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drawings/drawing3.xml" ContentType="application/vnd.openxmlformats-officedocument.drawing+xml"/>
  <Override PartName="/xl/slicers/slicer3.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4.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5.xml" ContentType="application/vnd.ms-excel.slicer+xml"/>
  <Override PartName="/xl/timelines/timeline3.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slicers/slicer6.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slicers/slicer7.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3.xml" ContentType="application/vnd.openxmlformats-officedocument.spreadsheetml.pivotTab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1.xml" ContentType="application/vnd.openxmlformats-officedocument.drawing+xml"/>
  <Override PartName="/xl/slicers/slicer8.xml" ContentType="application/vnd.ms-excel.slicer+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9.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3.xml" ContentType="application/vnd.openxmlformats-officedocument.drawing+xml"/>
  <Override PartName="/xl/slicers/slicer10.xml" ContentType="application/vnd.ms-excel.slicer+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14.xml" ContentType="application/vnd.openxmlformats-officedocument.drawing+xml"/>
  <Override PartName="/xl/slicers/slicer11.xml" ContentType="application/vnd.ms-excel.slicer+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15.xml" ContentType="application/vnd.openxmlformats-officedocument.drawing+xml"/>
  <Override PartName="/xl/slicers/slicer12.xml" ContentType="application/vnd.ms-excel.slicer+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pivotTables/pivotTable32.xml" ContentType="application/vnd.openxmlformats-officedocument.spreadsheetml.pivotTable+xml"/>
  <Override PartName="/xl/drawings/drawing17.xml" ContentType="application/vnd.openxmlformats-officedocument.drawing+xml"/>
  <Override PartName="/xl/tables/table6.xml" ContentType="application/vnd.openxmlformats-officedocument.spreadsheetml.tab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pivotTables/pivotTable33.xml" ContentType="application/vnd.openxmlformats-officedocument.spreadsheetml.pivotTable+xml"/>
  <Override PartName="/xl/drawings/drawing18.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e40050ee892ab33e/Desktop/"/>
    </mc:Choice>
  </mc:AlternateContent>
  <xr:revisionPtr revIDLastSave="2511" documentId="14_{E6380CAB-1B6F-46E8-A1D8-8247AF6AB044}" xr6:coauthVersionLast="47" xr6:coauthVersionMax="47" xr10:uidLastSave="{579499A5-21E2-4DDE-9752-7E49BA50213A}"/>
  <bookViews>
    <workbookView xWindow="38280" yWindow="-120" windowWidth="29040" windowHeight="15720" firstSheet="4" activeTab="9" xr2:uid="{00000000-000D-0000-FFFF-FFFF00000000}"/>
  </bookViews>
  <sheets>
    <sheet name="Country Sales Chart" sheetId="19" state="hidden" r:id="rId1"/>
    <sheet name="Top 5 customer sales" sheetId="20" state="hidden" r:id="rId2"/>
    <sheet name="sales report" sheetId="21" r:id="rId3"/>
    <sheet name="dashboard country" sheetId="32" r:id="rId4"/>
    <sheet name="Dashboard roast type" sheetId="34" r:id="rId5"/>
    <sheet name="dashboard coffee type" sheetId="33" r:id="rId6"/>
    <sheet name="dashboard loyalty" sheetId="35" r:id="rId7"/>
    <sheet name="dashboard coffee type country" sheetId="36" r:id="rId8"/>
    <sheet name="regression analysis " sheetId="22" state="hidden" r:id="rId9"/>
    <sheet name="Dashboard forecast  " sheetId="39" r:id="rId10"/>
    <sheet name="kpi" sheetId="40" r:id="rId11"/>
    <sheet name="sales by country" sheetId="26" r:id="rId12"/>
    <sheet name="coffee type sales overview" sheetId="27" r:id="rId13"/>
    <sheet name="roast type sales" sheetId="28" r:id="rId14"/>
    <sheet name="coffee type sales by country " sheetId="29" r:id="rId15"/>
    <sheet name="loyalty programme sales " sheetId="30" r:id="rId16"/>
    <sheet name="long term forecast" sheetId="43" r:id="rId17"/>
    <sheet name="short term forecast" sheetId="37" r:id="rId18"/>
    <sheet name="orders" sheetId="17" r:id="rId19"/>
    <sheet name="customers" sheetId="13" r:id="rId20"/>
    <sheet name="products" sheetId="2" r:id="rId21"/>
    <sheet name="Sheet1" sheetId="23" state="hidden" r:id="rId22"/>
    <sheet name="Sheet2" sheetId="24" r:id="rId23"/>
  </sheets>
  <definedNames>
    <definedName name="_xlnm._FilterDatabase" localSheetId="18" hidden="1">orders!$A$1:$M$1001</definedName>
    <definedName name="_xlnm._FilterDatabase" localSheetId="20" hidden="1">products!$A$1:$G$49</definedName>
    <definedName name="_xlcn.WorksheetConnection_coffeesalesreport.xlsmTable11" hidden="1">orders!$A$1:$P$1001</definedName>
    <definedName name="_xlcn.WorksheetConnection_coffeesalesreport.xlsmTable51" hidden="1">Table5[]</definedName>
    <definedName name="_xlcn.WorksheetConnection_coffeesalesreport.xlsmTable61" hidden="1">Table6[]</definedName>
    <definedName name="_xleta.CELL" hidden="1" xlm="1">#NAME?</definedName>
    <definedName name="_xleta.COUNT" hidden="1" xlm="1">#NAME?</definedName>
    <definedName name="_xleta.SUM" hidden="1" xlm="1">#NAME?</definedName>
    <definedName name="NativeTimeline_Order_Date">#N/A</definedName>
    <definedName name="Slicer_coffee_type_name">#N/A</definedName>
    <definedName name="Slicer_coffee_type_name1">#N/A</definedName>
    <definedName name="Slicer_coffee_type_name2">#N/A</definedName>
    <definedName name="Slicer_Coffee_type2">#N/A</definedName>
    <definedName name="Slicer_Country">#N/A</definedName>
    <definedName name="Slicer_Country1">#N/A</definedName>
    <definedName name="Slicer_Country2">#N/A</definedName>
    <definedName name="Slicer_Country4">#N/A</definedName>
    <definedName name="Slicer_Country5">#N/A</definedName>
    <definedName name="Slicer_Loyalty_Card">#N/A</definedName>
    <definedName name="Slicer_Loyalty_Card1">#N/A</definedName>
    <definedName name="Slicer_Months__Order_Date">#N/A</definedName>
    <definedName name="Slicer_Months__Order_Date2">#N/A</definedName>
    <definedName name="Slicer_Size">#N/A</definedName>
    <definedName name="Slicer_Years__Order_Date">#N/A</definedName>
    <definedName name="Slicer_Years__Order_Date1">#N/A</definedName>
    <definedName name="Slicer_Years__Order_Date2">#N/A</definedName>
    <definedName name="Slicer_Years__Order_Date3">#N/A</definedName>
    <definedName name="Slicer_Years__Order_Date4">#N/A</definedName>
  </definedNames>
  <calcPr calcId="191028"/>
  <pivotCaches>
    <pivotCache cacheId="2" r:id="rId24"/>
    <pivotCache cacheId="3"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5"/>
      </x15:timelineCacheRefs>
    </ext>
    <ext xmlns:x15="http://schemas.microsoft.com/office/spreadsheetml/2010/11/main" uri="{FCE2AD5D-F65C-4FA6-A056-5C36A1767C68}">
      <x15:dataModel>
        <x15:modelTables>
          <x15:modelTable id="Table6" name="Table6" connection="WorksheetConnection_coffee sales report .xlsm!Table6"/>
          <x15:modelTable id="Table5" name="Table5" connection="WorksheetConnection_coffee sales report .xlsm!Table5"/>
          <x15:modelTable id="Table1" name="Table1" connection="WorksheetConnection_coffee sales report .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5" i="26" l="1"/>
  <c r="F16" i="26"/>
  <c r="F14" i="26"/>
  <c r="F13" i="26"/>
  <c r="AC42" i="27"/>
  <c r="AC43" i="27"/>
  <c r="AC44" i="27"/>
  <c r="AC45" i="27"/>
  <c r="AC47" i="27"/>
  <c r="B2" i="24" a="1"/>
  <c r="B2" i="24" s="1"/>
  <c r="C2" i="13"/>
  <c r="B2" i="13"/>
  <c r="D18" i="39"/>
  <c r="D17" i="39"/>
  <c r="D16" i="39"/>
  <c r="D15" i="39"/>
  <c r="C53" i="43"/>
  <c r="C54" i="43"/>
  <c r="C55" i="43"/>
  <c r="C56" i="43"/>
  <c r="C57" i="43"/>
  <c r="C58" i="43"/>
  <c r="C59" i="43"/>
  <c r="C60" i="43"/>
  <c r="C61" i="43"/>
  <c r="C62" i="43"/>
  <c r="C63" i="43"/>
  <c r="C64" i="43"/>
  <c r="H2" i="43"/>
  <c r="C65" i="43"/>
  <c r="H3" i="43"/>
  <c r="C66" i="43"/>
  <c r="H4" i="43"/>
  <c r="C67" i="43"/>
  <c r="H5" i="43"/>
  <c r="C46" i="43"/>
  <c r="C68" i="43"/>
  <c r="H6" i="43"/>
  <c r="C47" i="43"/>
  <c r="C69" i="43"/>
  <c r="H7" i="43"/>
  <c r="C48" i="43"/>
  <c r="C70" i="43"/>
  <c r="H8" i="43"/>
  <c r="C49" i="43"/>
  <c r="C71" i="43"/>
  <c r="C50" i="43"/>
  <c r="C72" i="43"/>
  <c r="C51" i="43"/>
  <c r="C73" i="43"/>
  <c r="C52" i="43"/>
  <c r="C12" i="37"/>
  <c r="C13" i="37"/>
  <c r="C10" i="37"/>
  <c r="C11" i="37"/>
  <c r="B3" i="23" l="1"/>
  <c r="C3" i="23" s="1"/>
  <c r="B4" i="23"/>
  <c r="C4" i="23" s="1"/>
  <c r="B5" i="23"/>
  <c r="C5" i="23" s="1"/>
  <c r="B6" i="23"/>
  <c r="C6" i="23" s="1"/>
  <c r="B7" i="23"/>
  <c r="C7" i="23" s="1"/>
  <c r="B8" i="23"/>
  <c r="C8" i="23" s="1"/>
  <c r="B9" i="23"/>
  <c r="C9" i="23" s="1"/>
  <c r="B10" i="23"/>
  <c r="C10" i="23" s="1"/>
  <c r="B11" i="23"/>
  <c r="C11" i="23" s="1"/>
  <c r="B12" i="23"/>
  <c r="C12" i="23" s="1"/>
  <c r="B13" i="23"/>
  <c r="C13" i="23" s="1"/>
  <c r="B14" i="23"/>
  <c r="C14" i="23" s="1"/>
  <c r="B15" i="23"/>
  <c r="C15" i="23" s="1"/>
  <c r="B16" i="23"/>
  <c r="C16" i="23" s="1"/>
  <c r="B17" i="23"/>
  <c r="C17" i="23" s="1"/>
  <c r="B18" i="23"/>
  <c r="C18" i="23" s="1"/>
  <c r="B19" i="23"/>
  <c r="C19" i="23" s="1"/>
  <c r="B20" i="23"/>
  <c r="C20" i="23" s="1"/>
  <c r="B21" i="23"/>
  <c r="C21" i="23" s="1"/>
  <c r="B22" i="23"/>
  <c r="C22" i="23" s="1"/>
  <c r="B23" i="23"/>
  <c r="C23" i="23" s="1"/>
  <c r="B24" i="23"/>
  <c r="C24" i="23" s="1"/>
  <c r="B25" i="23"/>
  <c r="C25" i="23" s="1"/>
  <c r="B26" i="23"/>
  <c r="C26" i="23" s="1"/>
  <c r="B27" i="23"/>
  <c r="C27" i="23" s="1"/>
  <c r="B28" i="23"/>
  <c r="C28" i="23" s="1"/>
  <c r="B29" i="23"/>
  <c r="C29" i="23" s="1"/>
  <c r="B30" i="23"/>
  <c r="C30" i="23" s="1"/>
  <c r="B31" i="23"/>
  <c r="C31" i="23" s="1"/>
  <c r="B32" i="23"/>
  <c r="C32" i="23" s="1"/>
  <c r="B33" i="23"/>
  <c r="C33" i="23" s="1"/>
  <c r="B34" i="23"/>
  <c r="C34" i="23" s="1"/>
  <c r="B35" i="23"/>
  <c r="C35" i="23" s="1"/>
  <c r="B36" i="23"/>
  <c r="C36" i="23" s="1"/>
  <c r="B37" i="23"/>
  <c r="C37" i="23" s="1"/>
  <c r="B38" i="23"/>
  <c r="C38" i="23" s="1"/>
  <c r="B39" i="23"/>
  <c r="C39" i="23" s="1"/>
  <c r="B40" i="23"/>
  <c r="C40" i="23" s="1"/>
  <c r="B41" i="23"/>
  <c r="C41" i="23" s="1"/>
  <c r="B42" i="23"/>
  <c r="C42" i="23" s="1"/>
  <c r="B43" i="23"/>
  <c r="C43" i="23" s="1"/>
  <c r="B44" i="23"/>
  <c r="C44" i="23" s="1"/>
  <c r="B45" i="23"/>
  <c r="C45" i="23" s="1"/>
  <c r="B46" i="23"/>
  <c r="C46" i="23" s="1"/>
  <c r="B47" i="23"/>
  <c r="C47" i="23" s="1"/>
  <c r="B48" i="23"/>
  <c r="C48" i="23" s="1"/>
  <c r="B49" i="23"/>
  <c r="C49" i="23" s="1"/>
  <c r="B50" i="23"/>
  <c r="C50" i="23" s="1"/>
  <c r="B51" i="23"/>
  <c r="C51" i="23" s="1"/>
  <c r="B52" i="23"/>
  <c r="C52" i="23" s="1"/>
  <c r="B53" i="23"/>
  <c r="C53" i="23" s="1"/>
  <c r="B54" i="23"/>
  <c r="C54" i="23" s="1"/>
  <c r="B55" i="23"/>
  <c r="C55" i="23" s="1"/>
  <c r="B56" i="23"/>
  <c r="C56" i="23" s="1"/>
  <c r="B57" i="23"/>
  <c r="C57" i="23" s="1"/>
  <c r="B58" i="23"/>
  <c r="C58" i="23" s="1"/>
  <c r="B59" i="23"/>
  <c r="C59" i="23" s="1"/>
  <c r="B60" i="23"/>
  <c r="C60" i="23" s="1"/>
  <c r="B61" i="23"/>
  <c r="C61" i="23" s="1"/>
  <c r="B62" i="23"/>
  <c r="C62" i="23" s="1"/>
  <c r="B63" i="23"/>
  <c r="C63" i="23" s="1"/>
  <c r="B64" i="23"/>
  <c r="C64" i="23" s="1"/>
  <c r="B65" i="23"/>
  <c r="C65" i="23" s="1"/>
  <c r="B66" i="23"/>
  <c r="C66" i="23" s="1"/>
  <c r="B67" i="23"/>
  <c r="C67" i="23" s="1"/>
  <c r="B68" i="23"/>
  <c r="C68" i="23" s="1"/>
  <c r="B69" i="23"/>
  <c r="C69" i="23" s="1"/>
  <c r="B70" i="23"/>
  <c r="C70" i="23" s="1"/>
  <c r="B71" i="23"/>
  <c r="C71" i="23" s="1"/>
  <c r="B72" i="23"/>
  <c r="C72" i="23" s="1"/>
  <c r="B73" i="23"/>
  <c r="C73" i="23" s="1"/>
  <c r="B74" i="23"/>
  <c r="C74" i="23" s="1"/>
  <c r="B75" i="23"/>
  <c r="C75" i="23" s="1"/>
  <c r="B76" i="23"/>
  <c r="C76" i="23" s="1"/>
  <c r="B77" i="23"/>
  <c r="C77" i="23" s="1"/>
  <c r="B78" i="23"/>
  <c r="C78" i="23" s="1"/>
  <c r="B79" i="23"/>
  <c r="C79" i="23" s="1"/>
  <c r="B80" i="23"/>
  <c r="C80" i="23" s="1"/>
  <c r="B81" i="23"/>
  <c r="C81" i="23" s="1"/>
  <c r="B82" i="23"/>
  <c r="C82" i="23" s="1"/>
  <c r="B83" i="23"/>
  <c r="C83" i="23" s="1"/>
  <c r="B84" i="23"/>
  <c r="C84" i="23" s="1"/>
  <c r="B85" i="23"/>
  <c r="C85" i="23" s="1"/>
  <c r="B86" i="23"/>
  <c r="C86" i="23" s="1"/>
  <c r="B87" i="23"/>
  <c r="C87" i="23" s="1"/>
  <c r="B88" i="23"/>
  <c r="C88" i="23" s="1"/>
  <c r="B89" i="23"/>
  <c r="C89" i="23" s="1"/>
  <c r="B90" i="23"/>
  <c r="C90" i="23" s="1"/>
  <c r="B91" i="23"/>
  <c r="C91" i="23" s="1"/>
  <c r="B92" i="23"/>
  <c r="C92" i="23" s="1"/>
  <c r="B93" i="23"/>
  <c r="C93" i="23" s="1"/>
  <c r="B94" i="23"/>
  <c r="C94" i="23" s="1"/>
  <c r="B95" i="23"/>
  <c r="C95" i="23" s="1"/>
  <c r="B96" i="23"/>
  <c r="C96" i="23" s="1"/>
  <c r="B97" i="23"/>
  <c r="C97" i="23" s="1"/>
  <c r="B98" i="23"/>
  <c r="C98" i="23" s="1"/>
  <c r="B99" i="23"/>
  <c r="C99" i="23" s="1"/>
  <c r="B100" i="23"/>
  <c r="C100" i="23" s="1"/>
  <c r="B101" i="23"/>
  <c r="C101" i="23" s="1"/>
  <c r="B102" i="23"/>
  <c r="C102" i="23" s="1"/>
  <c r="B103" i="23"/>
  <c r="C103" i="23" s="1"/>
  <c r="B104" i="23"/>
  <c r="C104" i="23" s="1"/>
  <c r="B105" i="23"/>
  <c r="C105" i="23" s="1"/>
  <c r="B106" i="23"/>
  <c r="C106" i="23" s="1"/>
  <c r="B107" i="23"/>
  <c r="C107" i="23" s="1"/>
  <c r="B108" i="23"/>
  <c r="C108" i="23" s="1"/>
  <c r="B109" i="23"/>
  <c r="C109" i="23" s="1"/>
  <c r="B110" i="23"/>
  <c r="C110" i="23" s="1"/>
  <c r="B111" i="23"/>
  <c r="C111" i="23" s="1"/>
  <c r="B112" i="23"/>
  <c r="C112" i="23" s="1"/>
  <c r="B113" i="23"/>
  <c r="C113" i="23" s="1"/>
  <c r="B114" i="23"/>
  <c r="C114" i="23" s="1"/>
  <c r="B115" i="23"/>
  <c r="C115" i="23" s="1"/>
  <c r="B116" i="23"/>
  <c r="C116" i="23" s="1"/>
  <c r="B117" i="23"/>
  <c r="C117" i="23" s="1"/>
  <c r="B118" i="23"/>
  <c r="C118" i="23" s="1"/>
  <c r="B119" i="23"/>
  <c r="C119" i="23" s="1"/>
  <c r="B120" i="23"/>
  <c r="C120" i="23" s="1"/>
  <c r="B121" i="23"/>
  <c r="C121" i="23" s="1"/>
  <c r="B122" i="23"/>
  <c r="C122" i="23" s="1"/>
  <c r="B123" i="23"/>
  <c r="C123" i="23" s="1"/>
  <c r="B124" i="23"/>
  <c r="C124" i="23" s="1"/>
  <c r="B125" i="23"/>
  <c r="C125" i="23" s="1"/>
  <c r="B126" i="23"/>
  <c r="C126" i="23" s="1"/>
  <c r="B127" i="23"/>
  <c r="C127" i="23" s="1"/>
  <c r="B128" i="23"/>
  <c r="C128" i="23" s="1"/>
  <c r="B129" i="23"/>
  <c r="C129" i="23" s="1"/>
  <c r="B130" i="23"/>
  <c r="C130" i="23" s="1"/>
  <c r="B131" i="23"/>
  <c r="C131" i="23" s="1"/>
  <c r="B132" i="23"/>
  <c r="C132" i="23" s="1"/>
  <c r="B133" i="23"/>
  <c r="C133" i="23" s="1"/>
  <c r="B134" i="23"/>
  <c r="C134" i="23" s="1"/>
  <c r="B135" i="23"/>
  <c r="C135" i="23" s="1"/>
  <c r="B136" i="23"/>
  <c r="C136" i="23" s="1"/>
  <c r="B137" i="23"/>
  <c r="C137" i="23" s="1"/>
  <c r="B138" i="23"/>
  <c r="C138" i="23" s="1"/>
  <c r="B139" i="23"/>
  <c r="C139" i="23" s="1"/>
  <c r="B140" i="23"/>
  <c r="C140" i="23" s="1"/>
  <c r="B141" i="23"/>
  <c r="C141" i="23" s="1"/>
  <c r="B142" i="23"/>
  <c r="C142" i="23" s="1"/>
  <c r="B143" i="23"/>
  <c r="C143" i="23" s="1"/>
  <c r="B144" i="23"/>
  <c r="C144" i="23" s="1"/>
  <c r="B145" i="23"/>
  <c r="C145" i="23" s="1"/>
  <c r="B146" i="23"/>
  <c r="C146" i="23" s="1"/>
  <c r="B147" i="23"/>
  <c r="C147" i="23" s="1"/>
  <c r="B148" i="23"/>
  <c r="C148" i="23" s="1"/>
  <c r="B149" i="23"/>
  <c r="C149" i="23" s="1"/>
  <c r="B150" i="23"/>
  <c r="C150" i="23" s="1"/>
  <c r="B151" i="23"/>
  <c r="C151" i="23" s="1"/>
  <c r="B152" i="23"/>
  <c r="C152" i="23" s="1"/>
  <c r="B153" i="23"/>
  <c r="C153" i="23" s="1"/>
  <c r="B154" i="23"/>
  <c r="C154" i="23" s="1"/>
  <c r="B155" i="23"/>
  <c r="C155" i="23" s="1"/>
  <c r="B156" i="23"/>
  <c r="C156" i="23" s="1"/>
  <c r="B157" i="23"/>
  <c r="C157" i="23" s="1"/>
  <c r="B158" i="23"/>
  <c r="C158" i="23" s="1"/>
  <c r="B159" i="23"/>
  <c r="C159" i="23" s="1"/>
  <c r="B160" i="23"/>
  <c r="C160" i="23" s="1"/>
  <c r="B161" i="23"/>
  <c r="C161" i="23" s="1"/>
  <c r="B162" i="23"/>
  <c r="C162" i="23" s="1"/>
  <c r="B163" i="23"/>
  <c r="C163" i="23" s="1"/>
  <c r="B164" i="23"/>
  <c r="C164" i="23" s="1"/>
  <c r="B165" i="23"/>
  <c r="C165" i="23" s="1"/>
  <c r="B166" i="23"/>
  <c r="C166" i="23" s="1"/>
  <c r="B167" i="23"/>
  <c r="C167" i="23" s="1"/>
  <c r="B168" i="23"/>
  <c r="C168" i="23" s="1"/>
  <c r="B169" i="23"/>
  <c r="C169" i="23" s="1"/>
  <c r="B170" i="23"/>
  <c r="C170" i="23" s="1"/>
  <c r="B171" i="23"/>
  <c r="C171" i="23" s="1"/>
  <c r="B172" i="23"/>
  <c r="C172" i="23" s="1"/>
  <c r="B173" i="23"/>
  <c r="C173" i="23" s="1"/>
  <c r="B174" i="23"/>
  <c r="C174" i="23" s="1"/>
  <c r="B175" i="23"/>
  <c r="C175" i="23" s="1"/>
  <c r="B176" i="23"/>
  <c r="C176" i="23" s="1"/>
  <c r="B177" i="23"/>
  <c r="C177" i="23" s="1"/>
  <c r="B178" i="23"/>
  <c r="C178" i="23" s="1"/>
  <c r="B179" i="23"/>
  <c r="C179" i="23" s="1"/>
  <c r="B180" i="23"/>
  <c r="C180" i="23" s="1"/>
  <c r="B181" i="23"/>
  <c r="C181" i="23" s="1"/>
  <c r="B182" i="23"/>
  <c r="C182" i="23" s="1"/>
  <c r="B183" i="23"/>
  <c r="C183" i="23" s="1"/>
  <c r="B184" i="23"/>
  <c r="C184" i="23" s="1"/>
  <c r="B185" i="23"/>
  <c r="C185" i="23" s="1"/>
  <c r="B186" i="23"/>
  <c r="C186" i="23" s="1"/>
  <c r="B187" i="23"/>
  <c r="C187" i="23" s="1"/>
  <c r="B188" i="23"/>
  <c r="C188" i="23" s="1"/>
  <c r="B189" i="23"/>
  <c r="C189" i="23" s="1"/>
  <c r="B190" i="23"/>
  <c r="C190" i="23" s="1"/>
  <c r="B191" i="23"/>
  <c r="C191" i="23" s="1"/>
  <c r="B192" i="23"/>
  <c r="C192" i="23" s="1"/>
  <c r="B193" i="23"/>
  <c r="C193" i="23" s="1"/>
  <c r="B194" i="23"/>
  <c r="C194" i="23" s="1"/>
  <c r="B195" i="23"/>
  <c r="C195" i="23" s="1"/>
  <c r="B196" i="23"/>
  <c r="C196" i="23" s="1"/>
  <c r="B197" i="23"/>
  <c r="C197" i="23" s="1"/>
  <c r="B198" i="23"/>
  <c r="C198" i="23" s="1"/>
  <c r="B199" i="23"/>
  <c r="C199" i="23" s="1"/>
  <c r="B200" i="23"/>
  <c r="C200" i="23" s="1"/>
  <c r="B201" i="23"/>
  <c r="C201" i="23" s="1"/>
  <c r="B202" i="23"/>
  <c r="C202" i="23" s="1"/>
  <c r="B203" i="23"/>
  <c r="C203" i="23" s="1"/>
  <c r="B204" i="23"/>
  <c r="C204" i="23" s="1"/>
  <c r="B205" i="23"/>
  <c r="C205" i="23" s="1"/>
  <c r="B206" i="23"/>
  <c r="C206" i="23" s="1"/>
  <c r="B207" i="23"/>
  <c r="C207" i="23" s="1"/>
  <c r="B208" i="23"/>
  <c r="C208" i="23" s="1"/>
  <c r="B209" i="23"/>
  <c r="C209" i="23" s="1"/>
  <c r="B210" i="23"/>
  <c r="C210" i="23" s="1"/>
  <c r="B211" i="23"/>
  <c r="C211" i="23" s="1"/>
  <c r="B212" i="23"/>
  <c r="C212" i="23" s="1"/>
  <c r="B213" i="23"/>
  <c r="C213" i="23" s="1"/>
  <c r="B214" i="23"/>
  <c r="C214" i="23" s="1"/>
  <c r="B215" i="23"/>
  <c r="C215" i="23" s="1"/>
  <c r="B216" i="23"/>
  <c r="C216" i="23" s="1"/>
  <c r="B217" i="23"/>
  <c r="C217" i="23" s="1"/>
  <c r="B218" i="23"/>
  <c r="C218" i="23" s="1"/>
  <c r="B219" i="23"/>
  <c r="C219" i="23" s="1"/>
  <c r="B220" i="23"/>
  <c r="C220" i="23" s="1"/>
  <c r="B221" i="23"/>
  <c r="C221" i="23" s="1"/>
  <c r="B222" i="23"/>
  <c r="C222" i="23" s="1"/>
  <c r="B223" i="23"/>
  <c r="C223" i="23" s="1"/>
  <c r="B224" i="23"/>
  <c r="C224" i="23" s="1"/>
  <c r="B225" i="23"/>
  <c r="C225" i="23" s="1"/>
  <c r="B226" i="23"/>
  <c r="C226" i="23" s="1"/>
  <c r="B227" i="23"/>
  <c r="C227" i="23" s="1"/>
  <c r="B228" i="23"/>
  <c r="C228" i="23" s="1"/>
  <c r="B229" i="23"/>
  <c r="C229" i="23" s="1"/>
  <c r="B230" i="23"/>
  <c r="C230" i="23" s="1"/>
  <c r="B231" i="23"/>
  <c r="C231" i="23" s="1"/>
  <c r="B232" i="23"/>
  <c r="C232" i="23" s="1"/>
  <c r="B233" i="23"/>
  <c r="C233" i="23" s="1"/>
  <c r="B234" i="23"/>
  <c r="C234" i="23" s="1"/>
  <c r="B235" i="23"/>
  <c r="C235" i="23" s="1"/>
  <c r="B236" i="23"/>
  <c r="C236" i="23" s="1"/>
  <c r="B237" i="23"/>
  <c r="C237" i="23" s="1"/>
  <c r="B238" i="23"/>
  <c r="C238" i="23" s="1"/>
  <c r="B239" i="23"/>
  <c r="C239" i="23" s="1"/>
  <c r="B240" i="23"/>
  <c r="C240" i="23" s="1"/>
  <c r="B241" i="23"/>
  <c r="C241" i="23" s="1"/>
  <c r="B242" i="23"/>
  <c r="C242" i="23" s="1"/>
  <c r="B243" i="23"/>
  <c r="C243" i="23" s="1"/>
  <c r="B244" i="23"/>
  <c r="C244" i="23" s="1"/>
  <c r="B245" i="23"/>
  <c r="C245" i="23" s="1"/>
  <c r="B246" i="23"/>
  <c r="C246" i="23" s="1"/>
  <c r="B247" i="23"/>
  <c r="C247" i="23" s="1"/>
  <c r="B248" i="23"/>
  <c r="C248" i="23" s="1"/>
  <c r="B249" i="23"/>
  <c r="C249" i="23" s="1"/>
  <c r="B250" i="23"/>
  <c r="C250" i="23" s="1"/>
  <c r="B251" i="23"/>
  <c r="C251" i="23" s="1"/>
  <c r="B252" i="23"/>
  <c r="C252" i="23" s="1"/>
  <c r="B253" i="23"/>
  <c r="C253" i="23" s="1"/>
  <c r="B254" i="23"/>
  <c r="C254" i="23" s="1"/>
  <c r="B255" i="23"/>
  <c r="C255" i="23" s="1"/>
  <c r="B256" i="23"/>
  <c r="C256" i="23" s="1"/>
  <c r="B257" i="23"/>
  <c r="C257" i="23" s="1"/>
  <c r="B258" i="23"/>
  <c r="C258" i="23" s="1"/>
  <c r="B259" i="23"/>
  <c r="C259" i="23" s="1"/>
  <c r="B260" i="23"/>
  <c r="C260" i="23" s="1"/>
  <c r="B261" i="23"/>
  <c r="C261" i="23" s="1"/>
  <c r="B262" i="23"/>
  <c r="C262" i="23" s="1"/>
  <c r="B263" i="23"/>
  <c r="C263" i="23" s="1"/>
  <c r="B264" i="23"/>
  <c r="C264" i="23" s="1"/>
  <c r="B265" i="23"/>
  <c r="C265" i="23" s="1"/>
  <c r="B266" i="23"/>
  <c r="C266" i="23" s="1"/>
  <c r="B267" i="23"/>
  <c r="C267" i="23" s="1"/>
  <c r="B268" i="23"/>
  <c r="C268" i="23" s="1"/>
  <c r="B269" i="23"/>
  <c r="C269" i="23" s="1"/>
  <c r="B270" i="23"/>
  <c r="C270" i="23" s="1"/>
  <c r="B271" i="23"/>
  <c r="C271" i="23" s="1"/>
  <c r="B272" i="23"/>
  <c r="C272" i="23" s="1"/>
  <c r="B273" i="23"/>
  <c r="C273" i="23" s="1"/>
  <c r="B274" i="23"/>
  <c r="C274" i="23" s="1"/>
  <c r="B275" i="23"/>
  <c r="C275" i="23" s="1"/>
  <c r="B276" i="23"/>
  <c r="C276" i="23" s="1"/>
  <c r="B277" i="23"/>
  <c r="C277" i="23" s="1"/>
  <c r="B278" i="23"/>
  <c r="C278" i="23" s="1"/>
  <c r="B279" i="23"/>
  <c r="C279" i="23" s="1"/>
  <c r="B280" i="23"/>
  <c r="C280" i="23" s="1"/>
  <c r="B281" i="23"/>
  <c r="C281" i="23" s="1"/>
  <c r="B282" i="23"/>
  <c r="C282" i="23" s="1"/>
  <c r="B283" i="23"/>
  <c r="C283" i="23" s="1"/>
  <c r="B284" i="23"/>
  <c r="C284" i="23" s="1"/>
  <c r="B285" i="23"/>
  <c r="C285" i="23" s="1"/>
  <c r="B286" i="23"/>
  <c r="C286" i="23" s="1"/>
  <c r="B287" i="23"/>
  <c r="C287" i="23" s="1"/>
  <c r="B288" i="23"/>
  <c r="C288" i="23" s="1"/>
  <c r="B289" i="23"/>
  <c r="C289" i="23" s="1"/>
  <c r="B290" i="23"/>
  <c r="C290" i="23" s="1"/>
  <c r="B291" i="23"/>
  <c r="C291" i="23" s="1"/>
  <c r="B292" i="23"/>
  <c r="C292" i="23" s="1"/>
  <c r="B293" i="23"/>
  <c r="C293" i="23" s="1"/>
  <c r="B294" i="23"/>
  <c r="C294" i="23" s="1"/>
  <c r="B295" i="23"/>
  <c r="C295" i="23" s="1"/>
  <c r="B296" i="23"/>
  <c r="C296" i="23" s="1"/>
  <c r="B297" i="23"/>
  <c r="C297" i="23" s="1"/>
  <c r="B298" i="23"/>
  <c r="C298" i="23" s="1"/>
  <c r="B299" i="23"/>
  <c r="C299" i="23" s="1"/>
  <c r="B300" i="23"/>
  <c r="C300" i="23" s="1"/>
  <c r="B301" i="23"/>
  <c r="C301" i="23" s="1"/>
  <c r="B302" i="23"/>
  <c r="C302" i="23" s="1"/>
  <c r="B303" i="23"/>
  <c r="C303" i="23" s="1"/>
  <c r="B304" i="23"/>
  <c r="C304" i="23" s="1"/>
  <c r="B305" i="23"/>
  <c r="C305" i="23" s="1"/>
  <c r="B306" i="23"/>
  <c r="C306" i="23" s="1"/>
  <c r="B307" i="23"/>
  <c r="C307" i="23" s="1"/>
  <c r="B308" i="23"/>
  <c r="C308" i="23" s="1"/>
  <c r="B309" i="23"/>
  <c r="C309" i="23" s="1"/>
  <c r="B310" i="23"/>
  <c r="C310" i="23" s="1"/>
  <c r="B311" i="23"/>
  <c r="C311" i="23" s="1"/>
  <c r="B312" i="23"/>
  <c r="C312" i="23" s="1"/>
  <c r="B313" i="23"/>
  <c r="C313" i="23" s="1"/>
  <c r="B314" i="23"/>
  <c r="C314" i="23" s="1"/>
  <c r="B315" i="23"/>
  <c r="C315" i="23" s="1"/>
  <c r="B316" i="23"/>
  <c r="C316" i="23" s="1"/>
  <c r="B317" i="23"/>
  <c r="C317" i="23" s="1"/>
  <c r="B318" i="23"/>
  <c r="C318" i="23" s="1"/>
  <c r="B319" i="23"/>
  <c r="C319" i="23" s="1"/>
  <c r="B320" i="23"/>
  <c r="C320" i="23" s="1"/>
  <c r="B321" i="23"/>
  <c r="C321" i="23" s="1"/>
  <c r="B322" i="23"/>
  <c r="C322" i="23" s="1"/>
  <c r="B323" i="23"/>
  <c r="C323" i="23" s="1"/>
  <c r="B324" i="23"/>
  <c r="C324" i="23" s="1"/>
  <c r="B325" i="23"/>
  <c r="C325" i="23" s="1"/>
  <c r="B326" i="23"/>
  <c r="C326" i="23" s="1"/>
  <c r="B327" i="23"/>
  <c r="C327" i="23" s="1"/>
  <c r="B328" i="23"/>
  <c r="C328" i="23" s="1"/>
  <c r="B329" i="23"/>
  <c r="C329" i="23" s="1"/>
  <c r="B330" i="23"/>
  <c r="C330" i="23" s="1"/>
  <c r="B331" i="23"/>
  <c r="C331" i="23" s="1"/>
  <c r="B332" i="23"/>
  <c r="C332" i="23" s="1"/>
  <c r="B333" i="23"/>
  <c r="C333" i="23" s="1"/>
  <c r="B334" i="23"/>
  <c r="C334" i="23" s="1"/>
  <c r="B335" i="23"/>
  <c r="C335" i="23" s="1"/>
  <c r="B336" i="23"/>
  <c r="C336" i="23" s="1"/>
  <c r="B337" i="23"/>
  <c r="C337" i="23" s="1"/>
  <c r="B338" i="23"/>
  <c r="C338" i="23" s="1"/>
  <c r="B339" i="23"/>
  <c r="C339" i="23" s="1"/>
  <c r="B340" i="23"/>
  <c r="C340" i="23" s="1"/>
  <c r="B341" i="23"/>
  <c r="C341" i="23" s="1"/>
  <c r="B342" i="23"/>
  <c r="C342" i="23" s="1"/>
  <c r="B343" i="23"/>
  <c r="C343" i="23" s="1"/>
  <c r="B344" i="23"/>
  <c r="C344" i="23" s="1"/>
  <c r="B345" i="23"/>
  <c r="C345" i="23" s="1"/>
  <c r="B346" i="23"/>
  <c r="C346" i="23" s="1"/>
  <c r="B347" i="23"/>
  <c r="C347" i="23" s="1"/>
  <c r="B348" i="23"/>
  <c r="C348" i="23" s="1"/>
  <c r="B349" i="23"/>
  <c r="C349" i="23" s="1"/>
  <c r="B350" i="23"/>
  <c r="C350" i="23" s="1"/>
  <c r="B351" i="23"/>
  <c r="C351" i="23" s="1"/>
  <c r="B352" i="23"/>
  <c r="C352" i="23" s="1"/>
  <c r="B353" i="23"/>
  <c r="C353" i="23" s="1"/>
  <c r="B354" i="23"/>
  <c r="C354" i="23" s="1"/>
  <c r="B355" i="23"/>
  <c r="C355" i="23" s="1"/>
  <c r="B356" i="23"/>
  <c r="C356" i="23" s="1"/>
  <c r="B357" i="23"/>
  <c r="C357" i="23" s="1"/>
  <c r="B358" i="23"/>
  <c r="C358" i="23" s="1"/>
  <c r="B359" i="23"/>
  <c r="C359" i="23" s="1"/>
  <c r="B360" i="23"/>
  <c r="C360" i="23" s="1"/>
  <c r="B361" i="23"/>
  <c r="C361" i="23" s="1"/>
  <c r="B362" i="23"/>
  <c r="C362" i="23" s="1"/>
  <c r="B363" i="23"/>
  <c r="C363" i="23" s="1"/>
  <c r="B364" i="23"/>
  <c r="C364" i="23" s="1"/>
  <c r="B365" i="23"/>
  <c r="C365" i="23" s="1"/>
  <c r="B366" i="23"/>
  <c r="C366" i="23" s="1"/>
  <c r="B367" i="23"/>
  <c r="C367" i="23" s="1"/>
  <c r="B368" i="23"/>
  <c r="C368" i="23" s="1"/>
  <c r="B369" i="23"/>
  <c r="C369" i="23" s="1"/>
  <c r="B370" i="23"/>
  <c r="C370" i="23" s="1"/>
  <c r="B371" i="23"/>
  <c r="C371" i="23" s="1"/>
  <c r="B372" i="23"/>
  <c r="C372" i="23" s="1"/>
  <c r="B373" i="23"/>
  <c r="C373" i="23" s="1"/>
  <c r="B374" i="23"/>
  <c r="C374" i="23" s="1"/>
  <c r="B375" i="23"/>
  <c r="C375" i="23" s="1"/>
  <c r="B376" i="23"/>
  <c r="C376" i="23" s="1"/>
  <c r="B377" i="23"/>
  <c r="C377" i="23" s="1"/>
  <c r="B378" i="23"/>
  <c r="C378" i="23" s="1"/>
  <c r="B379" i="23"/>
  <c r="C379" i="23" s="1"/>
  <c r="B380" i="23"/>
  <c r="C380" i="23" s="1"/>
  <c r="B381" i="23"/>
  <c r="C381" i="23" s="1"/>
  <c r="B382" i="23"/>
  <c r="C382" i="23" s="1"/>
  <c r="B383" i="23"/>
  <c r="C383" i="23" s="1"/>
  <c r="B384" i="23"/>
  <c r="C384" i="23" s="1"/>
  <c r="B385" i="23"/>
  <c r="C385" i="23" s="1"/>
  <c r="B386" i="23"/>
  <c r="C386" i="23" s="1"/>
  <c r="B387" i="23"/>
  <c r="C387" i="23" s="1"/>
  <c r="B388" i="23"/>
  <c r="C388" i="23" s="1"/>
  <c r="B389" i="23"/>
  <c r="C389" i="23" s="1"/>
  <c r="B390" i="23"/>
  <c r="C390" i="23" s="1"/>
  <c r="B391" i="23"/>
  <c r="C391" i="23" s="1"/>
  <c r="B392" i="23"/>
  <c r="C392" i="23" s="1"/>
  <c r="B393" i="23"/>
  <c r="C393" i="23" s="1"/>
  <c r="B394" i="23"/>
  <c r="C394" i="23" s="1"/>
  <c r="B395" i="23"/>
  <c r="C395" i="23" s="1"/>
  <c r="B396" i="23"/>
  <c r="C396" i="23" s="1"/>
  <c r="B397" i="23"/>
  <c r="C397" i="23" s="1"/>
  <c r="B398" i="23"/>
  <c r="C398" i="23" s="1"/>
  <c r="B399" i="23"/>
  <c r="C399" i="23" s="1"/>
  <c r="B400" i="23"/>
  <c r="C400" i="23" s="1"/>
  <c r="B401" i="23"/>
  <c r="C401" i="23" s="1"/>
  <c r="B402" i="23"/>
  <c r="C402" i="23" s="1"/>
  <c r="B403" i="23"/>
  <c r="C403" i="23" s="1"/>
  <c r="B404" i="23"/>
  <c r="C404" i="23" s="1"/>
  <c r="B405" i="23"/>
  <c r="C405" i="23" s="1"/>
  <c r="B406" i="23"/>
  <c r="C406" i="23" s="1"/>
  <c r="B407" i="23"/>
  <c r="C407" i="23" s="1"/>
  <c r="B408" i="23"/>
  <c r="C408" i="23" s="1"/>
  <c r="B409" i="23"/>
  <c r="C409" i="23" s="1"/>
  <c r="B410" i="23"/>
  <c r="C410" i="23" s="1"/>
  <c r="B411" i="23"/>
  <c r="C411" i="23" s="1"/>
  <c r="B412" i="23"/>
  <c r="C412" i="23" s="1"/>
  <c r="B413" i="23"/>
  <c r="C413" i="23" s="1"/>
  <c r="B414" i="23"/>
  <c r="C414" i="23" s="1"/>
  <c r="B415" i="23"/>
  <c r="C415" i="23" s="1"/>
  <c r="B416" i="23"/>
  <c r="C416" i="23" s="1"/>
  <c r="B417" i="23"/>
  <c r="C417" i="23" s="1"/>
  <c r="B418" i="23"/>
  <c r="C418" i="23" s="1"/>
  <c r="B419" i="23"/>
  <c r="C419" i="23" s="1"/>
  <c r="B420" i="23"/>
  <c r="C420" i="23" s="1"/>
  <c r="B421" i="23"/>
  <c r="C421" i="23" s="1"/>
  <c r="B422" i="23"/>
  <c r="C422" i="23" s="1"/>
  <c r="B423" i="23"/>
  <c r="C423" i="23" s="1"/>
  <c r="B424" i="23"/>
  <c r="C424" i="23" s="1"/>
  <c r="B425" i="23"/>
  <c r="C425" i="23" s="1"/>
  <c r="B426" i="23"/>
  <c r="C426" i="23" s="1"/>
  <c r="B427" i="23"/>
  <c r="C427" i="23" s="1"/>
  <c r="B428" i="23"/>
  <c r="C428" i="23" s="1"/>
  <c r="B429" i="23"/>
  <c r="C429" i="23" s="1"/>
  <c r="B430" i="23"/>
  <c r="C430" i="23" s="1"/>
  <c r="B431" i="23"/>
  <c r="C431" i="23" s="1"/>
  <c r="B432" i="23"/>
  <c r="C432" i="23" s="1"/>
  <c r="B433" i="23"/>
  <c r="C433" i="23" s="1"/>
  <c r="B434" i="23"/>
  <c r="C434" i="23" s="1"/>
  <c r="B435" i="23"/>
  <c r="C435" i="23" s="1"/>
  <c r="B436" i="23"/>
  <c r="C436" i="23" s="1"/>
  <c r="B437" i="23"/>
  <c r="C437" i="23" s="1"/>
  <c r="B438" i="23"/>
  <c r="C438" i="23" s="1"/>
  <c r="B439" i="23"/>
  <c r="C439" i="23" s="1"/>
  <c r="B440" i="23"/>
  <c r="C440" i="23" s="1"/>
  <c r="B441" i="23"/>
  <c r="C441" i="23" s="1"/>
  <c r="B442" i="23"/>
  <c r="C442" i="23" s="1"/>
  <c r="B443" i="23"/>
  <c r="C443" i="23" s="1"/>
  <c r="B444" i="23"/>
  <c r="C444" i="23" s="1"/>
  <c r="B445" i="23"/>
  <c r="C445" i="23" s="1"/>
  <c r="B446" i="23"/>
  <c r="C446" i="23" s="1"/>
  <c r="B447" i="23"/>
  <c r="C447" i="23" s="1"/>
  <c r="B448" i="23"/>
  <c r="C448" i="23" s="1"/>
  <c r="B449" i="23"/>
  <c r="C449" i="23" s="1"/>
  <c r="B450" i="23"/>
  <c r="C450" i="23" s="1"/>
  <c r="B451" i="23"/>
  <c r="C451" i="23" s="1"/>
  <c r="B452" i="23"/>
  <c r="C452" i="23" s="1"/>
  <c r="B453" i="23"/>
  <c r="C453" i="23" s="1"/>
  <c r="B454" i="23"/>
  <c r="C454" i="23" s="1"/>
  <c r="B455" i="23"/>
  <c r="C455" i="23" s="1"/>
  <c r="B456" i="23"/>
  <c r="C456" i="23" s="1"/>
  <c r="B457" i="23"/>
  <c r="C457" i="23" s="1"/>
  <c r="B458" i="23"/>
  <c r="C458" i="23" s="1"/>
  <c r="B459" i="23"/>
  <c r="C459" i="23" s="1"/>
  <c r="B460" i="23"/>
  <c r="C460" i="23" s="1"/>
  <c r="B461" i="23"/>
  <c r="C461" i="23" s="1"/>
  <c r="B462" i="23"/>
  <c r="C462" i="23" s="1"/>
  <c r="B463" i="23"/>
  <c r="C463" i="23" s="1"/>
  <c r="B464" i="23"/>
  <c r="C464" i="23" s="1"/>
  <c r="B465" i="23"/>
  <c r="C465" i="23" s="1"/>
  <c r="B466" i="23"/>
  <c r="C466" i="23" s="1"/>
  <c r="B467" i="23"/>
  <c r="C467" i="23" s="1"/>
  <c r="B468" i="23"/>
  <c r="C468" i="23" s="1"/>
  <c r="B469" i="23"/>
  <c r="C469" i="23" s="1"/>
  <c r="B470" i="23"/>
  <c r="C470" i="23" s="1"/>
  <c r="B471" i="23"/>
  <c r="C471" i="23" s="1"/>
  <c r="B472" i="23"/>
  <c r="C472" i="23" s="1"/>
  <c r="B473" i="23"/>
  <c r="C473" i="23" s="1"/>
  <c r="B474" i="23"/>
  <c r="C474" i="23" s="1"/>
  <c r="B475" i="23"/>
  <c r="C475" i="23" s="1"/>
  <c r="B476" i="23"/>
  <c r="C476" i="23" s="1"/>
  <c r="B477" i="23"/>
  <c r="C477" i="23" s="1"/>
  <c r="B478" i="23"/>
  <c r="C478" i="23" s="1"/>
  <c r="B479" i="23"/>
  <c r="C479" i="23" s="1"/>
  <c r="B480" i="23"/>
  <c r="C480" i="23" s="1"/>
  <c r="B481" i="23"/>
  <c r="C481" i="23" s="1"/>
  <c r="B482" i="23"/>
  <c r="C482" i="23" s="1"/>
  <c r="B483" i="23"/>
  <c r="C483" i="23" s="1"/>
  <c r="B484" i="23"/>
  <c r="C484" i="23" s="1"/>
  <c r="B485" i="23"/>
  <c r="C485" i="23" s="1"/>
  <c r="B486" i="23"/>
  <c r="C486" i="23" s="1"/>
  <c r="B487" i="23"/>
  <c r="C487" i="23" s="1"/>
  <c r="B488" i="23"/>
  <c r="C488" i="23" s="1"/>
  <c r="B489" i="23"/>
  <c r="C489" i="23" s="1"/>
  <c r="B490" i="23"/>
  <c r="C490" i="23" s="1"/>
  <c r="B491" i="23"/>
  <c r="C491" i="23" s="1"/>
  <c r="B492" i="23"/>
  <c r="C492" i="23" s="1"/>
  <c r="B493" i="23"/>
  <c r="C493" i="23" s="1"/>
  <c r="B494" i="23"/>
  <c r="C494" i="23" s="1"/>
  <c r="B495" i="23"/>
  <c r="C495" i="23" s="1"/>
  <c r="B496" i="23"/>
  <c r="C496" i="23" s="1"/>
  <c r="B497" i="23"/>
  <c r="C497" i="23" s="1"/>
  <c r="B498" i="23"/>
  <c r="C498" i="23" s="1"/>
  <c r="B499" i="23"/>
  <c r="C499" i="23" s="1"/>
  <c r="B500" i="23"/>
  <c r="C500" i="23" s="1"/>
  <c r="B501" i="23"/>
  <c r="C501" i="23" s="1"/>
  <c r="B502" i="23"/>
  <c r="C502" i="23" s="1"/>
  <c r="B503" i="23"/>
  <c r="C503" i="23" s="1"/>
  <c r="B504" i="23"/>
  <c r="C504" i="23" s="1"/>
  <c r="B505" i="23"/>
  <c r="C505" i="23" s="1"/>
  <c r="B506" i="23"/>
  <c r="C506" i="23" s="1"/>
  <c r="B507" i="23"/>
  <c r="C507" i="23" s="1"/>
  <c r="B508" i="23"/>
  <c r="C508" i="23" s="1"/>
  <c r="B509" i="23"/>
  <c r="C509" i="23" s="1"/>
  <c r="B510" i="23"/>
  <c r="C510" i="23" s="1"/>
  <c r="B511" i="23"/>
  <c r="C511" i="23" s="1"/>
  <c r="B512" i="23"/>
  <c r="C512" i="23" s="1"/>
  <c r="B513" i="23"/>
  <c r="C513" i="23" s="1"/>
  <c r="B514" i="23"/>
  <c r="C514" i="23" s="1"/>
  <c r="B515" i="23"/>
  <c r="C515" i="23" s="1"/>
  <c r="B516" i="23"/>
  <c r="C516" i="23" s="1"/>
  <c r="B517" i="23"/>
  <c r="C517" i="23" s="1"/>
  <c r="B518" i="23"/>
  <c r="C518" i="23" s="1"/>
  <c r="B519" i="23"/>
  <c r="C519" i="23" s="1"/>
  <c r="B520" i="23"/>
  <c r="C520" i="23" s="1"/>
  <c r="B521" i="23"/>
  <c r="C521" i="23" s="1"/>
  <c r="B522" i="23"/>
  <c r="C522" i="23" s="1"/>
  <c r="B523" i="23"/>
  <c r="C523" i="23" s="1"/>
  <c r="B524" i="23"/>
  <c r="C524" i="23" s="1"/>
  <c r="B525" i="23"/>
  <c r="C525" i="23" s="1"/>
  <c r="B526" i="23"/>
  <c r="C526" i="23" s="1"/>
  <c r="B527" i="23"/>
  <c r="C527" i="23" s="1"/>
  <c r="B528" i="23"/>
  <c r="C528" i="23" s="1"/>
  <c r="B529" i="23"/>
  <c r="C529" i="23" s="1"/>
  <c r="B530" i="23"/>
  <c r="C530" i="23" s="1"/>
  <c r="B531" i="23"/>
  <c r="C531" i="23" s="1"/>
  <c r="B532" i="23"/>
  <c r="C532" i="23" s="1"/>
  <c r="B533" i="23"/>
  <c r="C533" i="23" s="1"/>
  <c r="B534" i="23"/>
  <c r="C534" i="23" s="1"/>
  <c r="B535" i="23"/>
  <c r="C535" i="23" s="1"/>
  <c r="B536" i="23"/>
  <c r="C536" i="23" s="1"/>
  <c r="B537" i="23"/>
  <c r="C537" i="23" s="1"/>
  <c r="B538" i="23"/>
  <c r="C538" i="23" s="1"/>
  <c r="B539" i="23"/>
  <c r="C539" i="23" s="1"/>
  <c r="B540" i="23"/>
  <c r="C540" i="23" s="1"/>
  <c r="B541" i="23"/>
  <c r="C541" i="23" s="1"/>
  <c r="B542" i="23"/>
  <c r="C542" i="23" s="1"/>
  <c r="B543" i="23"/>
  <c r="C543" i="23" s="1"/>
  <c r="B544" i="23"/>
  <c r="C544" i="23" s="1"/>
  <c r="B545" i="23"/>
  <c r="C545" i="23" s="1"/>
  <c r="B546" i="23"/>
  <c r="C546" i="23" s="1"/>
  <c r="B547" i="23"/>
  <c r="C547" i="23" s="1"/>
  <c r="B548" i="23"/>
  <c r="C548" i="23" s="1"/>
  <c r="B549" i="23"/>
  <c r="C549" i="23" s="1"/>
  <c r="B550" i="23"/>
  <c r="C550" i="23" s="1"/>
  <c r="B551" i="23"/>
  <c r="C551" i="23" s="1"/>
  <c r="B552" i="23"/>
  <c r="C552" i="23" s="1"/>
  <c r="B553" i="23"/>
  <c r="C553" i="23" s="1"/>
  <c r="B554" i="23"/>
  <c r="C554" i="23" s="1"/>
  <c r="B555" i="23"/>
  <c r="C555" i="23" s="1"/>
  <c r="B556" i="23"/>
  <c r="C556" i="23" s="1"/>
  <c r="B557" i="23"/>
  <c r="C557" i="23" s="1"/>
  <c r="B558" i="23"/>
  <c r="C558" i="23" s="1"/>
  <c r="B559" i="23"/>
  <c r="C559" i="23" s="1"/>
  <c r="B560" i="23"/>
  <c r="C560" i="23" s="1"/>
  <c r="B561" i="23"/>
  <c r="C561" i="23" s="1"/>
  <c r="B562" i="23"/>
  <c r="C562" i="23" s="1"/>
  <c r="B563" i="23"/>
  <c r="C563" i="23" s="1"/>
  <c r="B564" i="23"/>
  <c r="C564" i="23" s="1"/>
  <c r="B565" i="23"/>
  <c r="C565" i="23" s="1"/>
  <c r="B566" i="23"/>
  <c r="C566" i="23" s="1"/>
  <c r="B567" i="23"/>
  <c r="C567" i="23" s="1"/>
  <c r="B568" i="23"/>
  <c r="C568" i="23" s="1"/>
  <c r="B569" i="23"/>
  <c r="C569" i="23" s="1"/>
  <c r="B570" i="23"/>
  <c r="C570" i="23" s="1"/>
  <c r="B571" i="23"/>
  <c r="C571" i="23" s="1"/>
  <c r="B572" i="23"/>
  <c r="C572" i="23" s="1"/>
  <c r="B573" i="23"/>
  <c r="C573" i="23" s="1"/>
  <c r="B574" i="23"/>
  <c r="C574" i="23" s="1"/>
  <c r="B575" i="23"/>
  <c r="C575" i="23" s="1"/>
  <c r="B576" i="23"/>
  <c r="C576" i="23" s="1"/>
  <c r="B577" i="23"/>
  <c r="C577" i="23" s="1"/>
  <c r="B578" i="23"/>
  <c r="C578" i="23" s="1"/>
  <c r="B579" i="23"/>
  <c r="C579" i="23" s="1"/>
  <c r="B580" i="23"/>
  <c r="C580" i="23" s="1"/>
  <c r="B581" i="23"/>
  <c r="C581" i="23" s="1"/>
  <c r="B582" i="23"/>
  <c r="C582" i="23" s="1"/>
  <c r="B583" i="23"/>
  <c r="C583" i="23" s="1"/>
  <c r="B584" i="23"/>
  <c r="C584" i="23" s="1"/>
  <c r="B585" i="23"/>
  <c r="C585" i="23" s="1"/>
  <c r="B586" i="23"/>
  <c r="C586" i="23" s="1"/>
  <c r="B587" i="23"/>
  <c r="C587" i="23" s="1"/>
  <c r="B588" i="23"/>
  <c r="C588" i="23" s="1"/>
  <c r="B589" i="23"/>
  <c r="C589" i="23" s="1"/>
  <c r="B590" i="23"/>
  <c r="C590" i="23" s="1"/>
  <c r="B591" i="23"/>
  <c r="C591" i="23" s="1"/>
  <c r="B592" i="23"/>
  <c r="C592" i="23" s="1"/>
  <c r="B593" i="23"/>
  <c r="C593" i="23" s="1"/>
  <c r="B594" i="23"/>
  <c r="C594" i="23" s="1"/>
  <c r="B595" i="23"/>
  <c r="C595" i="23" s="1"/>
  <c r="B596" i="23"/>
  <c r="C596" i="23" s="1"/>
  <c r="B597" i="23"/>
  <c r="C597" i="23" s="1"/>
  <c r="B598" i="23"/>
  <c r="C598" i="23" s="1"/>
  <c r="B599" i="23"/>
  <c r="C599" i="23" s="1"/>
  <c r="B600" i="23"/>
  <c r="C600" i="23" s="1"/>
  <c r="B601" i="23"/>
  <c r="C601" i="23" s="1"/>
  <c r="B602" i="23"/>
  <c r="C602" i="23" s="1"/>
  <c r="B603" i="23"/>
  <c r="C603" i="23" s="1"/>
  <c r="B604" i="23"/>
  <c r="C604" i="23" s="1"/>
  <c r="B605" i="23"/>
  <c r="C605" i="23" s="1"/>
  <c r="B606" i="23"/>
  <c r="C606" i="23" s="1"/>
  <c r="B607" i="23"/>
  <c r="C607" i="23" s="1"/>
  <c r="B608" i="23"/>
  <c r="C608" i="23" s="1"/>
  <c r="B609" i="23"/>
  <c r="C609" i="23" s="1"/>
  <c r="B610" i="23"/>
  <c r="C610" i="23" s="1"/>
  <c r="B611" i="23"/>
  <c r="C611" i="23" s="1"/>
  <c r="B612" i="23"/>
  <c r="C612" i="23" s="1"/>
  <c r="B613" i="23"/>
  <c r="C613" i="23" s="1"/>
  <c r="B614" i="23"/>
  <c r="C614" i="23" s="1"/>
  <c r="B615" i="23"/>
  <c r="C615" i="23" s="1"/>
  <c r="B616" i="23"/>
  <c r="C616" i="23" s="1"/>
  <c r="B617" i="23"/>
  <c r="C617" i="23" s="1"/>
  <c r="B618" i="23"/>
  <c r="C618" i="23" s="1"/>
  <c r="B619" i="23"/>
  <c r="C619" i="23" s="1"/>
  <c r="B620" i="23"/>
  <c r="C620" i="23" s="1"/>
  <c r="B621" i="23"/>
  <c r="C621" i="23" s="1"/>
  <c r="B622" i="23"/>
  <c r="C622" i="23" s="1"/>
  <c r="B623" i="23"/>
  <c r="C623" i="23" s="1"/>
  <c r="B624" i="23"/>
  <c r="C624" i="23" s="1"/>
  <c r="B625" i="23"/>
  <c r="C625" i="23" s="1"/>
  <c r="B626" i="23"/>
  <c r="C626" i="23" s="1"/>
  <c r="B627" i="23"/>
  <c r="C627" i="23" s="1"/>
  <c r="B628" i="23"/>
  <c r="C628" i="23" s="1"/>
  <c r="B629" i="23"/>
  <c r="C629" i="23" s="1"/>
  <c r="B630" i="23"/>
  <c r="C630" i="23" s="1"/>
  <c r="B631" i="23"/>
  <c r="C631" i="23" s="1"/>
  <c r="B632" i="23"/>
  <c r="C632" i="23" s="1"/>
  <c r="B633" i="23"/>
  <c r="C633" i="23" s="1"/>
  <c r="B634" i="23"/>
  <c r="C634" i="23" s="1"/>
  <c r="B635" i="23"/>
  <c r="C635" i="23" s="1"/>
  <c r="B636" i="23"/>
  <c r="C636" i="23" s="1"/>
  <c r="B637" i="23"/>
  <c r="C637" i="23" s="1"/>
  <c r="B638" i="23"/>
  <c r="C638" i="23" s="1"/>
  <c r="B639" i="23"/>
  <c r="C639" i="23" s="1"/>
  <c r="B640" i="23"/>
  <c r="C640" i="23" s="1"/>
  <c r="B641" i="23"/>
  <c r="C641" i="23" s="1"/>
  <c r="B642" i="23"/>
  <c r="C642" i="23" s="1"/>
  <c r="B643" i="23"/>
  <c r="C643" i="23" s="1"/>
  <c r="B644" i="23"/>
  <c r="C644" i="23" s="1"/>
  <c r="B645" i="23"/>
  <c r="C645" i="23" s="1"/>
  <c r="B646" i="23"/>
  <c r="C646" i="23" s="1"/>
  <c r="B647" i="23"/>
  <c r="C647" i="23" s="1"/>
  <c r="B648" i="23"/>
  <c r="C648" i="23" s="1"/>
  <c r="B649" i="23"/>
  <c r="C649" i="23" s="1"/>
  <c r="B650" i="23"/>
  <c r="C650" i="23" s="1"/>
  <c r="B651" i="23"/>
  <c r="C651" i="23" s="1"/>
  <c r="B652" i="23"/>
  <c r="C652" i="23" s="1"/>
  <c r="B653" i="23"/>
  <c r="C653" i="23" s="1"/>
  <c r="B654" i="23"/>
  <c r="C654" i="23" s="1"/>
  <c r="B655" i="23"/>
  <c r="C655" i="23" s="1"/>
  <c r="B656" i="23"/>
  <c r="C656" i="23" s="1"/>
  <c r="B657" i="23"/>
  <c r="C657" i="23" s="1"/>
  <c r="B658" i="23"/>
  <c r="C658" i="23" s="1"/>
  <c r="B659" i="23"/>
  <c r="C659" i="23" s="1"/>
  <c r="B660" i="23"/>
  <c r="C660" i="23" s="1"/>
  <c r="B661" i="23"/>
  <c r="C661" i="23" s="1"/>
  <c r="B662" i="23"/>
  <c r="C662" i="23" s="1"/>
  <c r="B663" i="23"/>
  <c r="C663" i="23" s="1"/>
  <c r="B664" i="23"/>
  <c r="C664" i="23" s="1"/>
  <c r="B665" i="23"/>
  <c r="C665" i="23" s="1"/>
  <c r="B666" i="23"/>
  <c r="C666" i="23" s="1"/>
  <c r="B667" i="23"/>
  <c r="C667" i="23" s="1"/>
  <c r="B668" i="23"/>
  <c r="C668" i="23" s="1"/>
  <c r="B669" i="23"/>
  <c r="C669" i="23" s="1"/>
  <c r="B670" i="23"/>
  <c r="C670" i="23" s="1"/>
  <c r="B671" i="23"/>
  <c r="C671" i="23" s="1"/>
  <c r="B672" i="23"/>
  <c r="C672" i="23" s="1"/>
  <c r="B673" i="23"/>
  <c r="C673" i="23" s="1"/>
  <c r="B674" i="23"/>
  <c r="C674" i="23" s="1"/>
  <c r="B675" i="23"/>
  <c r="C675" i="23" s="1"/>
  <c r="B676" i="23"/>
  <c r="C676" i="23" s="1"/>
  <c r="B677" i="23"/>
  <c r="C677" i="23" s="1"/>
  <c r="B678" i="23"/>
  <c r="C678" i="23" s="1"/>
  <c r="B679" i="23"/>
  <c r="C679" i="23" s="1"/>
  <c r="B680" i="23"/>
  <c r="C680" i="23" s="1"/>
  <c r="B681" i="23"/>
  <c r="C681" i="23" s="1"/>
  <c r="B682" i="23"/>
  <c r="C682" i="23" s="1"/>
  <c r="B683" i="23"/>
  <c r="C683" i="23" s="1"/>
  <c r="B684" i="23"/>
  <c r="C684" i="23" s="1"/>
  <c r="B685" i="23"/>
  <c r="C685" i="23" s="1"/>
  <c r="B686" i="23"/>
  <c r="C686" i="23" s="1"/>
  <c r="B687" i="23"/>
  <c r="C687" i="23" s="1"/>
  <c r="B688" i="23"/>
  <c r="C688" i="23" s="1"/>
  <c r="B689" i="23"/>
  <c r="C689" i="23" s="1"/>
  <c r="B690" i="23"/>
  <c r="C690" i="23" s="1"/>
  <c r="B691" i="23"/>
  <c r="C691" i="23" s="1"/>
  <c r="B692" i="23"/>
  <c r="C692" i="23" s="1"/>
  <c r="B693" i="23"/>
  <c r="C693" i="23" s="1"/>
  <c r="B694" i="23"/>
  <c r="C694" i="23" s="1"/>
  <c r="B695" i="23"/>
  <c r="C695" i="23" s="1"/>
  <c r="B696" i="23"/>
  <c r="C696" i="23" s="1"/>
  <c r="B697" i="23"/>
  <c r="C697" i="23" s="1"/>
  <c r="B698" i="23"/>
  <c r="C698" i="23" s="1"/>
  <c r="B699" i="23"/>
  <c r="C699" i="23" s="1"/>
  <c r="B700" i="23"/>
  <c r="C700" i="23" s="1"/>
  <c r="B701" i="23"/>
  <c r="C701" i="23" s="1"/>
  <c r="B702" i="23"/>
  <c r="C702" i="23" s="1"/>
  <c r="B703" i="23"/>
  <c r="C703" i="23" s="1"/>
  <c r="B704" i="23"/>
  <c r="C704" i="23" s="1"/>
  <c r="B705" i="23"/>
  <c r="C705" i="23" s="1"/>
  <c r="B706" i="23"/>
  <c r="C706" i="23" s="1"/>
  <c r="B707" i="23"/>
  <c r="C707" i="23" s="1"/>
  <c r="B708" i="23"/>
  <c r="C708" i="23" s="1"/>
  <c r="B709" i="23"/>
  <c r="C709" i="23" s="1"/>
  <c r="B710" i="23"/>
  <c r="C710" i="23" s="1"/>
  <c r="B711" i="23"/>
  <c r="C711" i="23" s="1"/>
  <c r="B712" i="23"/>
  <c r="C712" i="23" s="1"/>
  <c r="B713" i="23"/>
  <c r="C713" i="23" s="1"/>
  <c r="B714" i="23"/>
  <c r="C714" i="23" s="1"/>
  <c r="B715" i="23"/>
  <c r="C715" i="23" s="1"/>
  <c r="B716" i="23"/>
  <c r="C716" i="23" s="1"/>
  <c r="B717" i="23"/>
  <c r="C717" i="23" s="1"/>
  <c r="B718" i="23"/>
  <c r="C718" i="23" s="1"/>
  <c r="B719" i="23"/>
  <c r="C719" i="23" s="1"/>
  <c r="B720" i="23"/>
  <c r="C720" i="23" s="1"/>
  <c r="B721" i="23"/>
  <c r="C721" i="23" s="1"/>
  <c r="B722" i="23"/>
  <c r="C722" i="23" s="1"/>
  <c r="B723" i="23"/>
  <c r="C723" i="23" s="1"/>
  <c r="B724" i="23"/>
  <c r="C724" i="23" s="1"/>
  <c r="B725" i="23"/>
  <c r="C725" i="23" s="1"/>
  <c r="B726" i="23"/>
  <c r="C726" i="23" s="1"/>
  <c r="B727" i="23"/>
  <c r="C727" i="23" s="1"/>
  <c r="B728" i="23"/>
  <c r="C728" i="23" s="1"/>
  <c r="B729" i="23"/>
  <c r="C729" i="23" s="1"/>
  <c r="B730" i="23"/>
  <c r="C730" i="23" s="1"/>
  <c r="B731" i="23"/>
  <c r="C731" i="23" s="1"/>
  <c r="B732" i="23"/>
  <c r="C732" i="23" s="1"/>
  <c r="B733" i="23"/>
  <c r="C733" i="23" s="1"/>
  <c r="B734" i="23"/>
  <c r="C734" i="23" s="1"/>
  <c r="B735" i="23"/>
  <c r="C735" i="23" s="1"/>
  <c r="B736" i="23"/>
  <c r="C736" i="23" s="1"/>
  <c r="B737" i="23"/>
  <c r="C737" i="23" s="1"/>
  <c r="B738" i="23"/>
  <c r="C738" i="23" s="1"/>
  <c r="B739" i="23"/>
  <c r="C739" i="23" s="1"/>
  <c r="B740" i="23"/>
  <c r="C740" i="23" s="1"/>
  <c r="B741" i="23"/>
  <c r="C741" i="23" s="1"/>
  <c r="B742" i="23"/>
  <c r="C742" i="23" s="1"/>
  <c r="B743" i="23"/>
  <c r="C743" i="23" s="1"/>
  <c r="B744" i="23"/>
  <c r="C744" i="23" s="1"/>
  <c r="B745" i="23"/>
  <c r="C745" i="23" s="1"/>
  <c r="B746" i="23"/>
  <c r="C746" i="23" s="1"/>
  <c r="B747" i="23"/>
  <c r="C747" i="23" s="1"/>
  <c r="B748" i="23"/>
  <c r="C748" i="23" s="1"/>
  <c r="B749" i="23"/>
  <c r="C749" i="23" s="1"/>
  <c r="B750" i="23"/>
  <c r="C750" i="23" s="1"/>
  <c r="B751" i="23"/>
  <c r="C751" i="23" s="1"/>
  <c r="B752" i="23"/>
  <c r="C752" i="23" s="1"/>
  <c r="B753" i="23"/>
  <c r="C753" i="23" s="1"/>
  <c r="B754" i="23"/>
  <c r="C754" i="23" s="1"/>
  <c r="B755" i="23"/>
  <c r="C755" i="23" s="1"/>
  <c r="B756" i="23"/>
  <c r="C756" i="23" s="1"/>
  <c r="B757" i="23"/>
  <c r="C757" i="23" s="1"/>
  <c r="B758" i="23"/>
  <c r="C758" i="23" s="1"/>
  <c r="B759" i="23"/>
  <c r="C759" i="23" s="1"/>
  <c r="B760" i="23"/>
  <c r="C760" i="23" s="1"/>
  <c r="B761" i="23"/>
  <c r="C761" i="23" s="1"/>
  <c r="B762" i="23"/>
  <c r="C762" i="23" s="1"/>
  <c r="B763" i="23"/>
  <c r="C763" i="23" s="1"/>
  <c r="B764" i="23"/>
  <c r="C764" i="23" s="1"/>
  <c r="B765" i="23"/>
  <c r="C765" i="23" s="1"/>
  <c r="B766" i="23"/>
  <c r="C766" i="23" s="1"/>
  <c r="B767" i="23"/>
  <c r="C767" i="23" s="1"/>
  <c r="B768" i="23"/>
  <c r="C768" i="23" s="1"/>
  <c r="B769" i="23"/>
  <c r="C769" i="23" s="1"/>
  <c r="B770" i="23"/>
  <c r="C770" i="23" s="1"/>
  <c r="B771" i="23"/>
  <c r="C771" i="23" s="1"/>
  <c r="B772" i="23"/>
  <c r="C772" i="23" s="1"/>
  <c r="B773" i="23"/>
  <c r="C773" i="23" s="1"/>
  <c r="B774" i="23"/>
  <c r="C774" i="23" s="1"/>
  <c r="B775" i="23"/>
  <c r="C775" i="23" s="1"/>
  <c r="B776" i="23"/>
  <c r="C776" i="23" s="1"/>
  <c r="B777" i="23"/>
  <c r="C777" i="23" s="1"/>
  <c r="B778" i="23"/>
  <c r="C778" i="23" s="1"/>
  <c r="B779" i="23"/>
  <c r="C779" i="23" s="1"/>
  <c r="B780" i="23"/>
  <c r="C780" i="23" s="1"/>
  <c r="B781" i="23"/>
  <c r="C781" i="23" s="1"/>
  <c r="B782" i="23"/>
  <c r="C782" i="23" s="1"/>
  <c r="B783" i="23"/>
  <c r="C783" i="23" s="1"/>
  <c r="B784" i="23"/>
  <c r="C784" i="23" s="1"/>
  <c r="B785" i="23"/>
  <c r="C785" i="23" s="1"/>
  <c r="B786" i="23"/>
  <c r="C786" i="23" s="1"/>
  <c r="B787" i="23"/>
  <c r="C787" i="23" s="1"/>
  <c r="B788" i="23"/>
  <c r="C788" i="23" s="1"/>
  <c r="B789" i="23"/>
  <c r="C789" i="23" s="1"/>
  <c r="B790" i="23"/>
  <c r="C790" i="23" s="1"/>
  <c r="B791" i="23"/>
  <c r="C791" i="23" s="1"/>
  <c r="B792" i="23"/>
  <c r="C792" i="23" s="1"/>
  <c r="B793" i="23"/>
  <c r="C793" i="23" s="1"/>
  <c r="B794" i="23"/>
  <c r="C794" i="23" s="1"/>
  <c r="B795" i="23"/>
  <c r="C795" i="23" s="1"/>
  <c r="B796" i="23"/>
  <c r="C796" i="23" s="1"/>
  <c r="B797" i="23"/>
  <c r="C797" i="23" s="1"/>
  <c r="B798" i="23"/>
  <c r="C798" i="23" s="1"/>
  <c r="B799" i="23"/>
  <c r="C799" i="23" s="1"/>
  <c r="B800" i="23"/>
  <c r="C800" i="23" s="1"/>
  <c r="B801" i="23"/>
  <c r="C801" i="23" s="1"/>
  <c r="B802" i="23"/>
  <c r="C802" i="23" s="1"/>
  <c r="B803" i="23"/>
  <c r="C803" i="23" s="1"/>
  <c r="B804" i="23"/>
  <c r="C804" i="23" s="1"/>
  <c r="B805" i="23"/>
  <c r="C805" i="23" s="1"/>
  <c r="B806" i="23"/>
  <c r="C806" i="23" s="1"/>
  <c r="B807" i="23"/>
  <c r="C807" i="23" s="1"/>
  <c r="B808" i="23"/>
  <c r="C808" i="23" s="1"/>
  <c r="B809" i="23"/>
  <c r="C809" i="23" s="1"/>
  <c r="B810" i="23"/>
  <c r="C810" i="23" s="1"/>
  <c r="B811" i="23"/>
  <c r="C811" i="23" s="1"/>
  <c r="B812" i="23"/>
  <c r="C812" i="23" s="1"/>
  <c r="B813" i="23"/>
  <c r="C813" i="23" s="1"/>
  <c r="B814" i="23"/>
  <c r="C814" i="23" s="1"/>
  <c r="B815" i="23"/>
  <c r="C815" i="23" s="1"/>
  <c r="B816" i="23"/>
  <c r="C816" i="23" s="1"/>
  <c r="B817" i="23"/>
  <c r="C817" i="23" s="1"/>
  <c r="B818" i="23"/>
  <c r="C818" i="23" s="1"/>
  <c r="B819" i="23"/>
  <c r="C819" i="23" s="1"/>
  <c r="B820" i="23"/>
  <c r="C820" i="23" s="1"/>
  <c r="B821" i="23"/>
  <c r="C821" i="23" s="1"/>
  <c r="B822" i="23"/>
  <c r="C822" i="23" s="1"/>
  <c r="B823" i="23"/>
  <c r="C823" i="23" s="1"/>
  <c r="B824" i="23"/>
  <c r="C824" i="23" s="1"/>
  <c r="B825" i="23"/>
  <c r="C825" i="23" s="1"/>
  <c r="B826" i="23"/>
  <c r="C826" i="23" s="1"/>
  <c r="B827" i="23"/>
  <c r="C827" i="23" s="1"/>
  <c r="B828" i="23"/>
  <c r="C828" i="23" s="1"/>
  <c r="B829" i="23"/>
  <c r="C829" i="23" s="1"/>
  <c r="B830" i="23"/>
  <c r="C830" i="23" s="1"/>
  <c r="B831" i="23"/>
  <c r="C831" i="23" s="1"/>
  <c r="B832" i="23"/>
  <c r="C832" i="23" s="1"/>
  <c r="B833" i="23"/>
  <c r="C833" i="23" s="1"/>
  <c r="B834" i="23"/>
  <c r="C834" i="23" s="1"/>
  <c r="B835" i="23"/>
  <c r="C835" i="23" s="1"/>
  <c r="B836" i="23"/>
  <c r="C836" i="23" s="1"/>
  <c r="B837" i="23"/>
  <c r="C837" i="23" s="1"/>
  <c r="B838" i="23"/>
  <c r="C838" i="23" s="1"/>
  <c r="B839" i="23"/>
  <c r="C839" i="23" s="1"/>
  <c r="B840" i="23"/>
  <c r="C840" i="23" s="1"/>
  <c r="B841" i="23"/>
  <c r="C841" i="23" s="1"/>
  <c r="B842" i="23"/>
  <c r="C842" i="23" s="1"/>
  <c r="B843" i="23"/>
  <c r="C843" i="23" s="1"/>
  <c r="B844" i="23"/>
  <c r="C844" i="23" s="1"/>
  <c r="B845" i="23"/>
  <c r="C845" i="23" s="1"/>
  <c r="B846" i="23"/>
  <c r="C846" i="23" s="1"/>
  <c r="B847" i="23"/>
  <c r="C847" i="23" s="1"/>
  <c r="B848" i="23"/>
  <c r="C848" i="23" s="1"/>
  <c r="B849" i="23"/>
  <c r="C849" i="23" s="1"/>
  <c r="B850" i="23"/>
  <c r="C850" i="23" s="1"/>
  <c r="B851" i="23"/>
  <c r="C851" i="23" s="1"/>
  <c r="B852" i="23"/>
  <c r="C852" i="23" s="1"/>
  <c r="B853" i="23"/>
  <c r="C853" i="23" s="1"/>
  <c r="B854" i="23"/>
  <c r="C854" i="23" s="1"/>
  <c r="B855" i="23"/>
  <c r="C855" i="23" s="1"/>
  <c r="B856" i="23"/>
  <c r="C856" i="23" s="1"/>
  <c r="B857" i="23"/>
  <c r="C857" i="23" s="1"/>
  <c r="B858" i="23"/>
  <c r="C858" i="23" s="1"/>
  <c r="B859" i="23"/>
  <c r="C859" i="23" s="1"/>
  <c r="B860" i="23"/>
  <c r="C860" i="23" s="1"/>
  <c r="B861" i="23"/>
  <c r="C861" i="23" s="1"/>
  <c r="B862" i="23"/>
  <c r="C862" i="23" s="1"/>
  <c r="B863" i="23"/>
  <c r="C863" i="23" s="1"/>
  <c r="B864" i="23"/>
  <c r="C864" i="23" s="1"/>
  <c r="B865" i="23"/>
  <c r="C865" i="23" s="1"/>
  <c r="B866" i="23"/>
  <c r="C866" i="23" s="1"/>
  <c r="B867" i="23"/>
  <c r="C867" i="23" s="1"/>
  <c r="B868" i="23"/>
  <c r="C868" i="23" s="1"/>
  <c r="B869" i="23"/>
  <c r="C869" i="23" s="1"/>
  <c r="B870" i="23"/>
  <c r="C870" i="23" s="1"/>
  <c r="B871" i="23"/>
  <c r="C871" i="23" s="1"/>
  <c r="B872" i="23"/>
  <c r="C872" i="23" s="1"/>
  <c r="B873" i="23"/>
  <c r="C873" i="23" s="1"/>
  <c r="B874" i="23"/>
  <c r="C874" i="23" s="1"/>
  <c r="B875" i="23"/>
  <c r="C875" i="23" s="1"/>
  <c r="B876" i="23"/>
  <c r="C876" i="23" s="1"/>
  <c r="B877" i="23"/>
  <c r="C877" i="23" s="1"/>
  <c r="B878" i="23"/>
  <c r="C878" i="23" s="1"/>
  <c r="B879" i="23"/>
  <c r="C879" i="23" s="1"/>
  <c r="B880" i="23"/>
  <c r="C880" i="23" s="1"/>
  <c r="B881" i="23"/>
  <c r="C881" i="23" s="1"/>
  <c r="B882" i="23"/>
  <c r="C882" i="23" s="1"/>
  <c r="B883" i="23"/>
  <c r="C883" i="23" s="1"/>
  <c r="B884" i="23"/>
  <c r="C884" i="23" s="1"/>
  <c r="B885" i="23"/>
  <c r="C885" i="23" s="1"/>
  <c r="B886" i="23"/>
  <c r="C886" i="23" s="1"/>
  <c r="B887" i="23"/>
  <c r="C887" i="23" s="1"/>
  <c r="B888" i="23"/>
  <c r="C888" i="23" s="1"/>
  <c r="B889" i="23"/>
  <c r="C889" i="23" s="1"/>
  <c r="B890" i="23"/>
  <c r="C890" i="23" s="1"/>
  <c r="B891" i="23"/>
  <c r="C891" i="23" s="1"/>
  <c r="B892" i="23"/>
  <c r="C892" i="23" s="1"/>
  <c r="B893" i="23"/>
  <c r="C893" i="23" s="1"/>
  <c r="B894" i="23"/>
  <c r="C894" i="23" s="1"/>
  <c r="B895" i="23"/>
  <c r="C895" i="23" s="1"/>
  <c r="B896" i="23"/>
  <c r="C896" i="23" s="1"/>
  <c r="B897" i="23"/>
  <c r="C897" i="23" s="1"/>
  <c r="B898" i="23"/>
  <c r="C898" i="23" s="1"/>
  <c r="B899" i="23"/>
  <c r="C899" i="23" s="1"/>
  <c r="B900" i="23"/>
  <c r="C900" i="23" s="1"/>
  <c r="B901" i="23"/>
  <c r="C901" i="23" s="1"/>
  <c r="B902" i="23"/>
  <c r="C902" i="23" s="1"/>
  <c r="B903" i="23"/>
  <c r="C903" i="23" s="1"/>
  <c r="B904" i="23"/>
  <c r="C904" i="23" s="1"/>
  <c r="B905" i="23"/>
  <c r="C905" i="23" s="1"/>
  <c r="B906" i="23"/>
  <c r="C906" i="23" s="1"/>
  <c r="B907" i="23"/>
  <c r="C907" i="23" s="1"/>
  <c r="B908" i="23"/>
  <c r="C908" i="23" s="1"/>
  <c r="B909" i="23"/>
  <c r="C909" i="23" s="1"/>
  <c r="B910" i="23"/>
  <c r="C910" i="23" s="1"/>
  <c r="B911" i="23"/>
  <c r="C911" i="23" s="1"/>
  <c r="B912" i="23"/>
  <c r="C912" i="23" s="1"/>
  <c r="B913" i="23"/>
  <c r="C913" i="23" s="1"/>
  <c r="B914" i="23"/>
  <c r="C914" i="23" s="1"/>
  <c r="B915" i="23"/>
  <c r="C915" i="23" s="1"/>
  <c r="B916" i="23"/>
  <c r="C916" i="23" s="1"/>
  <c r="B917" i="23"/>
  <c r="C917" i="23" s="1"/>
  <c r="B918" i="23"/>
  <c r="C918" i="23" s="1"/>
  <c r="B919" i="23"/>
  <c r="C919" i="23" s="1"/>
  <c r="B920" i="23"/>
  <c r="C920" i="23" s="1"/>
  <c r="B921" i="23"/>
  <c r="C921" i="23" s="1"/>
  <c r="B922" i="23"/>
  <c r="C922" i="23" s="1"/>
  <c r="B923" i="23"/>
  <c r="C923" i="23" s="1"/>
  <c r="B924" i="23"/>
  <c r="C924" i="23" s="1"/>
  <c r="B925" i="23"/>
  <c r="C925" i="23" s="1"/>
  <c r="B926" i="23"/>
  <c r="C926" i="23" s="1"/>
  <c r="B927" i="23"/>
  <c r="C927" i="23" s="1"/>
  <c r="B928" i="23"/>
  <c r="C928" i="23" s="1"/>
  <c r="B929" i="23"/>
  <c r="C929" i="23" s="1"/>
  <c r="B930" i="23"/>
  <c r="C930" i="23" s="1"/>
  <c r="B931" i="23"/>
  <c r="C931" i="23" s="1"/>
  <c r="B932" i="23"/>
  <c r="C932" i="23" s="1"/>
  <c r="B933" i="23"/>
  <c r="C933" i="23" s="1"/>
  <c r="B934" i="23"/>
  <c r="C934" i="23" s="1"/>
  <c r="B935" i="23"/>
  <c r="C935" i="23" s="1"/>
  <c r="B936" i="23"/>
  <c r="C936" i="23" s="1"/>
  <c r="B937" i="23"/>
  <c r="C937" i="23" s="1"/>
  <c r="B938" i="23"/>
  <c r="C938" i="23" s="1"/>
  <c r="B939" i="23"/>
  <c r="C939" i="23" s="1"/>
  <c r="B940" i="23"/>
  <c r="C940" i="23" s="1"/>
  <c r="B941" i="23"/>
  <c r="C941" i="23" s="1"/>
  <c r="B942" i="23"/>
  <c r="C942" i="23" s="1"/>
  <c r="B943" i="23"/>
  <c r="C943" i="23" s="1"/>
  <c r="B944" i="23"/>
  <c r="C944" i="23" s="1"/>
  <c r="B945" i="23"/>
  <c r="C945" i="23" s="1"/>
  <c r="B946" i="23"/>
  <c r="C946" i="23" s="1"/>
  <c r="B947" i="23"/>
  <c r="C947" i="23" s="1"/>
  <c r="B948" i="23"/>
  <c r="C948" i="23" s="1"/>
  <c r="B949" i="23"/>
  <c r="C949" i="23" s="1"/>
  <c r="B950" i="23"/>
  <c r="C950" i="23" s="1"/>
  <c r="B951" i="23"/>
  <c r="C951" i="23" s="1"/>
  <c r="B952" i="23"/>
  <c r="C952" i="23" s="1"/>
  <c r="B953" i="23"/>
  <c r="C953" i="23" s="1"/>
  <c r="B954" i="23"/>
  <c r="C954" i="23" s="1"/>
  <c r="B955" i="23"/>
  <c r="C955" i="23" s="1"/>
  <c r="B956" i="23"/>
  <c r="C956" i="23" s="1"/>
  <c r="B957" i="23"/>
  <c r="C957" i="23" s="1"/>
  <c r="B958" i="23"/>
  <c r="C958" i="23" s="1"/>
  <c r="B959" i="23"/>
  <c r="C959" i="23" s="1"/>
  <c r="B960" i="23"/>
  <c r="C960" i="23" s="1"/>
  <c r="B961" i="23"/>
  <c r="C961" i="23" s="1"/>
  <c r="B962" i="23"/>
  <c r="C962" i="23" s="1"/>
  <c r="B963" i="23"/>
  <c r="C963" i="23" s="1"/>
  <c r="B964" i="23"/>
  <c r="C964" i="23" s="1"/>
  <c r="B965" i="23"/>
  <c r="C965" i="23" s="1"/>
  <c r="B966" i="23"/>
  <c r="C966" i="23" s="1"/>
  <c r="B967" i="23"/>
  <c r="C967" i="23" s="1"/>
  <c r="B968" i="23"/>
  <c r="C968" i="23" s="1"/>
  <c r="B969" i="23"/>
  <c r="C969" i="23" s="1"/>
  <c r="B970" i="23"/>
  <c r="C970" i="23" s="1"/>
  <c r="B971" i="23"/>
  <c r="C971" i="23" s="1"/>
  <c r="B972" i="23"/>
  <c r="C972" i="23" s="1"/>
  <c r="B973" i="23"/>
  <c r="C973" i="23" s="1"/>
  <c r="B974" i="23"/>
  <c r="C974" i="23" s="1"/>
  <c r="B975" i="23"/>
  <c r="C975" i="23" s="1"/>
  <c r="B976" i="23"/>
  <c r="C976" i="23" s="1"/>
  <c r="B977" i="23"/>
  <c r="C977" i="23" s="1"/>
  <c r="B978" i="23"/>
  <c r="C978" i="23" s="1"/>
  <c r="B979" i="23"/>
  <c r="C979" i="23" s="1"/>
  <c r="B980" i="23"/>
  <c r="C980" i="23" s="1"/>
  <c r="B981" i="23"/>
  <c r="C981" i="23" s="1"/>
  <c r="B982" i="23"/>
  <c r="C982" i="23" s="1"/>
  <c r="B983" i="23"/>
  <c r="C983" i="23" s="1"/>
  <c r="B984" i="23"/>
  <c r="C984" i="23" s="1"/>
  <c r="B985" i="23"/>
  <c r="C985" i="23" s="1"/>
  <c r="B986" i="23"/>
  <c r="C986" i="23" s="1"/>
  <c r="B987" i="23"/>
  <c r="C987" i="23" s="1"/>
  <c r="B988" i="23"/>
  <c r="C988" i="23" s="1"/>
  <c r="B989" i="23"/>
  <c r="C989" i="23" s="1"/>
  <c r="B990" i="23"/>
  <c r="C990" i="23" s="1"/>
  <c r="B991" i="23"/>
  <c r="C991" i="23" s="1"/>
  <c r="B992" i="23"/>
  <c r="C992" i="23" s="1"/>
  <c r="B993" i="23"/>
  <c r="C993" i="23" s="1"/>
  <c r="B994" i="23"/>
  <c r="C994" i="23" s="1"/>
  <c r="B995" i="23"/>
  <c r="C995" i="23" s="1"/>
  <c r="B996" i="23"/>
  <c r="C996" i="23" s="1"/>
  <c r="B997" i="23"/>
  <c r="C997" i="23" s="1"/>
  <c r="B998" i="23"/>
  <c r="C998" i="23" s="1"/>
  <c r="B999" i="23"/>
  <c r="C999" i="23" s="1"/>
  <c r="B1000" i="23"/>
  <c r="C1000" i="23" s="1"/>
  <c r="B1001" i="23"/>
  <c r="C1001" i="23" s="1"/>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454" i="23"/>
  <c r="A455" i="23"/>
  <c r="A456" i="23"/>
  <c r="A457" i="23"/>
  <c r="A458" i="23"/>
  <c r="A459" i="23"/>
  <c r="A460" i="23"/>
  <c r="A461" i="23"/>
  <c r="A462" i="23"/>
  <c r="A463" i="23"/>
  <c r="A464" i="23"/>
  <c r="A465" i="23"/>
  <c r="A466" i="23"/>
  <c r="A467" i="23"/>
  <c r="A468" i="23"/>
  <c r="A469" i="23"/>
  <c r="A470" i="23"/>
  <c r="A471" i="23"/>
  <c r="A472" i="23"/>
  <c r="A473" i="23"/>
  <c r="A474" i="23"/>
  <c r="A475" i="23"/>
  <c r="A476" i="23"/>
  <c r="A477" i="23"/>
  <c r="A478" i="23"/>
  <c r="A479" i="23"/>
  <c r="A480" i="23"/>
  <c r="A481" i="23"/>
  <c r="A482" i="23"/>
  <c r="A483" i="23"/>
  <c r="A484" i="23"/>
  <c r="A485" i="23"/>
  <c r="A486" i="23"/>
  <c r="A487" i="23"/>
  <c r="A488" i="23"/>
  <c r="A489" i="23"/>
  <c r="A490" i="23"/>
  <c r="A491" i="23"/>
  <c r="A492" i="23"/>
  <c r="A493" i="23"/>
  <c r="A494" i="23"/>
  <c r="A495" i="23"/>
  <c r="A496" i="23"/>
  <c r="A497" i="23"/>
  <c r="A498" i="23"/>
  <c r="A499" i="23"/>
  <c r="A500" i="23"/>
  <c r="A501" i="23"/>
  <c r="A502" i="23"/>
  <c r="A503" i="23"/>
  <c r="A504" i="23"/>
  <c r="A505" i="23"/>
  <c r="A506" i="23"/>
  <c r="A507" i="23"/>
  <c r="A508" i="23"/>
  <c r="A509" i="23"/>
  <c r="A510" i="23"/>
  <c r="A511" i="23"/>
  <c r="A512" i="23"/>
  <c r="A513" i="23"/>
  <c r="A514" i="23"/>
  <c r="A515" i="23"/>
  <c r="A516" i="23"/>
  <c r="A517" i="23"/>
  <c r="A518" i="23"/>
  <c r="A519" i="23"/>
  <c r="A520" i="23"/>
  <c r="A521" i="23"/>
  <c r="A522" i="23"/>
  <c r="A523" i="23"/>
  <c r="A524" i="23"/>
  <c r="A525" i="23"/>
  <c r="A526" i="23"/>
  <c r="A527" i="23"/>
  <c r="A528" i="23"/>
  <c r="A529" i="23"/>
  <c r="A530" i="23"/>
  <c r="A531" i="23"/>
  <c r="A532" i="23"/>
  <c r="A533" i="23"/>
  <c r="A534" i="23"/>
  <c r="A535" i="23"/>
  <c r="A536" i="23"/>
  <c r="A537" i="23"/>
  <c r="A538" i="23"/>
  <c r="A539" i="23"/>
  <c r="A540" i="23"/>
  <c r="A541" i="23"/>
  <c r="A542" i="23"/>
  <c r="A543" i="23"/>
  <c r="A544" i="23"/>
  <c r="A545" i="23"/>
  <c r="A546" i="23"/>
  <c r="A547" i="23"/>
  <c r="A548" i="23"/>
  <c r="A549" i="23"/>
  <c r="A550" i="23"/>
  <c r="A551" i="23"/>
  <c r="A552" i="23"/>
  <c r="A553" i="23"/>
  <c r="A554" i="23"/>
  <c r="A555" i="23"/>
  <c r="A556" i="23"/>
  <c r="A557" i="23"/>
  <c r="A558" i="23"/>
  <c r="A559" i="23"/>
  <c r="A560" i="23"/>
  <c r="A561" i="23"/>
  <c r="A562" i="23"/>
  <c r="A563" i="23"/>
  <c r="A564" i="23"/>
  <c r="A565" i="23"/>
  <c r="A566" i="23"/>
  <c r="A567" i="23"/>
  <c r="A568" i="23"/>
  <c r="A569" i="23"/>
  <c r="A570" i="23"/>
  <c r="A571" i="23"/>
  <c r="A572" i="23"/>
  <c r="A573" i="23"/>
  <c r="A574" i="23"/>
  <c r="A575" i="23"/>
  <c r="A576" i="23"/>
  <c r="A577" i="23"/>
  <c r="A578" i="23"/>
  <c r="A579" i="23"/>
  <c r="A580" i="23"/>
  <c r="A581" i="23"/>
  <c r="A582" i="23"/>
  <c r="A583" i="23"/>
  <c r="A584" i="23"/>
  <c r="A585" i="23"/>
  <c r="A586" i="23"/>
  <c r="A587" i="23"/>
  <c r="A588" i="23"/>
  <c r="A589" i="23"/>
  <c r="A590" i="23"/>
  <c r="A591" i="23"/>
  <c r="A592" i="23"/>
  <c r="A593" i="23"/>
  <c r="A594" i="23"/>
  <c r="A595" i="23"/>
  <c r="A596" i="23"/>
  <c r="A597" i="23"/>
  <c r="A598" i="23"/>
  <c r="A599" i="23"/>
  <c r="A600" i="23"/>
  <c r="A601" i="23"/>
  <c r="A602" i="23"/>
  <c r="A603" i="23"/>
  <c r="A604" i="23"/>
  <c r="A605" i="23"/>
  <c r="A606" i="23"/>
  <c r="A607" i="23"/>
  <c r="A608" i="23"/>
  <c r="A609" i="23"/>
  <c r="A610" i="23"/>
  <c r="A611" i="23"/>
  <c r="A612" i="23"/>
  <c r="A613" i="23"/>
  <c r="A614" i="23"/>
  <c r="A615" i="23"/>
  <c r="A616" i="23"/>
  <c r="A617" i="23"/>
  <c r="A618" i="23"/>
  <c r="A619" i="23"/>
  <c r="A620" i="23"/>
  <c r="A621" i="23"/>
  <c r="A622" i="23"/>
  <c r="A623" i="23"/>
  <c r="A624" i="23"/>
  <c r="A625" i="23"/>
  <c r="A626" i="23"/>
  <c r="A627" i="23"/>
  <c r="A628" i="23"/>
  <c r="A629" i="23"/>
  <c r="A630" i="23"/>
  <c r="A631" i="23"/>
  <c r="A632" i="23"/>
  <c r="A633" i="23"/>
  <c r="A634" i="23"/>
  <c r="A635" i="23"/>
  <c r="A636" i="23"/>
  <c r="A637" i="23"/>
  <c r="A638" i="23"/>
  <c r="A639" i="23"/>
  <c r="A640" i="23"/>
  <c r="A641" i="23"/>
  <c r="A642" i="23"/>
  <c r="A643" i="23"/>
  <c r="A644" i="23"/>
  <c r="A645" i="23"/>
  <c r="A646" i="23"/>
  <c r="A647" i="23"/>
  <c r="A648" i="23"/>
  <c r="A649" i="23"/>
  <c r="A650" i="23"/>
  <c r="A651" i="23"/>
  <c r="A652" i="23"/>
  <c r="A653" i="23"/>
  <c r="A654" i="23"/>
  <c r="A655" i="23"/>
  <c r="A656" i="23"/>
  <c r="A657" i="23"/>
  <c r="A658" i="23"/>
  <c r="A659" i="23"/>
  <c r="A660" i="23"/>
  <c r="A661" i="23"/>
  <c r="A662" i="23"/>
  <c r="A663" i="23"/>
  <c r="A664" i="23"/>
  <c r="A665" i="23"/>
  <c r="A666" i="23"/>
  <c r="A667" i="23"/>
  <c r="A668" i="23"/>
  <c r="A669" i="23"/>
  <c r="A670" i="23"/>
  <c r="A671" i="23"/>
  <c r="A672" i="23"/>
  <c r="A673" i="23"/>
  <c r="A674" i="23"/>
  <c r="A675" i="23"/>
  <c r="A676" i="23"/>
  <c r="A677" i="23"/>
  <c r="A678" i="23"/>
  <c r="A679" i="23"/>
  <c r="A680" i="23"/>
  <c r="A681" i="23"/>
  <c r="A682" i="23"/>
  <c r="A683" i="23"/>
  <c r="A684" i="23"/>
  <c r="A685" i="23"/>
  <c r="A686" i="23"/>
  <c r="A687" i="23"/>
  <c r="A688" i="23"/>
  <c r="A689" i="23"/>
  <c r="A690" i="23"/>
  <c r="A691" i="23"/>
  <c r="A692" i="23"/>
  <c r="A693" i="23"/>
  <c r="A694" i="23"/>
  <c r="A695" i="23"/>
  <c r="A696" i="23"/>
  <c r="A697" i="23"/>
  <c r="A698" i="23"/>
  <c r="A699" i="23"/>
  <c r="A700" i="23"/>
  <c r="A701" i="23"/>
  <c r="A702" i="23"/>
  <c r="A703" i="23"/>
  <c r="A704" i="23"/>
  <c r="A705" i="23"/>
  <c r="A706" i="23"/>
  <c r="A707" i="23"/>
  <c r="A708" i="23"/>
  <c r="A709" i="23"/>
  <c r="A710" i="23"/>
  <c r="A711" i="23"/>
  <c r="A712" i="23"/>
  <c r="A713" i="23"/>
  <c r="A714" i="23"/>
  <c r="A715" i="23"/>
  <c r="A716" i="23"/>
  <c r="A717" i="23"/>
  <c r="A718" i="23"/>
  <c r="A719" i="23"/>
  <c r="A720" i="23"/>
  <c r="A721" i="23"/>
  <c r="A722" i="23"/>
  <c r="A723" i="23"/>
  <c r="A724" i="23"/>
  <c r="A725" i="23"/>
  <c r="A726" i="23"/>
  <c r="A727" i="23"/>
  <c r="A728" i="23"/>
  <c r="A729" i="23"/>
  <c r="A730" i="23"/>
  <c r="A731" i="23"/>
  <c r="A732" i="23"/>
  <c r="A733" i="23"/>
  <c r="A734" i="23"/>
  <c r="A735" i="23"/>
  <c r="A736" i="23"/>
  <c r="A737" i="23"/>
  <c r="A738" i="23"/>
  <c r="A739" i="23"/>
  <c r="A740" i="23"/>
  <c r="A741" i="23"/>
  <c r="A742" i="23"/>
  <c r="A743" i="23"/>
  <c r="A744" i="23"/>
  <c r="A745" i="23"/>
  <c r="A746" i="23"/>
  <c r="A747" i="23"/>
  <c r="A748" i="23"/>
  <c r="A749" i="23"/>
  <c r="A750" i="23"/>
  <c r="A751" i="23"/>
  <c r="A752" i="23"/>
  <c r="A753" i="23"/>
  <c r="A754" i="23"/>
  <c r="A755" i="23"/>
  <c r="A756" i="23"/>
  <c r="A757" i="23"/>
  <c r="A758" i="23"/>
  <c r="A759" i="23"/>
  <c r="A760" i="23"/>
  <c r="A761" i="23"/>
  <c r="A762" i="23"/>
  <c r="A763" i="23"/>
  <c r="A764" i="23"/>
  <c r="A765" i="23"/>
  <c r="A766" i="23"/>
  <c r="A767" i="23"/>
  <c r="A768" i="23"/>
  <c r="A769" i="23"/>
  <c r="A770" i="23"/>
  <c r="A771" i="23"/>
  <c r="A772" i="23"/>
  <c r="A773" i="23"/>
  <c r="A774" i="23"/>
  <c r="A775" i="23"/>
  <c r="A776" i="23"/>
  <c r="A777" i="23"/>
  <c r="A778" i="23"/>
  <c r="A779" i="23"/>
  <c r="A780" i="23"/>
  <c r="A781" i="23"/>
  <c r="A782" i="23"/>
  <c r="A783" i="23"/>
  <c r="A784" i="23"/>
  <c r="A785" i="23"/>
  <c r="A786" i="23"/>
  <c r="A787" i="23"/>
  <c r="A788" i="23"/>
  <c r="A789" i="23"/>
  <c r="A790" i="23"/>
  <c r="A791" i="23"/>
  <c r="A792" i="23"/>
  <c r="A793" i="23"/>
  <c r="A794" i="23"/>
  <c r="A795" i="23"/>
  <c r="A796" i="23"/>
  <c r="A797" i="23"/>
  <c r="A798" i="23"/>
  <c r="A799" i="23"/>
  <c r="A800" i="23"/>
  <c r="A801" i="23"/>
  <c r="A802" i="23"/>
  <c r="A803" i="23"/>
  <c r="A804" i="23"/>
  <c r="A805" i="23"/>
  <c r="A806" i="23"/>
  <c r="A807" i="23"/>
  <c r="A808" i="23"/>
  <c r="A809" i="23"/>
  <c r="A810" i="23"/>
  <c r="A811" i="23"/>
  <c r="A812" i="23"/>
  <c r="A813" i="23"/>
  <c r="A814" i="23"/>
  <c r="A815" i="23"/>
  <c r="A816" i="23"/>
  <c r="A817" i="23"/>
  <c r="A818" i="23"/>
  <c r="A819" i="23"/>
  <c r="A820" i="23"/>
  <c r="A821" i="23"/>
  <c r="A822" i="23"/>
  <c r="A823" i="23"/>
  <c r="A824" i="23"/>
  <c r="A825" i="23"/>
  <c r="A826" i="23"/>
  <c r="A827" i="23"/>
  <c r="A828" i="23"/>
  <c r="A829" i="23"/>
  <c r="A830" i="23"/>
  <c r="A831" i="23"/>
  <c r="A832" i="23"/>
  <c r="A833" i="23"/>
  <c r="A834" i="23"/>
  <c r="A835" i="23"/>
  <c r="A836" i="23"/>
  <c r="A837" i="23"/>
  <c r="A838" i="23"/>
  <c r="A839" i="23"/>
  <c r="A840" i="23"/>
  <c r="A841" i="23"/>
  <c r="A842" i="23"/>
  <c r="A843" i="23"/>
  <c r="A844" i="23"/>
  <c r="A845" i="23"/>
  <c r="A846" i="23"/>
  <c r="A847" i="23"/>
  <c r="A848" i="23"/>
  <c r="A849" i="23"/>
  <c r="A850" i="23"/>
  <c r="A851" i="23"/>
  <c r="A852" i="23"/>
  <c r="A853" i="23"/>
  <c r="A854" i="23"/>
  <c r="A855" i="23"/>
  <c r="A856" i="23"/>
  <c r="A857" i="23"/>
  <c r="A858" i="23"/>
  <c r="A859" i="23"/>
  <c r="A860" i="23"/>
  <c r="A861" i="23"/>
  <c r="A862" i="23"/>
  <c r="A863" i="23"/>
  <c r="A864" i="23"/>
  <c r="A865" i="23"/>
  <c r="A866" i="23"/>
  <c r="A867" i="23"/>
  <c r="A868" i="23"/>
  <c r="A869" i="23"/>
  <c r="A870" i="23"/>
  <c r="A871" i="23"/>
  <c r="A872" i="23"/>
  <c r="A873" i="23"/>
  <c r="A874" i="23"/>
  <c r="A875" i="23"/>
  <c r="A876" i="23"/>
  <c r="A877" i="23"/>
  <c r="A878" i="23"/>
  <c r="A879" i="23"/>
  <c r="A880" i="23"/>
  <c r="A881" i="23"/>
  <c r="A882" i="23"/>
  <c r="A883" i="23"/>
  <c r="A884" i="23"/>
  <c r="A885" i="23"/>
  <c r="A886" i="23"/>
  <c r="A887" i="23"/>
  <c r="A888" i="23"/>
  <c r="A889" i="23"/>
  <c r="A890" i="23"/>
  <c r="A891" i="23"/>
  <c r="A892" i="23"/>
  <c r="A893" i="23"/>
  <c r="A894" i="23"/>
  <c r="A895" i="23"/>
  <c r="A896" i="23"/>
  <c r="A897" i="23"/>
  <c r="A898" i="23"/>
  <c r="A899" i="23"/>
  <c r="A900" i="23"/>
  <c r="A901" i="23"/>
  <c r="A902" i="23"/>
  <c r="A903" i="23"/>
  <c r="A904" i="23"/>
  <c r="A905" i="23"/>
  <c r="A906" i="23"/>
  <c r="A907" i="23"/>
  <c r="A908" i="23"/>
  <c r="A909" i="23"/>
  <c r="A910" i="23"/>
  <c r="A911" i="23"/>
  <c r="A912" i="23"/>
  <c r="A913" i="23"/>
  <c r="A914" i="23"/>
  <c r="A915" i="23"/>
  <c r="A916" i="23"/>
  <c r="A917" i="23"/>
  <c r="A918" i="23"/>
  <c r="A919" i="23"/>
  <c r="A920" i="23"/>
  <c r="A921" i="23"/>
  <c r="A922" i="23"/>
  <c r="A923" i="23"/>
  <c r="A924" i="23"/>
  <c r="A925" i="23"/>
  <c r="A926" i="23"/>
  <c r="A927" i="23"/>
  <c r="A928" i="23"/>
  <c r="A929" i="23"/>
  <c r="A930" i="23"/>
  <c r="A931" i="23"/>
  <c r="A932" i="23"/>
  <c r="A933" i="23"/>
  <c r="A934" i="23"/>
  <c r="A935" i="23"/>
  <c r="A936" i="23"/>
  <c r="A937" i="23"/>
  <c r="A938" i="23"/>
  <c r="A939" i="23"/>
  <c r="A940" i="23"/>
  <c r="A941" i="23"/>
  <c r="A942" i="23"/>
  <c r="A943" i="23"/>
  <c r="A944" i="23"/>
  <c r="A945" i="23"/>
  <c r="A946" i="23"/>
  <c r="A947" i="23"/>
  <c r="A948" i="23"/>
  <c r="A949" i="23"/>
  <c r="A950" i="23"/>
  <c r="A951" i="23"/>
  <c r="A952" i="23"/>
  <c r="A953" i="23"/>
  <c r="A954" i="23"/>
  <c r="A955" i="23"/>
  <c r="A956" i="23"/>
  <c r="A957" i="23"/>
  <c r="A958" i="23"/>
  <c r="A959" i="23"/>
  <c r="A960" i="23"/>
  <c r="A961" i="23"/>
  <c r="A962" i="23"/>
  <c r="A963" i="23"/>
  <c r="A964" i="23"/>
  <c r="A965" i="23"/>
  <c r="A966" i="23"/>
  <c r="A967" i="23"/>
  <c r="A968" i="23"/>
  <c r="A969" i="23"/>
  <c r="A970" i="23"/>
  <c r="A971" i="23"/>
  <c r="A972" i="23"/>
  <c r="A973" i="23"/>
  <c r="A974" i="23"/>
  <c r="A975" i="23"/>
  <c r="A976" i="23"/>
  <c r="A977" i="23"/>
  <c r="A978" i="23"/>
  <c r="A979" i="23"/>
  <c r="A980" i="23"/>
  <c r="A981" i="23"/>
  <c r="A982" i="23"/>
  <c r="A983" i="23"/>
  <c r="A984" i="23"/>
  <c r="A985" i="23"/>
  <c r="A986" i="23"/>
  <c r="A987" i="23"/>
  <c r="A988" i="23"/>
  <c r="A989" i="23"/>
  <c r="A990" i="23"/>
  <c r="A991" i="23"/>
  <c r="A992" i="23"/>
  <c r="A993" i="23"/>
  <c r="A994" i="23"/>
  <c r="A995" i="23"/>
  <c r="A996" i="23"/>
  <c r="A997" i="23"/>
  <c r="A998" i="23"/>
  <c r="A999" i="23"/>
  <c r="A1000" i="23"/>
  <c r="A1001"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13" i="23"/>
  <c r="A14" i="23"/>
  <c r="A15" i="23"/>
  <c r="A16" i="23"/>
  <c r="A17" i="23"/>
  <c r="A18" i="23"/>
  <c r="A19" i="23"/>
  <c r="A20" i="23"/>
  <c r="A21" i="23"/>
  <c r="A22" i="23"/>
  <c r="A23" i="23"/>
  <c r="A24" i="23"/>
  <c r="A25" i="23"/>
  <c r="A3" i="23"/>
  <c r="A4" i="23"/>
  <c r="A5" i="23"/>
  <c r="A6" i="23"/>
  <c r="A7" i="23"/>
  <c r="A8" i="23"/>
  <c r="A9" i="23"/>
  <c r="A10" i="23"/>
  <c r="A11" i="23"/>
  <c r="A12" i="23"/>
  <c r="A2" i="23"/>
  <c r="B2" i="23"/>
  <c r="C2" i="23" s="1"/>
  <c r="A3" i="22"/>
  <c r="A4" i="22"/>
  <c r="E4" i="22" s="1"/>
  <c r="A5" i="22"/>
  <c r="E5" i="22" s="1"/>
  <c r="A6" i="22"/>
  <c r="E6" i="22" s="1"/>
  <c r="A7" i="22"/>
  <c r="E7" i="22" s="1"/>
  <c r="A8" i="22"/>
  <c r="E8" i="22" s="1"/>
  <c r="A9" i="22"/>
  <c r="E9" i="22" s="1"/>
  <c r="A10" i="22"/>
  <c r="C10" i="22" s="1"/>
  <c r="A11" i="22"/>
  <c r="C11" i="22" s="1"/>
  <c r="A12" i="22"/>
  <c r="B12" i="22" s="1"/>
  <c r="A13" i="22"/>
  <c r="E13" i="22" s="1"/>
  <c r="A14" i="22"/>
  <c r="E14" i="22" s="1"/>
  <c r="A15" i="22"/>
  <c r="A16" i="22"/>
  <c r="E16" i="22" s="1"/>
  <c r="A17" i="22"/>
  <c r="B17" i="22" s="1"/>
  <c r="A18" i="22"/>
  <c r="E18" i="22" s="1"/>
  <c r="A19" i="22"/>
  <c r="A20" i="22"/>
  <c r="E20" i="22" s="1"/>
  <c r="A21" i="22"/>
  <c r="E21" i="22" s="1"/>
  <c r="A22" i="22"/>
  <c r="B22" i="22" s="1"/>
  <c r="A23" i="22"/>
  <c r="D23" i="22" s="1"/>
  <c r="A24" i="22"/>
  <c r="E24" i="22" s="1"/>
  <c r="A25" i="22"/>
  <c r="B25" i="22" s="1"/>
  <c r="A26" i="22"/>
  <c r="A27" i="22"/>
  <c r="B27" i="22" s="1"/>
  <c r="A28" i="22"/>
  <c r="B28" i="22" s="1"/>
  <c r="A29" i="22"/>
  <c r="E29" i="22" s="1"/>
  <c r="A30" i="22"/>
  <c r="A31" i="22"/>
  <c r="A32" i="22"/>
  <c r="E32" i="22" s="1"/>
  <c r="A33" i="22"/>
  <c r="B33" i="22" s="1"/>
  <c r="A34" i="22"/>
  <c r="E34" i="22" s="1"/>
  <c r="A35" i="22"/>
  <c r="E35" i="22" s="1"/>
  <c r="A36" i="22"/>
  <c r="A37" i="22"/>
  <c r="A38" i="22"/>
  <c r="E38" i="22" s="1"/>
  <c r="A39" i="22"/>
  <c r="E39" i="22" s="1"/>
  <c r="A40" i="22"/>
  <c r="E40" i="22" s="1"/>
  <c r="A41" i="22"/>
  <c r="D41" i="22" s="1"/>
  <c r="A42" i="22"/>
  <c r="D42" i="22" s="1"/>
  <c r="A43" i="22"/>
  <c r="A44" i="22"/>
  <c r="A45" i="22"/>
  <c r="E45" i="22" s="1"/>
  <c r="A46" i="22"/>
  <c r="A47" i="22"/>
  <c r="B47" i="22" s="1"/>
  <c r="A48" i="22"/>
  <c r="E48" i="22" s="1"/>
  <c r="A49" i="22"/>
  <c r="D49" i="22" s="1"/>
  <c r="A50" i="22"/>
  <c r="E50" i="22" s="1"/>
  <c r="A51" i="22"/>
  <c r="E51" i="22" s="1"/>
  <c r="A52" i="22"/>
  <c r="E52" i="22" s="1"/>
  <c r="A53" i="22"/>
  <c r="A54" i="22"/>
  <c r="E54" i="22" s="1"/>
  <c r="A55" i="22"/>
  <c r="A56" i="22"/>
  <c r="E56" i="22" s="1"/>
  <c r="A57" i="22"/>
  <c r="E57" i="22" s="1"/>
  <c r="A58" i="22"/>
  <c r="E58" i="22" s="1"/>
  <c r="A59" i="22"/>
  <c r="E59" i="22" s="1"/>
  <c r="A60" i="22"/>
  <c r="E60" i="22" s="1"/>
  <c r="A61" i="22"/>
  <c r="A62" i="22"/>
  <c r="E62" i="22" s="1"/>
  <c r="A63" i="22"/>
  <c r="A64" i="22"/>
  <c r="E64" i="22" s="1"/>
  <c r="A65" i="22"/>
  <c r="A66" i="22"/>
  <c r="B66" i="22" s="1"/>
  <c r="A67" i="22"/>
  <c r="B67" i="22" s="1"/>
  <c r="A68" i="22"/>
  <c r="E68" i="22" s="1"/>
  <c r="A69" i="22"/>
  <c r="E69" i="22" s="1"/>
  <c r="A70" i="22"/>
  <c r="C70" i="22" s="1"/>
  <c r="A71" i="22"/>
  <c r="E71" i="22" s="1"/>
  <c r="A72" i="22"/>
  <c r="C72" i="22" s="1"/>
  <c r="A73" i="22"/>
  <c r="C73" i="22" s="1"/>
  <c r="A74" i="22"/>
  <c r="B74" i="22" s="1"/>
  <c r="A75" i="22"/>
  <c r="E75" i="22" s="1"/>
  <c r="A76" i="22"/>
  <c r="E76" i="22" s="1"/>
  <c r="A77" i="22"/>
  <c r="D77" i="22" s="1"/>
  <c r="A78" i="22"/>
  <c r="D78" i="22" s="1"/>
  <c r="A79" i="22"/>
  <c r="A80" i="22"/>
  <c r="E80" i="22" s="1"/>
  <c r="A81" i="22"/>
  <c r="E81" i="22" s="1"/>
  <c r="A82" i="22"/>
  <c r="E82" i="22" s="1"/>
  <c r="A83" i="22"/>
  <c r="E83" i="22" s="1"/>
  <c r="A84" i="22"/>
  <c r="E84" i="22" s="1"/>
  <c r="A85" i="22"/>
  <c r="B85" i="22" s="1"/>
  <c r="A86" i="22"/>
  <c r="C86" i="22" s="1"/>
  <c r="A87" i="22"/>
  <c r="E87" i="22" s="1"/>
  <c r="A88" i="22"/>
  <c r="B88" i="22" s="1"/>
  <c r="A89" i="22"/>
  <c r="A90" i="22"/>
  <c r="B90" i="22" s="1"/>
  <c r="A91" i="22"/>
  <c r="E91" i="22" s="1"/>
  <c r="A92" i="22"/>
  <c r="B92" i="22" s="1"/>
  <c r="A93" i="22"/>
  <c r="A94" i="22"/>
  <c r="A95" i="22"/>
  <c r="E95" i="22" s="1"/>
  <c r="A96" i="22"/>
  <c r="A97" i="22"/>
  <c r="E97" i="22" s="1"/>
  <c r="A98" i="22"/>
  <c r="D98" i="22" s="1"/>
  <c r="A99" i="22"/>
  <c r="E99" i="22" s="1"/>
  <c r="A100" i="22"/>
  <c r="E100" i="22" s="1"/>
  <c r="A101" i="22"/>
  <c r="E101" i="22" s="1"/>
  <c r="A102" i="22"/>
  <c r="E102" i="22" s="1"/>
  <c r="A103" i="22"/>
  <c r="E103" i="22" s="1"/>
  <c r="A104" i="22"/>
  <c r="E104" i="22" s="1"/>
  <c r="A105" i="22"/>
  <c r="E105" i="22" s="1"/>
  <c r="A106" i="22"/>
  <c r="E106" i="22" s="1"/>
  <c r="A107" i="22"/>
  <c r="B107" i="22" s="1"/>
  <c r="A108" i="22"/>
  <c r="A109" i="22"/>
  <c r="A110" i="22"/>
  <c r="B110" i="22" s="1"/>
  <c r="A111" i="22"/>
  <c r="A112" i="22"/>
  <c r="C112" i="22" s="1"/>
  <c r="A113" i="22"/>
  <c r="E113" i="22" s="1"/>
  <c r="A114" i="22"/>
  <c r="E114" i="22" s="1"/>
  <c r="A115" i="22"/>
  <c r="E115" i="22" s="1"/>
  <c r="A116" i="22"/>
  <c r="B116" i="22" s="1"/>
  <c r="A117" i="22"/>
  <c r="E117" i="22" s="1"/>
  <c r="A118" i="22"/>
  <c r="E118" i="22" s="1"/>
  <c r="A119" i="22"/>
  <c r="E119" i="22" s="1"/>
  <c r="A120" i="22"/>
  <c r="E120" i="22" s="1"/>
  <c r="A121" i="22"/>
  <c r="E121" i="22" s="1"/>
  <c r="A122" i="22"/>
  <c r="E122" i="22" s="1"/>
  <c r="A123" i="22"/>
  <c r="E123" i="22" s="1"/>
  <c r="A124" i="22"/>
  <c r="E124" i="22" s="1"/>
  <c r="A125" i="22"/>
  <c r="B125" i="22" s="1"/>
  <c r="A126" i="22"/>
  <c r="E126" i="22" s="1"/>
  <c r="A127" i="22"/>
  <c r="E127" i="22" s="1"/>
  <c r="A128" i="22"/>
  <c r="E128" i="22" s="1"/>
  <c r="A129" i="22"/>
  <c r="D129" i="22" s="1"/>
  <c r="A130" i="22"/>
  <c r="D130" i="22" s="1"/>
  <c r="A131" i="22"/>
  <c r="A132" i="22"/>
  <c r="A133" i="22"/>
  <c r="E133" i="22" s="1"/>
  <c r="A134" i="22"/>
  <c r="C134" i="22" s="1"/>
  <c r="A135" i="22"/>
  <c r="A136" i="22"/>
  <c r="A137" i="22"/>
  <c r="E137" i="22" s="1"/>
  <c r="A138" i="22"/>
  <c r="C138" i="22" s="1"/>
  <c r="A139" i="22"/>
  <c r="B139" i="22" s="1"/>
  <c r="A140" i="22"/>
  <c r="B140" i="22" s="1"/>
  <c r="A141" i="22"/>
  <c r="E141" i="22" s="1"/>
  <c r="A142" i="22"/>
  <c r="D142" i="22" s="1"/>
  <c r="A143" i="22"/>
  <c r="E143" i="22" s="1"/>
  <c r="A144" i="22"/>
  <c r="E144" i="22" s="1"/>
  <c r="A145" i="22"/>
  <c r="E145" i="22" s="1"/>
  <c r="A146" i="22"/>
  <c r="E146" i="22" s="1"/>
  <c r="A147" i="22"/>
  <c r="E147" i="22" s="1"/>
  <c r="A148" i="22"/>
  <c r="E148" i="22" s="1"/>
  <c r="A149" i="22"/>
  <c r="E149" i="22" s="1"/>
  <c r="A150" i="22"/>
  <c r="E150" i="22" s="1"/>
  <c r="A151" i="22"/>
  <c r="A152" i="22"/>
  <c r="D152" i="22" s="1"/>
  <c r="A153" i="22"/>
  <c r="A154" i="22"/>
  <c r="B154" i="22" s="1"/>
  <c r="A155" i="22"/>
  <c r="E155" i="22" s="1"/>
  <c r="A156" i="22"/>
  <c r="B156" i="22" s="1"/>
  <c r="A157" i="22"/>
  <c r="E157" i="22" s="1"/>
  <c r="A158" i="22"/>
  <c r="E158" i="22" s="1"/>
  <c r="A159" i="22"/>
  <c r="E159" i="22" s="1"/>
  <c r="A160" i="22"/>
  <c r="E160" i="22" s="1"/>
  <c r="A161" i="22"/>
  <c r="E161" i="22" s="1"/>
  <c r="A162" i="22"/>
  <c r="E162" i="22" s="1"/>
  <c r="A163" i="22"/>
  <c r="E163" i="22" s="1"/>
  <c r="A164" i="22"/>
  <c r="B164" i="22" s="1"/>
  <c r="A165" i="22"/>
  <c r="E165" i="22" s="1"/>
  <c r="A166" i="22"/>
  <c r="E166" i="22" s="1"/>
  <c r="A167" i="22"/>
  <c r="E167" i="22" s="1"/>
  <c r="A168" i="22"/>
  <c r="E168" i="22" s="1"/>
  <c r="A169" i="22"/>
  <c r="B169" i="22" s="1"/>
  <c r="A170" i="22"/>
  <c r="E170" i="22" s="1"/>
  <c r="A171" i="22"/>
  <c r="E171" i="22" s="1"/>
  <c r="A172" i="22"/>
  <c r="E172" i="22" s="1"/>
  <c r="A173" i="22"/>
  <c r="A174" i="22"/>
  <c r="E174" i="22" s="1"/>
  <c r="A175" i="22"/>
  <c r="A176" i="22"/>
  <c r="A177" i="22"/>
  <c r="A178" i="22"/>
  <c r="D178" i="22" s="1"/>
  <c r="A179" i="22"/>
  <c r="D179" i="22" s="1"/>
  <c r="A180" i="22"/>
  <c r="A181" i="22"/>
  <c r="B181" i="22" s="1"/>
  <c r="A182" i="22"/>
  <c r="B182" i="22" s="1"/>
  <c r="A183" i="22"/>
  <c r="C183" i="22" s="1"/>
  <c r="A184" i="22"/>
  <c r="A185" i="22"/>
  <c r="A186" i="22"/>
  <c r="B186" i="22" s="1"/>
  <c r="A187" i="22"/>
  <c r="E187" i="22" s="1"/>
  <c r="A188" i="22"/>
  <c r="E188" i="22" s="1"/>
  <c r="A189" i="22"/>
  <c r="E189" i="22" s="1"/>
  <c r="A190" i="22"/>
  <c r="E190" i="22" s="1"/>
  <c r="A191" i="22"/>
  <c r="E191" i="22" s="1"/>
  <c r="A192" i="22"/>
  <c r="E192" i="22" s="1"/>
  <c r="A193" i="22"/>
  <c r="E193" i="22" s="1"/>
  <c r="A194" i="22"/>
  <c r="E194" i="22" s="1"/>
  <c r="A195" i="22"/>
  <c r="E195" i="22" s="1"/>
  <c r="A196" i="22"/>
  <c r="E196" i="22" s="1"/>
  <c r="A197" i="22"/>
  <c r="C197" i="22" s="1"/>
  <c r="A198" i="22"/>
  <c r="B198" i="22" s="1"/>
  <c r="A199" i="22"/>
  <c r="B199" i="22" s="1"/>
  <c r="A200" i="22"/>
  <c r="E200" i="22" s="1"/>
  <c r="A201" i="22"/>
  <c r="A202" i="22"/>
  <c r="A203" i="22"/>
  <c r="C203" i="22" s="1"/>
  <c r="A204" i="22"/>
  <c r="E204" i="22" s="1"/>
  <c r="A205" i="22"/>
  <c r="B205" i="22" s="1"/>
  <c r="A206" i="22"/>
  <c r="B206" i="22" s="1"/>
  <c r="A207" i="22"/>
  <c r="A208" i="22"/>
  <c r="D208" i="22" s="1"/>
  <c r="A209" i="22"/>
  <c r="E209" i="22" s="1"/>
  <c r="A210" i="22"/>
  <c r="B210" i="22" s="1"/>
  <c r="A211" i="22"/>
  <c r="E211" i="22" s="1"/>
  <c r="A212" i="22"/>
  <c r="E212" i="22" s="1"/>
  <c r="A213" i="22"/>
  <c r="E213" i="22" s="1"/>
  <c r="A214" i="22"/>
  <c r="E214" i="22" s="1"/>
  <c r="A215" i="22"/>
  <c r="E215" i="22" s="1"/>
  <c r="A216" i="22"/>
  <c r="E216" i="22" s="1"/>
  <c r="A217" i="22"/>
  <c r="A218" i="22"/>
  <c r="E218" i="22" s="1"/>
  <c r="A219" i="22"/>
  <c r="A220" i="22"/>
  <c r="A221" i="22"/>
  <c r="E221" i="22" s="1"/>
  <c r="A222" i="22"/>
  <c r="C222" i="22" s="1"/>
  <c r="A223" i="22"/>
  <c r="E223" i="22" s="1"/>
  <c r="A224" i="22"/>
  <c r="C224" i="22" s="1"/>
  <c r="A225" i="22"/>
  <c r="B225" i="22" s="1"/>
  <c r="A226" i="22"/>
  <c r="E226" i="22" s="1"/>
  <c r="A227" i="22"/>
  <c r="E227" i="22" s="1"/>
  <c r="A228" i="22"/>
  <c r="E228" i="22" s="1"/>
  <c r="A229" i="22"/>
  <c r="E229" i="22" s="1"/>
  <c r="A230" i="22"/>
  <c r="E230" i="22" s="1"/>
  <c r="A231" i="22"/>
  <c r="E231" i="22" s="1"/>
  <c r="A232" i="22"/>
  <c r="E232" i="22" s="1"/>
  <c r="A233" i="22"/>
  <c r="E233" i="22" s="1"/>
  <c r="A234" i="22"/>
  <c r="E234" i="22" s="1"/>
  <c r="A235" i="22"/>
  <c r="E235" i="22" s="1"/>
  <c r="A236" i="22"/>
  <c r="E236" i="22" s="1"/>
  <c r="A237" i="22"/>
  <c r="E237" i="22" s="1"/>
  <c r="A238" i="22"/>
  <c r="E238" i="22" s="1"/>
  <c r="A239" i="22"/>
  <c r="B239" i="22" s="1"/>
  <c r="A240" i="22"/>
  <c r="A241" i="22"/>
  <c r="A242" i="22"/>
  <c r="A243" i="22"/>
  <c r="B243" i="22" s="1"/>
  <c r="A244" i="22"/>
  <c r="D244" i="22" s="1"/>
  <c r="A245" i="22"/>
  <c r="B245" i="22" s="1"/>
  <c r="A246" i="22"/>
  <c r="A247" i="22"/>
  <c r="E247" i="22" s="1"/>
  <c r="A248" i="22"/>
  <c r="B248" i="22" s="1"/>
  <c r="A249" i="22"/>
  <c r="A250" i="22"/>
  <c r="E250" i="22" s="1"/>
  <c r="A251" i="22"/>
  <c r="E251" i="22" s="1"/>
  <c r="A252" i="22"/>
  <c r="B252" i="22" s="1"/>
  <c r="A253" i="22"/>
  <c r="E253" i="22" s="1"/>
  <c r="A254" i="22"/>
  <c r="E254" i="22" s="1"/>
  <c r="A255" i="22"/>
  <c r="E255" i="22" s="1"/>
  <c r="A256" i="22"/>
  <c r="E256" i="22" s="1"/>
  <c r="A257" i="22"/>
  <c r="E257" i="22" s="1"/>
  <c r="A258" i="22"/>
  <c r="E258" i="22" s="1"/>
  <c r="A259" i="22"/>
  <c r="E259" i="22" s="1"/>
  <c r="A260" i="22"/>
  <c r="E260" i="22" s="1"/>
  <c r="A261" i="22"/>
  <c r="A262" i="22"/>
  <c r="A263" i="22"/>
  <c r="A264" i="22"/>
  <c r="A265" i="22"/>
  <c r="C265" i="22" s="1"/>
  <c r="A266" i="22"/>
  <c r="E266" i="22" s="1"/>
  <c r="A267" i="22"/>
  <c r="D267" i="22" s="1"/>
  <c r="A268" i="22"/>
  <c r="A269" i="22"/>
  <c r="C269" i="22" s="1"/>
  <c r="A270" i="22"/>
  <c r="E270" i="22" s="1"/>
  <c r="A271" i="22"/>
  <c r="A272" i="22"/>
  <c r="A273" i="22"/>
  <c r="A274" i="22"/>
  <c r="E274" i="22" s="1"/>
  <c r="A275" i="22"/>
  <c r="E275" i="22" s="1"/>
  <c r="A276" i="22"/>
  <c r="E276" i="22" s="1"/>
  <c r="A277" i="22"/>
  <c r="E277" i="22" s="1"/>
  <c r="A278" i="22"/>
  <c r="E278" i="22" s="1"/>
  <c r="A279" i="22"/>
  <c r="E279" i="22" s="1"/>
  <c r="A280" i="22"/>
  <c r="E280" i="22" s="1"/>
  <c r="A281" i="22"/>
  <c r="A282" i="22"/>
  <c r="E282" i="22" s="1"/>
  <c r="A283" i="22"/>
  <c r="E283" i="22" s="1"/>
  <c r="A284" i="22"/>
  <c r="E284" i="22" s="1"/>
  <c r="A285" i="22"/>
  <c r="A286" i="22"/>
  <c r="B286" i="22" s="1"/>
  <c r="A287" i="22"/>
  <c r="E287" i="22" s="1"/>
  <c r="A288" i="22"/>
  <c r="E288" i="22" s="1"/>
  <c r="A289" i="22"/>
  <c r="A290" i="22"/>
  <c r="A291" i="22"/>
  <c r="C291" i="22" s="1"/>
  <c r="A292" i="22"/>
  <c r="A293" i="22"/>
  <c r="A294" i="22"/>
  <c r="D294" i="22" s="1"/>
  <c r="A295" i="22"/>
  <c r="A296" i="22"/>
  <c r="E296" i="22" s="1"/>
  <c r="A297" i="22"/>
  <c r="E297" i="22" s="1"/>
  <c r="A298" i="22"/>
  <c r="E298" i="22" s="1"/>
  <c r="A299" i="22"/>
  <c r="E299" i="22" s="1"/>
  <c r="A300" i="22"/>
  <c r="E300" i="22" s="1"/>
  <c r="A301" i="22"/>
  <c r="E301" i="22" s="1"/>
  <c r="A302" i="22"/>
  <c r="E302" i="22" s="1"/>
  <c r="A303" i="22"/>
  <c r="E303" i="22" s="1"/>
  <c r="A304" i="22"/>
  <c r="E304" i="22" s="1"/>
  <c r="A305" i="22"/>
  <c r="C305" i="22" s="1"/>
  <c r="A306" i="22"/>
  <c r="C306" i="22" s="1"/>
  <c r="A307" i="22"/>
  <c r="A308" i="22"/>
  <c r="A309" i="22"/>
  <c r="A310" i="22"/>
  <c r="E310" i="22" s="1"/>
  <c r="A311" i="22"/>
  <c r="E311" i="22" s="1"/>
  <c r="A312" i="22"/>
  <c r="A313" i="22"/>
  <c r="B313" i="22" s="1"/>
  <c r="A314" i="22"/>
  <c r="C314" i="22" s="1"/>
  <c r="A315" i="22"/>
  <c r="A316" i="22"/>
  <c r="E316" i="22" s="1"/>
  <c r="A317" i="22"/>
  <c r="A318" i="22"/>
  <c r="C318" i="22" s="1"/>
  <c r="A319" i="22"/>
  <c r="B319" i="22" s="1"/>
  <c r="A320" i="22"/>
  <c r="B320" i="22" s="1"/>
  <c r="A321" i="22"/>
  <c r="A322" i="22"/>
  <c r="E322" i="22" s="1"/>
  <c r="A323" i="22"/>
  <c r="E323" i="22" s="1"/>
  <c r="A324" i="22"/>
  <c r="E324" i="22" s="1"/>
  <c r="A325" i="22"/>
  <c r="E325" i="22" s="1"/>
  <c r="A326" i="22"/>
  <c r="E326" i="22" s="1"/>
  <c r="A327" i="22"/>
  <c r="A328" i="22"/>
  <c r="C328" i="22" s="1"/>
  <c r="A329" i="22"/>
  <c r="C329" i="22" s="1"/>
  <c r="A330" i="22"/>
  <c r="C330" i="22" s="1"/>
  <c r="A331" i="22"/>
  <c r="D331" i="22" s="1"/>
  <c r="A332" i="22"/>
  <c r="E332" i="22" s="1"/>
  <c r="A333" i="22"/>
  <c r="A334" i="22"/>
  <c r="A335" i="22"/>
  <c r="C335" i="22" s="1"/>
  <c r="A336" i="22"/>
  <c r="C336" i="22" s="1"/>
  <c r="A337" i="22"/>
  <c r="D337" i="22" s="1"/>
  <c r="A338" i="22"/>
  <c r="E338" i="22" s="1"/>
  <c r="A339" i="22"/>
  <c r="E339" i="22" s="1"/>
  <c r="A340" i="22"/>
  <c r="E340" i="22" s="1"/>
  <c r="A341" i="22"/>
  <c r="E341" i="22" s="1"/>
  <c r="A342" i="22"/>
  <c r="E342" i="22" s="1"/>
  <c r="A343" i="22"/>
  <c r="E343" i="22" s="1"/>
  <c r="A344" i="22"/>
  <c r="E344" i="22" s="1"/>
  <c r="A345" i="22"/>
  <c r="E345" i="22" s="1"/>
  <c r="A346" i="22"/>
  <c r="E346" i="22" s="1"/>
  <c r="A347" i="22"/>
  <c r="E347" i="22" s="1"/>
  <c r="A348" i="22"/>
  <c r="E348" i="22" s="1"/>
  <c r="A349" i="22"/>
  <c r="B349" i="22" s="1"/>
  <c r="A350" i="22"/>
  <c r="A351" i="22"/>
  <c r="A352" i="22"/>
  <c r="E352" i="22" s="1"/>
  <c r="A353" i="22"/>
  <c r="E353" i="22" s="1"/>
  <c r="A354" i="22"/>
  <c r="C354" i="22" s="1"/>
  <c r="A355" i="22"/>
  <c r="B355" i="22" s="1"/>
  <c r="A356" i="22"/>
  <c r="E356" i="22" s="1"/>
  <c r="A357" i="22"/>
  <c r="C357" i="22" s="1"/>
  <c r="A358" i="22"/>
  <c r="C358" i="22" s="1"/>
  <c r="A359" i="22"/>
  <c r="C359" i="22" s="1"/>
  <c r="A360" i="22"/>
  <c r="D360" i="22" s="1"/>
  <c r="A361" i="22"/>
  <c r="B361" i="22" s="1"/>
  <c r="A362" i="22"/>
  <c r="E362" i="22" s="1"/>
  <c r="A363" i="22"/>
  <c r="E363" i="22" s="1"/>
  <c r="A364" i="22"/>
  <c r="E364" i="22" s="1"/>
  <c r="A365" i="22"/>
  <c r="E365" i="22" s="1"/>
  <c r="A366" i="22"/>
  <c r="E366" i="22" s="1"/>
  <c r="A367" i="22"/>
  <c r="E367" i="22" s="1"/>
  <c r="A368" i="22"/>
  <c r="E368" i="22" s="1"/>
  <c r="A369" i="22"/>
  <c r="E369" i="22" s="1"/>
  <c r="A370" i="22"/>
  <c r="E370" i="22" s="1"/>
  <c r="A371" i="22"/>
  <c r="A372" i="22"/>
  <c r="E372" i="22" s="1"/>
  <c r="A373" i="22"/>
  <c r="A374" i="22"/>
  <c r="A375" i="22"/>
  <c r="A376" i="22"/>
  <c r="D376" i="22" s="1"/>
  <c r="A377" i="22"/>
  <c r="E377" i="22" s="1"/>
  <c r="A378" i="22"/>
  <c r="E378" i="22" s="1"/>
  <c r="A379" i="22"/>
  <c r="E379" i="22" s="1"/>
  <c r="A380" i="22"/>
  <c r="D380" i="22" s="1"/>
  <c r="A381" i="22"/>
  <c r="C381" i="22" s="1"/>
  <c r="A382" i="22"/>
  <c r="B382" i="22" s="1"/>
  <c r="A383" i="22"/>
  <c r="A384" i="22"/>
  <c r="D384" i="22" s="1"/>
  <c r="A385" i="22"/>
  <c r="E385" i="22" s="1"/>
  <c r="A386" i="22"/>
  <c r="E386" i="22" s="1"/>
  <c r="A387" i="22"/>
  <c r="E387" i="22" s="1"/>
  <c r="A388" i="22"/>
  <c r="B388" i="22" s="1"/>
  <c r="A389" i="22"/>
  <c r="E389" i="22" s="1"/>
  <c r="A390" i="22"/>
  <c r="E390" i="22" s="1"/>
  <c r="A391" i="22"/>
  <c r="E391" i="22" s="1"/>
  <c r="A392" i="22"/>
  <c r="E392" i="22" s="1"/>
  <c r="A393" i="22"/>
  <c r="A394" i="22"/>
  <c r="E394" i="22" s="1"/>
  <c r="A395" i="22"/>
  <c r="A396" i="22"/>
  <c r="D396" i="22" s="1"/>
  <c r="A397" i="22"/>
  <c r="B397" i="22" s="1"/>
  <c r="A398" i="22"/>
  <c r="D398" i="22" s="1"/>
  <c r="A399" i="22"/>
  <c r="A400" i="22"/>
  <c r="E400" i="22" s="1"/>
  <c r="A401" i="22"/>
  <c r="A402" i="22"/>
  <c r="E402" i="22" s="1"/>
  <c r="A403" i="22"/>
  <c r="A404" i="22"/>
  <c r="A405" i="22"/>
  <c r="A406" i="22"/>
  <c r="A407" i="22"/>
  <c r="E407" i="22" s="1"/>
  <c r="A408" i="22"/>
  <c r="D408" i="22" s="1"/>
  <c r="A409" i="22"/>
  <c r="E409" i="22" s="1"/>
  <c r="A410" i="22"/>
  <c r="A411" i="22"/>
  <c r="A412" i="22"/>
  <c r="E412" i="22" s="1"/>
  <c r="A413" i="22"/>
  <c r="E413" i="22" s="1"/>
  <c r="A414" i="22"/>
  <c r="E414" i="22" s="1"/>
  <c r="A415" i="22"/>
  <c r="A416" i="22"/>
  <c r="C416" i="22" s="1"/>
  <c r="A417" i="22"/>
  <c r="A418" i="22"/>
  <c r="E418" i="22" s="1"/>
  <c r="A419" i="22"/>
  <c r="B419" i="22" s="1"/>
  <c r="A420" i="22"/>
  <c r="E420" i="22" s="1"/>
  <c r="A421" i="22"/>
  <c r="E421" i="22" s="1"/>
  <c r="A422" i="22"/>
  <c r="A423" i="22"/>
  <c r="E423" i="22" s="1"/>
  <c r="A424" i="22"/>
  <c r="B424" i="22" s="1"/>
  <c r="A425" i="22"/>
  <c r="A426" i="22"/>
  <c r="E426" i="22" s="1"/>
  <c r="A427" i="22"/>
  <c r="E427" i="22" s="1"/>
  <c r="A428" i="22"/>
  <c r="D428" i="22" s="1"/>
  <c r="A429" i="22"/>
  <c r="E429" i="22" s="1"/>
  <c r="A430" i="22"/>
  <c r="E430" i="22" s="1"/>
  <c r="A431" i="22"/>
  <c r="B431" i="22" s="1"/>
  <c r="A432" i="22"/>
  <c r="B432" i="22" s="1"/>
  <c r="A433" i="22"/>
  <c r="E433" i="22" s="1"/>
  <c r="A434" i="22"/>
  <c r="E434" i="22" s="1"/>
  <c r="A435" i="22"/>
  <c r="A436" i="22"/>
  <c r="E436" i="22" s="1"/>
  <c r="A437" i="22"/>
  <c r="A438" i="22"/>
  <c r="E438" i="22" s="1"/>
  <c r="A439" i="22"/>
  <c r="A440" i="22"/>
  <c r="A441" i="22"/>
  <c r="A442" i="22"/>
  <c r="A443" i="22"/>
  <c r="A444" i="22"/>
  <c r="E444" i="22" s="1"/>
  <c r="A445" i="22"/>
  <c r="E445" i="22" s="1"/>
  <c r="A446" i="22"/>
  <c r="C446" i="22" s="1"/>
  <c r="A447" i="22"/>
  <c r="D447" i="22" s="1"/>
  <c r="A448" i="22"/>
  <c r="E448" i="22" s="1"/>
  <c r="A449" i="22"/>
  <c r="D449" i="22" s="1"/>
  <c r="A450" i="22"/>
  <c r="E450" i="22" s="1"/>
  <c r="A451" i="22"/>
  <c r="E451" i="22" s="1"/>
  <c r="A452" i="22"/>
  <c r="E452" i="22" s="1"/>
  <c r="A453" i="22"/>
  <c r="E453" i="22" s="1"/>
  <c r="A454" i="22"/>
  <c r="D454" i="22" s="1"/>
  <c r="A455" i="22"/>
  <c r="D455" i="22" s="1"/>
  <c r="A456" i="22"/>
  <c r="E456" i="22" s="1"/>
  <c r="A457" i="22"/>
  <c r="E457" i="22" s="1"/>
  <c r="A458" i="22"/>
  <c r="E458" i="22" s="1"/>
  <c r="A459" i="22"/>
  <c r="A460" i="22"/>
  <c r="A461" i="22"/>
  <c r="A462" i="22"/>
  <c r="A463" i="22"/>
  <c r="A464" i="22"/>
  <c r="A465" i="22"/>
  <c r="B465" i="22" s="1"/>
  <c r="A466" i="22"/>
  <c r="B466" i="22" s="1"/>
  <c r="A467" i="22"/>
  <c r="E467" i="22" s="1"/>
  <c r="A468" i="22"/>
  <c r="E468" i="22" s="1"/>
  <c r="A469" i="22"/>
  <c r="E469" i="22" s="1"/>
  <c r="A470" i="22"/>
  <c r="E470" i="22" s="1"/>
  <c r="A471" i="22"/>
  <c r="E471" i="22" s="1"/>
  <c r="A472" i="22"/>
  <c r="B472" i="22" s="1"/>
  <c r="A473" i="22"/>
  <c r="B473" i="22" s="1"/>
  <c r="A474" i="22"/>
  <c r="E474" i="22" s="1"/>
  <c r="A475" i="22"/>
  <c r="E475" i="22" s="1"/>
  <c r="A476" i="22"/>
  <c r="E476" i="22" s="1"/>
  <c r="A477" i="22"/>
  <c r="E477" i="22" s="1"/>
  <c r="A478" i="22"/>
  <c r="E478" i="22" s="1"/>
  <c r="A479" i="22"/>
  <c r="E479" i="22" s="1"/>
  <c r="A480" i="22"/>
  <c r="E480" i="22" s="1"/>
  <c r="A481" i="22"/>
  <c r="E481" i="22" s="1"/>
  <c r="A482" i="22"/>
  <c r="E482" i="22" s="1"/>
  <c r="A483" i="22"/>
  <c r="A484" i="22"/>
  <c r="D484" i="22" s="1"/>
  <c r="A485" i="22"/>
  <c r="A486" i="22"/>
  <c r="D486" i="22" s="1"/>
  <c r="A487" i="22"/>
  <c r="A488" i="22"/>
  <c r="D488" i="22" s="1"/>
  <c r="A489" i="22"/>
  <c r="A490" i="22"/>
  <c r="B490" i="22" s="1"/>
  <c r="A491" i="22"/>
  <c r="A492" i="22"/>
  <c r="A493" i="22"/>
  <c r="A494" i="22"/>
  <c r="D494" i="22" s="1"/>
  <c r="A495" i="22"/>
  <c r="D495" i="22" s="1"/>
  <c r="A496" i="22"/>
  <c r="E496" i="22" s="1"/>
  <c r="A497" i="22"/>
  <c r="E497" i="22" s="1"/>
  <c r="A498" i="22"/>
  <c r="B498" i="22" s="1"/>
  <c r="A499" i="22"/>
  <c r="B499" i="22" s="1"/>
  <c r="A500" i="22"/>
  <c r="B500" i="22" s="1"/>
  <c r="A501" i="22"/>
  <c r="E501" i="22" s="1"/>
  <c r="A502" i="22"/>
  <c r="E502" i="22" s="1"/>
  <c r="A503" i="22"/>
  <c r="A504" i="22"/>
  <c r="E504" i="22" s="1"/>
  <c r="A505" i="22"/>
  <c r="A506" i="22"/>
  <c r="E506" i="22" s="1"/>
  <c r="A507" i="22"/>
  <c r="E507" i="22" s="1"/>
  <c r="A508" i="22"/>
  <c r="E508" i="22" s="1"/>
  <c r="A509" i="22"/>
  <c r="A510" i="22"/>
  <c r="B510" i="22" s="1"/>
  <c r="A511" i="22"/>
  <c r="C511" i="22" s="1"/>
  <c r="A512" i="22"/>
  <c r="B512" i="22" s="1"/>
  <c r="A513" i="22"/>
  <c r="E513" i="22" s="1"/>
  <c r="A514" i="22"/>
  <c r="E514" i="22" s="1"/>
  <c r="A515" i="22"/>
  <c r="A516" i="22"/>
  <c r="D516" i="22" s="1"/>
  <c r="A517" i="22"/>
  <c r="E517" i="22" s="1"/>
  <c r="A518" i="22"/>
  <c r="E518" i="22" s="1"/>
  <c r="A519" i="22"/>
  <c r="E519" i="22" s="1"/>
  <c r="A520" i="22"/>
  <c r="E520" i="22" s="1"/>
  <c r="A521" i="22"/>
  <c r="E521" i="22" s="1"/>
  <c r="A522" i="22"/>
  <c r="E522" i="22" s="1"/>
  <c r="A523" i="22"/>
  <c r="E523" i="22" s="1"/>
  <c r="A524" i="22"/>
  <c r="E524" i="22" s="1"/>
  <c r="A525" i="22"/>
  <c r="D525" i="22" s="1"/>
  <c r="A526" i="22"/>
  <c r="E526" i="22" s="1"/>
  <c r="A527" i="22"/>
  <c r="A528" i="22"/>
  <c r="A529" i="22"/>
  <c r="A530" i="22"/>
  <c r="A531" i="22"/>
  <c r="A532" i="22"/>
  <c r="A533" i="22"/>
  <c r="E533" i="22" s="1"/>
  <c r="A534" i="22"/>
  <c r="D534" i="22" s="1"/>
  <c r="A535" i="22"/>
  <c r="E535" i="22" s="1"/>
  <c r="A536" i="22"/>
  <c r="E536" i="22" s="1"/>
  <c r="A537" i="22"/>
  <c r="A538" i="22"/>
  <c r="B538" i="22" s="1"/>
  <c r="A539" i="22"/>
  <c r="A540" i="22"/>
  <c r="E540" i="22" s="1"/>
  <c r="A541" i="22"/>
  <c r="E541" i="22" s="1"/>
  <c r="A542" i="22"/>
  <c r="E542" i="22" s="1"/>
  <c r="A543" i="22"/>
  <c r="E543" i="22" s="1"/>
  <c r="A544" i="22"/>
  <c r="E544" i="22" s="1"/>
  <c r="A545" i="22"/>
  <c r="E545" i="22" s="1"/>
  <c r="A546" i="22"/>
  <c r="E546" i="22" s="1"/>
  <c r="A547" i="22"/>
  <c r="A548" i="22"/>
  <c r="E548" i="22" s="1"/>
  <c r="A549" i="22"/>
  <c r="E549" i="22" s="1"/>
  <c r="A550" i="22"/>
  <c r="C550" i="22" s="1"/>
  <c r="A551" i="22"/>
  <c r="C551" i="22" s="1"/>
  <c r="A552" i="22"/>
  <c r="B552" i="22" s="1"/>
  <c r="A553" i="22"/>
  <c r="A554" i="22"/>
  <c r="E554" i="22" s="1"/>
  <c r="A555" i="22"/>
  <c r="D555" i="22" s="1"/>
  <c r="A556" i="22"/>
  <c r="D556" i="22" s="1"/>
  <c r="A557" i="22"/>
  <c r="E557" i="22" s="1"/>
  <c r="A558" i="22"/>
  <c r="E558" i="22" s="1"/>
  <c r="A559" i="22"/>
  <c r="E559" i="22" s="1"/>
  <c r="A560" i="22"/>
  <c r="E560" i="22" s="1"/>
  <c r="A561" i="22"/>
  <c r="E561" i="22" s="1"/>
  <c r="A562" i="22"/>
  <c r="E562" i="22" s="1"/>
  <c r="A563" i="22"/>
  <c r="E563" i="22" s="1"/>
  <c r="A564" i="22"/>
  <c r="E564" i="22" s="1"/>
  <c r="A565" i="22"/>
  <c r="E565" i="22" s="1"/>
  <c r="A566" i="22"/>
  <c r="E566" i="22" s="1"/>
  <c r="A567" i="22"/>
  <c r="E567" i="22" s="1"/>
  <c r="A568" i="22"/>
  <c r="E568" i="22" s="1"/>
  <c r="A569" i="22"/>
  <c r="A570" i="22"/>
  <c r="E570" i="22" s="1"/>
  <c r="A571" i="22"/>
  <c r="E571" i="22" s="1"/>
  <c r="A572" i="22"/>
  <c r="A573" i="22"/>
  <c r="E573" i="22" s="1"/>
  <c r="A574" i="22"/>
  <c r="A575" i="22"/>
  <c r="E575" i="22" s="1"/>
  <c r="A576" i="22"/>
  <c r="B576" i="22" s="1"/>
  <c r="A577" i="22"/>
  <c r="B577" i="22" s="1"/>
  <c r="A578" i="22"/>
  <c r="D578" i="22" s="1"/>
  <c r="A579" i="22"/>
  <c r="E579" i="22" s="1"/>
  <c r="A580" i="22"/>
  <c r="E580" i="22" s="1"/>
  <c r="A581" i="22"/>
  <c r="D581" i="22" s="1"/>
  <c r="A582" i="22"/>
  <c r="E582" i="22" s="1"/>
  <c r="A583" i="22"/>
  <c r="E583" i="22" s="1"/>
  <c r="A584" i="22"/>
  <c r="E584" i="22" s="1"/>
  <c r="A585" i="22"/>
  <c r="D585" i="22" s="1"/>
  <c r="A586" i="22"/>
  <c r="E586" i="22" s="1"/>
  <c r="A587" i="22"/>
  <c r="E587" i="22" s="1"/>
  <c r="A588" i="22"/>
  <c r="A589" i="22"/>
  <c r="E589" i="22" s="1"/>
  <c r="A590" i="22"/>
  <c r="E590" i="22" s="1"/>
  <c r="A591" i="22"/>
  <c r="A592" i="22"/>
  <c r="E592" i="22" s="1"/>
  <c r="A593" i="22"/>
  <c r="E593" i="22" s="1"/>
  <c r="A594" i="22"/>
  <c r="C594" i="22" s="1"/>
  <c r="A595" i="22"/>
  <c r="E595" i="22" s="1"/>
  <c r="A596" i="22"/>
  <c r="A597" i="22"/>
  <c r="E597" i="22" s="1"/>
  <c r="A598" i="22"/>
  <c r="A599" i="22"/>
  <c r="C599" i="22" s="1"/>
  <c r="A600" i="22"/>
  <c r="D600" i="22" s="1"/>
  <c r="A601" i="22"/>
  <c r="E601" i="22" s="1"/>
  <c r="A602" i="22"/>
  <c r="E602" i="22" s="1"/>
  <c r="A603" i="22"/>
  <c r="A604" i="22"/>
  <c r="E604" i="22" s="1"/>
  <c r="A605" i="22"/>
  <c r="E605" i="22" s="1"/>
  <c r="A606" i="22"/>
  <c r="E606" i="22" s="1"/>
  <c r="A607" i="22"/>
  <c r="E607" i="22" s="1"/>
  <c r="A608" i="22"/>
  <c r="A609" i="22"/>
  <c r="E609" i="22" s="1"/>
  <c r="A610" i="22"/>
  <c r="E610" i="22" s="1"/>
  <c r="A611" i="22"/>
  <c r="B611" i="22" s="1"/>
  <c r="A612" i="22"/>
  <c r="B612" i="22" s="1"/>
  <c r="A613" i="22"/>
  <c r="D613" i="22" s="1"/>
  <c r="A614" i="22"/>
  <c r="E614" i="22" s="1"/>
  <c r="A615" i="22"/>
  <c r="E615" i="22" s="1"/>
  <c r="A616" i="22"/>
  <c r="D616" i="22" s="1"/>
  <c r="A617" i="22"/>
  <c r="E617" i="22" s="1"/>
  <c r="A618" i="22"/>
  <c r="E618" i="22" s="1"/>
  <c r="A619" i="22"/>
  <c r="A620" i="22"/>
  <c r="D620" i="22" s="1"/>
  <c r="A621" i="22"/>
  <c r="B621" i="22" s="1"/>
  <c r="A622" i="22"/>
  <c r="A623" i="22"/>
  <c r="A624" i="22"/>
  <c r="E624" i="22" s="1"/>
  <c r="A625" i="22"/>
  <c r="A626" i="22"/>
  <c r="A627" i="22"/>
  <c r="E627" i="22" s="1"/>
  <c r="A628" i="22"/>
  <c r="C628" i="22" s="1"/>
  <c r="A629" i="22"/>
  <c r="A630" i="22"/>
  <c r="A631" i="22"/>
  <c r="E631" i="22" s="1"/>
  <c r="A632" i="22"/>
  <c r="E632" i="22" s="1"/>
  <c r="A633" i="22"/>
  <c r="E633" i="22" s="1"/>
  <c r="A634" i="22"/>
  <c r="E634" i="22" s="1"/>
  <c r="A635" i="22"/>
  <c r="A636" i="22"/>
  <c r="A637" i="22"/>
  <c r="E637" i="22" s="1"/>
  <c r="A638" i="22"/>
  <c r="B638" i="22" s="1"/>
  <c r="A639" i="22"/>
  <c r="E639" i="22" s="1"/>
  <c r="A640" i="22"/>
  <c r="D640" i="22" s="1"/>
  <c r="A641" i="22"/>
  <c r="E641" i="22" s="1"/>
  <c r="A642" i="22"/>
  <c r="E642" i="22" s="1"/>
  <c r="A643" i="22"/>
  <c r="E643" i="22" s="1"/>
  <c r="A644" i="22"/>
  <c r="E644" i="22" s="1"/>
  <c r="A645" i="22"/>
  <c r="E645" i="22" s="1"/>
  <c r="A646" i="22"/>
  <c r="A647" i="22"/>
  <c r="A648" i="22"/>
  <c r="E648" i="22" s="1"/>
  <c r="A649" i="22"/>
  <c r="B649" i="22" s="1"/>
  <c r="A650" i="22"/>
  <c r="A651" i="22"/>
  <c r="A652" i="22"/>
  <c r="E652" i="22" s="1"/>
  <c r="A653" i="22"/>
  <c r="B653" i="22" s="1"/>
  <c r="A654" i="22"/>
  <c r="E654" i="22" s="1"/>
  <c r="A655" i="22"/>
  <c r="E655" i="22" s="1"/>
  <c r="A656" i="22"/>
  <c r="E656" i="22" s="1"/>
  <c r="A657" i="22"/>
  <c r="A658" i="22"/>
  <c r="E658" i="22" s="1"/>
  <c r="A659" i="22"/>
  <c r="E659" i="22" s="1"/>
  <c r="A660" i="22"/>
  <c r="E660" i="22" s="1"/>
  <c r="A661" i="22"/>
  <c r="E661" i="22" s="1"/>
  <c r="A662" i="22"/>
  <c r="A663" i="22"/>
  <c r="A664" i="22"/>
  <c r="D664" i="22" s="1"/>
  <c r="A665" i="22"/>
  <c r="B665" i="22" s="1"/>
  <c r="A666" i="22"/>
  <c r="B666" i="22" s="1"/>
  <c r="A667" i="22"/>
  <c r="E667" i="22" s="1"/>
  <c r="A668" i="22"/>
  <c r="A669" i="22"/>
  <c r="E669" i="22" s="1"/>
  <c r="A670" i="22"/>
  <c r="D670" i="22" s="1"/>
  <c r="A671" i="22"/>
  <c r="E671" i="22" s="1"/>
  <c r="A672" i="22"/>
  <c r="E672" i="22" s="1"/>
  <c r="A673" i="22"/>
  <c r="C673" i="22" s="1"/>
  <c r="A674" i="22"/>
  <c r="C674" i="22" s="1"/>
  <c r="A675" i="22"/>
  <c r="E675" i="22" s="1"/>
  <c r="A676" i="22"/>
  <c r="E676" i="22" s="1"/>
  <c r="A677" i="22"/>
  <c r="E677" i="22" s="1"/>
  <c r="A678" i="22"/>
  <c r="E678" i="22" s="1"/>
  <c r="A679" i="22"/>
  <c r="E679" i="22" s="1"/>
  <c r="A680" i="22"/>
  <c r="E680" i="22" s="1"/>
  <c r="A681" i="22"/>
  <c r="E681" i="22" s="1"/>
  <c r="A682" i="22"/>
  <c r="D682" i="22" s="1"/>
  <c r="A683" i="22"/>
  <c r="E683" i="22" s="1"/>
  <c r="A684" i="22"/>
  <c r="D684" i="22" s="1"/>
  <c r="A685" i="22"/>
  <c r="A686" i="22"/>
  <c r="A687" i="22"/>
  <c r="C687" i="22" s="1"/>
  <c r="A688" i="22"/>
  <c r="A689" i="22"/>
  <c r="E689" i="22" s="1"/>
  <c r="A690" i="22"/>
  <c r="E690" i="22" s="1"/>
  <c r="A691" i="22"/>
  <c r="A692" i="22"/>
  <c r="E692" i="22" s="1"/>
  <c r="A693" i="22"/>
  <c r="E693" i="22" s="1"/>
  <c r="A694" i="22"/>
  <c r="E694" i="22" s="1"/>
  <c r="A695" i="22"/>
  <c r="E695" i="22" s="1"/>
  <c r="A696" i="22"/>
  <c r="E696" i="22" s="1"/>
  <c r="A697" i="22"/>
  <c r="E697" i="22" s="1"/>
  <c r="A698" i="22"/>
  <c r="E698" i="22" s="1"/>
  <c r="A699" i="22"/>
  <c r="E699" i="22" s="1"/>
  <c r="A700" i="22"/>
  <c r="E700" i="22" s="1"/>
  <c r="A701" i="22"/>
  <c r="A702" i="22"/>
  <c r="E702" i="22" s="1"/>
  <c r="A703" i="22"/>
  <c r="E703" i="22" s="1"/>
  <c r="A704" i="22"/>
  <c r="A705" i="22"/>
  <c r="E705" i="22" s="1"/>
  <c r="A706" i="22"/>
  <c r="D706" i="22" s="1"/>
  <c r="A707" i="22"/>
  <c r="A708" i="22"/>
  <c r="D708" i="22" s="1"/>
  <c r="A709" i="22"/>
  <c r="B709" i="22" s="1"/>
  <c r="A710" i="22"/>
  <c r="C710" i="22" s="1"/>
  <c r="A711" i="22"/>
  <c r="E711" i="22" s="1"/>
  <c r="A712" i="22"/>
  <c r="E712" i="22" s="1"/>
  <c r="A713" i="22"/>
  <c r="B713" i="22" s="1"/>
  <c r="A714" i="22"/>
  <c r="A715" i="22"/>
  <c r="E715" i="22" s="1"/>
  <c r="A716" i="22"/>
  <c r="C716" i="22" s="1"/>
  <c r="A717" i="22"/>
  <c r="D717" i="22" s="1"/>
  <c r="A718" i="22"/>
  <c r="E718" i="22" s="1"/>
  <c r="A719" i="22"/>
  <c r="A720" i="22"/>
  <c r="E720" i="22" s="1"/>
  <c r="A721" i="22"/>
  <c r="E721" i="22" s="1"/>
  <c r="A722" i="22"/>
  <c r="E722" i="22" s="1"/>
  <c r="A723" i="22"/>
  <c r="E723" i="22" s="1"/>
  <c r="A724" i="22"/>
  <c r="E724" i="22" s="1"/>
  <c r="A725" i="22"/>
  <c r="E725" i="22" s="1"/>
  <c r="A726" i="22"/>
  <c r="E726" i="22" s="1"/>
  <c r="A727" i="22"/>
  <c r="E727" i="22" s="1"/>
  <c r="A728" i="22"/>
  <c r="E728" i="22" s="1"/>
  <c r="A729" i="22"/>
  <c r="E729" i="22" s="1"/>
  <c r="A730" i="22"/>
  <c r="A731" i="22"/>
  <c r="A732" i="22"/>
  <c r="C732" i="22" s="1"/>
  <c r="A733" i="22"/>
  <c r="E733" i="22" s="1"/>
  <c r="A734" i="22"/>
  <c r="E734" i="22" s="1"/>
  <c r="A735" i="22"/>
  <c r="E735" i="22" s="1"/>
  <c r="A736" i="22"/>
  <c r="E736" i="22" s="1"/>
  <c r="A737" i="22"/>
  <c r="E737" i="22" s="1"/>
  <c r="A738" i="22"/>
  <c r="E738" i="22" s="1"/>
  <c r="A739" i="22"/>
  <c r="E739" i="22" s="1"/>
  <c r="A740" i="22"/>
  <c r="E740" i="22" s="1"/>
  <c r="A741" i="22"/>
  <c r="E741" i="22" s="1"/>
  <c r="A742" i="22"/>
  <c r="E742" i="22" s="1"/>
  <c r="A743" i="22"/>
  <c r="E743" i="22" s="1"/>
  <c r="A744" i="22"/>
  <c r="E744" i="22" s="1"/>
  <c r="A745" i="22"/>
  <c r="E745" i="22" s="1"/>
  <c r="A746" i="22"/>
  <c r="E746" i="22" s="1"/>
  <c r="A747" i="22"/>
  <c r="E747" i="22" s="1"/>
  <c r="A748" i="22"/>
  <c r="E748" i="22" s="1"/>
  <c r="A749" i="22"/>
  <c r="E749" i="22" s="1"/>
  <c r="A750" i="22"/>
  <c r="E750" i="22" s="1"/>
  <c r="A751" i="22"/>
  <c r="E751" i="22" s="1"/>
  <c r="A752" i="22"/>
  <c r="C752" i="22" s="1"/>
  <c r="A753" i="22"/>
  <c r="B753" i="22" s="1"/>
  <c r="A754" i="22"/>
  <c r="E754" i="22" s="1"/>
  <c r="A755" i="22"/>
  <c r="E755" i="22" s="1"/>
  <c r="A756" i="22"/>
  <c r="A757" i="22"/>
  <c r="B757" i="22" s="1"/>
  <c r="A758" i="22"/>
  <c r="D758" i="22" s="1"/>
  <c r="A759" i="22"/>
  <c r="E759" i="22" s="1"/>
  <c r="A760" i="22"/>
  <c r="E760" i="22" s="1"/>
  <c r="A761" i="22"/>
  <c r="A762" i="22"/>
  <c r="E762" i="22" s="1"/>
  <c r="A763" i="22"/>
  <c r="E763" i="22" s="1"/>
  <c r="A764" i="22"/>
  <c r="E764" i="22" s="1"/>
  <c r="A765" i="22"/>
  <c r="E765" i="22" s="1"/>
  <c r="A766" i="22"/>
  <c r="E766" i="22" s="1"/>
  <c r="A767" i="22"/>
  <c r="E767" i="22" s="1"/>
  <c r="A768" i="22"/>
  <c r="E768" i="22" s="1"/>
  <c r="A769" i="22"/>
  <c r="E769" i="22" s="1"/>
  <c r="A770" i="22"/>
  <c r="E770" i="22" s="1"/>
  <c r="A771" i="22"/>
  <c r="C771" i="22" s="1"/>
  <c r="A772" i="22"/>
  <c r="E772" i="22" s="1"/>
  <c r="A773" i="22"/>
  <c r="E773" i="22" s="1"/>
  <c r="A774" i="22"/>
  <c r="C774" i="22" s="1"/>
  <c r="A775" i="22"/>
  <c r="C775" i="22" s="1"/>
  <c r="A776" i="22"/>
  <c r="E776" i="22" s="1"/>
  <c r="A777" i="22"/>
  <c r="E777" i="22" s="1"/>
  <c r="A778" i="22"/>
  <c r="E778" i="22" s="1"/>
  <c r="A779" i="22"/>
  <c r="E779" i="22" s="1"/>
  <c r="A780" i="22"/>
  <c r="E780" i="22" s="1"/>
  <c r="A781" i="22"/>
  <c r="E781" i="22" s="1"/>
  <c r="A782" i="22"/>
  <c r="E782" i="22" s="1"/>
  <c r="A783" i="22"/>
  <c r="E783" i="22" s="1"/>
  <c r="A784" i="22"/>
  <c r="A785" i="22"/>
  <c r="E785" i="22" s="1"/>
  <c r="A786" i="22"/>
  <c r="B786" i="22" s="1"/>
  <c r="A787" i="22"/>
  <c r="E787" i="22" s="1"/>
  <c r="A788" i="22"/>
  <c r="E788" i="22" s="1"/>
  <c r="A789" i="22"/>
  <c r="E789" i="22" s="1"/>
  <c r="A790" i="22"/>
  <c r="E790" i="22" s="1"/>
  <c r="A791" i="22"/>
  <c r="E791" i="22" s="1"/>
  <c r="A792" i="22"/>
  <c r="E792" i="22" s="1"/>
  <c r="A793" i="22"/>
  <c r="E793" i="22" s="1"/>
  <c r="A794" i="22"/>
  <c r="E794" i="22" s="1"/>
  <c r="A795" i="22"/>
  <c r="E795" i="22" s="1"/>
  <c r="A796" i="22"/>
  <c r="D796" i="22" s="1"/>
  <c r="A797" i="22"/>
  <c r="E797" i="22" s="1"/>
  <c r="A798" i="22"/>
  <c r="E798" i="22" s="1"/>
  <c r="A799" i="22"/>
  <c r="E799" i="22" s="1"/>
  <c r="A800" i="22"/>
  <c r="E800" i="22" s="1"/>
  <c r="A801" i="22"/>
  <c r="A802" i="22"/>
  <c r="E802" i="22" s="1"/>
  <c r="A803" i="22"/>
  <c r="E803" i="22" s="1"/>
  <c r="A804" i="22"/>
  <c r="D804" i="22" s="1"/>
  <c r="A805" i="22"/>
  <c r="E805" i="22" s="1"/>
  <c r="A806" i="22"/>
  <c r="E806" i="22" s="1"/>
  <c r="A807" i="22"/>
  <c r="E807" i="22" s="1"/>
  <c r="A808" i="22"/>
  <c r="E808" i="22" s="1"/>
  <c r="A809" i="22"/>
  <c r="E809" i="22" s="1"/>
  <c r="A810" i="22"/>
  <c r="E810" i="22" s="1"/>
  <c r="A811" i="22"/>
  <c r="E811" i="22" s="1"/>
  <c r="A812" i="22"/>
  <c r="E812" i="22" s="1"/>
  <c r="A813" i="22"/>
  <c r="E813" i="22" s="1"/>
  <c r="A814" i="22"/>
  <c r="E814" i="22" s="1"/>
  <c r="A815" i="22"/>
  <c r="E815" i="22" s="1"/>
  <c r="A816" i="22"/>
  <c r="A817" i="22"/>
  <c r="E817" i="22" s="1"/>
  <c r="A818" i="22"/>
  <c r="D818" i="22" s="1"/>
  <c r="A819" i="22"/>
  <c r="B819" i="22" s="1"/>
  <c r="A820" i="22"/>
  <c r="D820" i="22" s="1"/>
  <c r="A821" i="22"/>
  <c r="E821" i="22" s="1"/>
  <c r="A822" i="22"/>
  <c r="E822" i="22" s="1"/>
  <c r="A823" i="22"/>
  <c r="E823" i="22" s="1"/>
  <c r="A824" i="22"/>
  <c r="E824" i="22" s="1"/>
  <c r="A825" i="22"/>
  <c r="E825" i="22" s="1"/>
  <c r="A826" i="22"/>
  <c r="E826" i="22" s="1"/>
  <c r="A827" i="22"/>
  <c r="E827" i="22" s="1"/>
  <c r="A828" i="22"/>
  <c r="E828" i="22" s="1"/>
  <c r="A829" i="22"/>
  <c r="E829" i="22" s="1"/>
  <c r="A830" i="22"/>
  <c r="E830" i="22" s="1"/>
  <c r="A831" i="22"/>
  <c r="E831" i="22" s="1"/>
  <c r="A832" i="22"/>
  <c r="E832" i="22" s="1"/>
  <c r="A833" i="22"/>
  <c r="E833" i="22" s="1"/>
  <c r="A834" i="22"/>
  <c r="E834" i="22" s="1"/>
  <c r="A835" i="22"/>
  <c r="E835" i="22" s="1"/>
  <c r="A836" i="22"/>
  <c r="E836" i="22" s="1"/>
  <c r="A837" i="22"/>
  <c r="E837" i="22" s="1"/>
  <c r="A838" i="22"/>
  <c r="E838" i="22" s="1"/>
  <c r="A839" i="22"/>
  <c r="E839" i="22" s="1"/>
  <c r="A840" i="22"/>
  <c r="E840" i="22" s="1"/>
  <c r="A841" i="22"/>
  <c r="E841" i="22" s="1"/>
  <c r="A842" i="22"/>
  <c r="E842" i="22" s="1"/>
  <c r="A843" i="22"/>
  <c r="E843" i="22" s="1"/>
  <c r="A844" i="22"/>
  <c r="E844" i="22" s="1"/>
  <c r="A845" i="22"/>
  <c r="E845" i="22" s="1"/>
  <c r="A846" i="22"/>
  <c r="E846" i="22" s="1"/>
  <c r="A847" i="22"/>
  <c r="E847" i="22" s="1"/>
  <c r="A848" i="22"/>
  <c r="A849" i="22"/>
  <c r="A850" i="22"/>
  <c r="E850" i="22" s="1"/>
  <c r="A851" i="22"/>
  <c r="A852" i="22"/>
  <c r="E852" i="22" s="1"/>
  <c r="A853" i="22"/>
  <c r="E853" i="22" s="1"/>
  <c r="A854" i="22"/>
  <c r="E854" i="22" s="1"/>
  <c r="A855" i="22"/>
  <c r="A856" i="22"/>
  <c r="A857" i="22"/>
  <c r="A858" i="22"/>
  <c r="A859" i="22"/>
  <c r="E859" i="22" s="1"/>
  <c r="A860" i="22"/>
  <c r="E860" i="22" s="1"/>
  <c r="A861" i="22"/>
  <c r="E861" i="22" s="1"/>
  <c r="A862" i="22"/>
  <c r="C862" i="22" s="1"/>
  <c r="A863" i="22"/>
  <c r="A864" i="22"/>
  <c r="E864" i="22" s="1"/>
  <c r="A865" i="22"/>
  <c r="E865" i="22" s="1"/>
  <c r="A866" i="22"/>
  <c r="E866" i="22" s="1"/>
  <c r="A867" i="22"/>
  <c r="E867" i="22" s="1"/>
  <c r="A868" i="22"/>
  <c r="E868" i="22" s="1"/>
  <c r="A869" i="22"/>
  <c r="E869" i="22" s="1"/>
  <c r="A870" i="22"/>
  <c r="E870" i="22" s="1"/>
  <c r="A871" i="22"/>
  <c r="E871" i="22" s="1"/>
  <c r="A872" i="22"/>
  <c r="E872" i="22" s="1"/>
  <c r="A873" i="22"/>
  <c r="E873" i="22" s="1"/>
  <c r="A874" i="22"/>
  <c r="E874" i="22" s="1"/>
  <c r="A875" i="22"/>
  <c r="E875" i="22" s="1"/>
  <c r="A876" i="22"/>
  <c r="E876" i="22" s="1"/>
  <c r="A877" i="22"/>
  <c r="E877" i="22" s="1"/>
  <c r="A878" i="22"/>
  <c r="E878" i="22" s="1"/>
  <c r="A879" i="22"/>
  <c r="E879" i="22" s="1"/>
  <c r="A880" i="22"/>
  <c r="E880" i="22" s="1"/>
  <c r="A881" i="22"/>
  <c r="E881" i="22" s="1"/>
  <c r="A882" i="22"/>
  <c r="E882" i="22" s="1"/>
  <c r="A883" i="22"/>
  <c r="E883" i="22" s="1"/>
  <c r="A884" i="22"/>
  <c r="A885" i="22"/>
  <c r="E885" i="22" s="1"/>
  <c r="A886" i="22"/>
  <c r="E886" i="22" s="1"/>
  <c r="A887" i="22"/>
  <c r="A888" i="22"/>
  <c r="B888" i="22" s="1"/>
  <c r="A889" i="22"/>
  <c r="A890" i="22"/>
  <c r="D890" i="22" s="1"/>
  <c r="A891" i="22"/>
  <c r="E891" i="22" s="1"/>
  <c r="A892" i="22"/>
  <c r="B892" i="22" s="1"/>
  <c r="A893" i="22"/>
  <c r="A894" i="22"/>
  <c r="E894" i="22" s="1"/>
  <c r="A895" i="22"/>
  <c r="E895" i="22" s="1"/>
  <c r="A896" i="22"/>
  <c r="E896" i="22" s="1"/>
  <c r="A897" i="22"/>
  <c r="E897" i="22" s="1"/>
  <c r="A898" i="22"/>
  <c r="E898" i="22" s="1"/>
  <c r="A899" i="22"/>
  <c r="E899" i="22" s="1"/>
  <c r="A900" i="22"/>
  <c r="E900" i="22" s="1"/>
  <c r="A901" i="22"/>
  <c r="E901" i="22" s="1"/>
  <c r="A902" i="22"/>
  <c r="E902" i="22" s="1"/>
  <c r="A903" i="22"/>
  <c r="C903" i="22" s="1"/>
  <c r="A904" i="22"/>
  <c r="E904" i="22" s="1"/>
  <c r="A905" i="22"/>
  <c r="E905" i="22" s="1"/>
  <c r="A906" i="22"/>
  <c r="C906" i="22" s="1"/>
  <c r="A907" i="22"/>
  <c r="E907" i="22" s="1"/>
  <c r="A908" i="22"/>
  <c r="E908" i="22" s="1"/>
  <c r="A909" i="22"/>
  <c r="E909" i="22" s="1"/>
  <c r="A910" i="22"/>
  <c r="E910" i="22" s="1"/>
  <c r="A911" i="22"/>
  <c r="E911" i="22" s="1"/>
  <c r="A912" i="22"/>
  <c r="E912" i="22" s="1"/>
  <c r="A913" i="22"/>
  <c r="E913" i="22" s="1"/>
  <c r="A914" i="22"/>
  <c r="E914" i="22" s="1"/>
  <c r="A915" i="22"/>
  <c r="E915" i="22" s="1"/>
  <c r="A916" i="22"/>
  <c r="E916" i="22" s="1"/>
  <c r="A917" i="22"/>
  <c r="E917" i="22" s="1"/>
  <c r="A918" i="22"/>
  <c r="E918" i="22" s="1"/>
  <c r="A919" i="22"/>
  <c r="E919" i="22" s="1"/>
  <c r="A920" i="22"/>
  <c r="A921" i="22"/>
  <c r="A922" i="22"/>
  <c r="E922" i="22" s="1"/>
  <c r="A923" i="22"/>
  <c r="E923" i="22" s="1"/>
  <c r="A924" i="22"/>
  <c r="C924" i="22" s="1"/>
  <c r="A925" i="22"/>
  <c r="E925" i="22" s="1"/>
  <c r="A926" i="22"/>
  <c r="E926" i="22" s="1"/>
  <c r="A927" i="22"/>
  <c r="D927" i="22" s="1"/>
  <c r="A928" i="22"/>
  <c r="E928" i="22" s="1"/>
  <c r="A929" i="22"/>
  <c r="E929" i="22" s="1"/>
  <c r="A930" i="22"/>
  <c r="D930" i="22" s="1"/>
  <c r="A931" i="22"/>
  <c r="E931" i="22" s="1"/>
  <c r="A932" i="22"/>
  <c r="E932" i="22" s="1"/>
  <c r="A933" i="22"/>
  <c r="E933" i="22" s="1"/>
  <c r="A934" i="22"/>
  <c r="E934" i="22" s="1"/>
  <c r="A935" i="22"/>
  <c r="E935" i="22" s="1"/>
  <c r="A936" i="22"/>
  <c r="E936" i="22" s="1"/>
  <c r="A937" i="22"/>
  <c r="E937" i="22" s="1"/>
  <c r="A938" i="22"/>
  <c r="E938" i="22" s="1"/>
  <c r="A939" i="22"/>
  <c r="E939" i="22" s="1"/>
  <c r="A940" i="22"/>
  <c r="E940" i="22" s="1"/>
  <c r="A941" i="22"/>
  <c r="E941" i="22" s="1"/>
  <c r="A942" i="22"/>
  <c r="E942" i="22" s="1"/>
  <c r="A943" i="22"/>
  <c r="E943" i="22" s="1"/>
  <c r="A944" i="22"/>
  <c r="E944" i="22" s="1"/>
  <c r="A945" i="22"/>
  <c r="E945" i="22" s="1"/>
  <c r="A946" i="22"/>
  <c r="E946" i="22" s="1"/>
  <c r="A947" i="22"/>
  <c r="E947" i="22" s="1"/>
  <c r="A948" i="22"/>
  <c r="A949" i="22"/>
  <c r="E949" i="22" s="1"/>
  <c r="A950" i="22"/>
  <c r="A951" i="22"/>
  <c r="E951" i="22" s="1"/>
  <c r="A952" i="22"/>
  <c r="C952" i="22" s="1"/>
  <c r="A953" i="22"/>
  <c r="B953" i="22" s="1"/>
  <c r="A954" i="22"/>
  <c r="E954" i="22" s="1"/>
  <c r="A955" i="22"/>
  <c r="E955" i="22" s="1"/>
  <c r="A956" i="22"/>
  <c r="E956" i="22" s="1"/>
  <c r="A957" i="22"/>
  <c r="B957" i="22" s="1"/>
  <c r="A958" i="22"/>
  <c r="E958" i="22" s="1"/>
  <c r="A959" i="22"/>
  <c r="B959" i="22" s="1"/>
  <c r="A960" i="22"/>
  <c r="E960" i="22" s="1"/>
  <c r="A961" i="22"/>
  <c r="E961" i="22" s="1"/>
  <c r="A962" i="22"/>
  <c r="E962" i="22" s="1"/>
  <c r="A963" i="22"/>
  <c r="E963" i="22" s="1"/>
  <c r="A964" i="22"/>
  <c r="E964" i="22" s="1"/>
  <c r="A965" i="22"/>
  <c r="E965" i="22" s="1"/>
  <c r="A966" i="22"/>
  <c r="D966" i="22" s="1"/>
  <c r="A967" i="22"/>
  <c r="E967" i="22" s="1"/>
  <c r="A968" i="22"/>
  <c r="E968" i="22" s="1"/>
  <c r="A969" i="22"/>
  <c r="E969" i="22" s="1"/>
  <c r="A970" i="22"/>
  <c r="E970" i="22" s="1"/>
  <c r="A971" i="22"/>
  <c r="E971" i="22" s="1"/>
  <c r="A972" i="22"/>
  <c r="A973" i="22"/>
  <c r="A974" i="22"/>
  <c r="E974" i="22" s="1"/>
  <c r="A975" i="22"/>
  <c r="E975" i="22" s="1"/>
  <c r="A976" i="22"/>
  <c r="E976" i="22" s="1"/>
  <c r="A977" i="22"/>
  <c r="E977" i="22" s="1"/>
  <c r="A978" i="22"/>
  <c r="E978" i="22" s="1"/>
  <c r="A979" i="22"/>
  <c r="E979" i="22" s="1"/>
  <c r="A980" i="22"/>
  <c r="E980" i="22" s="1"/>
  <c r="A981" i="22"/>
  <c r="E981" i="22" s="1"/>
  <c r="A982" i="22"/>
  <c r="A983" i="22"/>
  <c r="E983" i="22" s="1"/>
  <c r="A984" i="22"/>
  <c r="E984" i="22" s="1"/>
  <c r="A985" i="22"/>
  <c r="E985" i="22" s="1"/>
  <c r="A986" i="22"/>
  <c r="E986" i="22" s="1"/>
  <c r="A987" i="22"/>
  <c r="E987" i="22" s="1"/>
  <c r="A988" i="22"/>
  <c r="E988" i="22" s="1"/>
  <c r="A989" i="22"/>
  <c r="E989" i="22" s="1"/>
  <c r="A990" i="22"/>
  <c r="E990" i="22" s="1"/>
  <c r="A991" i="22"/>
  <c r="E991" i="22" s="1"/>
  <c r="A992" i="22"/>
  <c r="B992" i="22" s="1"/>
  <c r="A993" i="22"/>
  <c r="A994" i="22"/>
  <c r="E994" i="22" s="1"/>
  <c r="A995" i="22"/>
  <c r="E995" i="22" s="1"/>
  <c r="A996" i="22"/>
  <c r="E996" i="22" s="1"/>
  <c r="A997" i="22"/>
  <c r="E997" i="22" s="1"/>
  <c r="A998" i="22"/>
  <c r="E998" i="22" s="1"/>
  <c r="A999" i="22"/>
  <c r="E999" i="22" s="1"/>
  <c r="A1000" i="22"/>
  <c r="E1000" i="22" s="1"/>
  <c r="A1001" i="22"/>
  <c r="E1001" i="22" s="1"/>
  <c r="A2" i="22"/>
  <c r="B1004" i="17"/>
  <c r="F15" i="39"/>
  <c r="F18" i="39"/>
  <c r="E15" i="39"/>
  <c r="F16" i="39"/>
  <c r="E16" i="39"/>
  <c r="F17" i="39"/>
  <c r="E17" i="39"/>
  <c r="E18" i="39"/>
  <c r="E52" i="43"/>
  <c r="D68" i="43"/>
  <c r="E58" i="43"/>
  <c r="D73" i="43"/>
  <c r="E46" i="43"/>
  <c r="D57" i="43"/>
  <c r="E73" i="43"/>
  <c r="D46" i="43"/>
  <c r="E57" i="43"/>
  <c r="D51" i="43"/>
  <c r="E67" i="43"/>
  <c r="D56" i="43"/>
  <c r="E51" i="43"/>
  <c r="E56" i="43"/>
  <c r="D72" i="43"/>
  <c r="E66" i="43"/>
  <c r="D55" i="43"/>
  <c r="E72" i="43"/>
  <c r="E55" i="43"/>
  <c r="D50" i="43"/>
  <c r="E65" i="43"/>
  <c r="D54" i="43"/>
  <c r="E50" i="43"/>
  <c r="D65" i="43"/>
  <c r="E54" i="43"/>
  <c r="D71" i="43"/>
  <c r="E64" i="43"/>
  <c r="D53" i="43"/>
  <c r="E71" i="43"/>
  <c r="D64" i="43"/>
  <c r="E53" i="43"/>
  <c r="D49" i="43"/>
  <c r="E63" i="43"/>
  <c r="E49" i="43"/>
  <c r="D63" i="43"/>
  <c r="D62" i="43"/>
  <c r="E70" i="43"/>
  <c r="D48" i="43"/>
  <c r="D61" i="43"/>
  <c r="E48" i="43"/>
  <c r="D69" i="43"/>
  <c r="D60" i="43"/>
  <c r="E69" i="43"/>
  <c r="E60" i="43"/>
  <c r="D47" i="43"/>
  <c r="E47" i="43"/>
  <c r="E59" i="43"/>
  <c r="D52" i="43"/>
  <c r="E68" i="43"/>
  <c r="D58" i="43"/>
  <c r="D67" i="43"/>
  <c r="D66" i="43"/>
  <c r="D70" i="43"/>
  <c r="E62" i="43"/>
  <c r="E61" i="43"/>
  <c r="D59" i="43"/>
  <c r="D11" i="37"/>
  <c r="E11" i="37"/>
  <c r="D10" i="37"/>
  <c r="E10" i="37"/>
  <c r="D12" i="37"/>
  <c r="D13" i="37"/>
  <c r="E12" i="37"/>
  <c r="E13" i="37"/>
  <c r="C379" i="22" l="1"/>
  <c r="B137" i="22"/>
  <c r="B49" i="22"/>
  <c r="B138" i="22"/>
  <c r="C423" i="22"/>
  <c r="C418" i="22"/>
  <c r="E775" i="22"/>
  <c r="E774" i="22"/>
  <c r="E732" i="22"/>
  <c r="E380" i="22"/>
  <c r="E354" i="22"/>
  <c r="E314" i="22"/>
  <c r="E424" i="22"/>
  <c r="C577" i="22"/>
  <c r="E88" i="22"/>
  <c r="E666" i="22"/>
  <c r="C205" i="22"/>
  <c r="E665" i="22"/>
  <c r="E252" i="22"/>
  <c r="E248" i="22"/>
  <c r="B989" i="22"/>
  <c r="D362" i="22"/>
  <c r="E578" i="22"/>
  <c r="B759" i="22"/>
  <c r="D358" i="22"/>
  <c r="E957" i="22"/>
  <c r="E577" i="22"/>
  <c r="E225" i="22"/>
  <c r="B755" i="22"/>
  <c r="E952" i="22"/>
  <c r="C384" i="22"/>
  <c r="B122" i="22"/>
  <c r="E318" i="22"/>
  <c r="B54" i="22"/>
  <c r="B754" i="22"/>
  <c r="D318" i="22"/>
  <c r="E930" i="22"/>
  <c r="D314" i="22"/>
  <c r="E556" i="22"/>
  <c r="B579" i="22"/>
  <c r="D181" i="22"/>
  <c r="E555" i="22"/>
  <c r="B578" i="22"/>
  <c r="E534" i="22"/>
  <c r="E142" i="22"/>
  <c r="D139" i="22"/>
  <c r="E819" i="22"/>
  <c r="B575" i="22"/>
  <c r="D138" i="22"/>
  <c r="E804" i="22"/>
  <c r="E525" i="22"/>
  <c r="B525" i="22"/>
  <c r="D137" i="22"/>
  <c r="E86" i="22"/>
  <c r="E408" i="22"/>
  <c r="B516" i="22"/>
  <c r="C208" i="22"/>
  <c r="E753" i="22"/>
  <c r="E611" i="22"/>
  <c r="E495" i="22"/>
  <c r="E490" i="22"/>
  <c r="E182" i="22"/>
  <c r="E98" i="22"/>
  <c r="E600" i="22"/>
  <c r="E181" i="22"/>
  <c r="E49" i="22"/>
  <c r="E959" i="22"/>
  <c r="D276" i="22"/>
  <c r="C230" i="22"/>
  <c r="D935" i="22"/>
  <c r="E358" i="22"/>
  <c r="C181" i="22"/>
  <c r="E892" i="22"/>
  <c r="E628" i="22"/>
  <c r="E511" i="22"/>
  <c r="E357" i="22"/>
  <c r="E77" i="22"/>
  <c r="D711" i="22"/>
  <c r="E758" i="22"/>
  <c r="E500" i="22"/>
  <c r="E210" i="22"/>
  <c r="D535" i="22"/>
  <c r="C51" i="22"/>
  <c r="E186" i="22"/>
  <c r="B984" i="22"/>
  <c r="B208" i="22"/>
  <c r="D34" i="22"/>
  <c r="D10" i="22"/>
  <c r="C914" i="22"/>
  <c r="E599" i="22"/>
  <c r="E446" i="22"/>
  <c r="E320" i="22"/>
  <c r="B11" i="22"/>
  <c r="B10" i="22"/>
  <c r="B428" i="22"/>
  <c r="C186" i="22"/>
  <c r="B381" i="22"/>
  <c r="D73" i="22"/>
  <c r="C164" i="22"/>
  <c r="E612" i="22"/>
  <c r="D56" i="22"/>
  <c r="C137" i="22"/>
  <c r="B985" i="22"/>
  <c r="D39" i="22"/>
  <c r="E494" i="22"/>
  <c r="B956" i="22"/>
  <c r="D445" i="22"/>
  <c r="B204" i="22"/>
  <c r="E319" i="22"/>
  <c r="E164" i="22"/>
  <c r="E27" i="22"/>
  <c r="B884" i="22"/>
  <c r="E884" i="22"/>
  <c r="D382" i="22"/>
  <c r="E572" i="22"/>
  <c r="C572" i="22"/>
  <c r="D220" i="22"/>
  <c r="E220" i="22"/>
  <c r="E903" i="22"/>
  <c r="E670" i="22"/>
  <c r="E668" i="22"/>
  <c r="D668" i="22"/>
  <c r="D140" i="22"/>
  <c r="B950" i="22"/>
  <c r="E950" i="22"/>
  <c r="C598" i="22"/>
  <c r="E598" i="22"/>
  <c r="C532" i="22"/>
  <c r="E532" i="22"/>
  <c r="E202" i="22"/>
  <c r="B202" i="22"/>
  <c r="E222" i="22"/>
  <c r="E966" i="22"/>
  <c r="E796" i="22"/>
  <c r="E473" i="22"/>
  <c r="E199" i="22"/>
  <c r="E33" i="22"/>
  <c r="D576" i="22"/>
  <c r="C576" i="22"/>
  <c r="E576" i="22"/>
  <c r="B994" i="22"/>
  <c r="E510" i="22"/>
  <c r="C396" i="22"/>
  <c r="E396" i="22"/>
  <c r="D132" i="22"/>
  <c r="E132" i="22"/>
  <c r="D69" i="22"/>
  <c r="C483" i="22"/>
  <c r="E483" i="22"/>
  <c r="D395" i="22"/>
  <c r="E395" i="22"/>
  <c r="D131" i="22"/>
  <c r="E131" i="22"/>
  <c r="E43" i="22"/>
  <c r="D43" i="22"/>
  <c r="B508" i="22"/>
  <c r="E992" i="22"/>
  <c r="E664" i="22"/>
  <c r="E398" i="22"/>
  <c r="C61" i="22"/>
  <c r="B61" i="22"/>
  <c r="E61" i="22"/>
  <c r="B949" i="22"/>
  <c r="E818" i="22"/>
  <c r="D588" i="22"/>
  <c r="E588" i="22"/>
  <c r="D200" i="22"/>
  <c r="E130" i="22"/>
  <c r="E208" i="22"/>
  <c r="B824" i="22"/>
  <c r="B354" i="22"/>
  <c r="B91" i="22"/>
  <c r="C682" i="22"/>
  <c r="E616" i="22"/>
  <c r="E472" i="22"/>
  <c r="E384" i="22"/>
  <c r="E198" i="22"/>
  <c r="E25" i="22"/>
  <c r="C25" i="22"/>
  <c r="D219" i="22"/>
  <c r="E219" i="22"/>
  <c r="E752" i="22"/>
  <c r="D393" i="22"/>
  <c r="E393" i="22"/>
  <c r="B954" i="22"/>
  <c r="D713" i="22"/>
  <c r="E397" i="22"/>
  <c r="D25" i="22"/>
  <c r="E134" i="22"/>
  <c r="E484" i="22"/>
  <c r="B861" i="22"/>
  <c r="D186" i="22"/>
  <c r="E129" i="22"/>
  <c r="B352" i="22"/>
  <c r="C66" i="22"/>
  <c r="C2" i="22"/>
  <c r="E2" i="22"/>
  <c r="C848" i="22"/>
  <c r="E848" i="22"/>
  <c r="D716" i="22"/>
  <c r="E716" i="22"/>
  <c r="E650" i="22"/>
  <c r="B650" i="22"/>
  <c r="C78" i="22"/>
  <c r="E78" i="22"/>
  <c r="C34" i="22"/>
  <c r="B34" i="22"/>
  <c r="C12" i="22"/>
  <c r="E12" i="22"/>
  <c r="C56" i="22"/>
  <c r="B539" i="22"/>
  <c r="E539" i="22"/>
  <c r="C77" i="22"/>
  <c r="B77" i="22"/>
  <c r="E55" i="22"/>
  <c r="D55" i="22"/>
  <c r="D174" i="22"/>
  <c r="C55" i="22"/>
  <c r="E786" i="22"/>
  <c r="E466" i="22"/>
  <c r="E197" i="22"/>
  <c r="E184" i="22"/>
  <c r="B184" i="22"/>
  <c r="C858" i="22"/>
  <c r="E858" i="22"/>
  <c r="C890" i="22"/>
  <c r="E890" i="22"/>
  <c r="B714" i="22"/>
  <c r="E714" i="22"/>
  <c r="D626" i="22"/>
  <c r="E626" i="22"/>
  <c r="B560" i="22"/>
  <c r="C560" i="22"/>
  <c r="C516" i="22"/>
  <c r="E516" i="22"/>
  <c r="C428" i="22"/>
  <c r="E428" i="22"/>
  <c r="C340" i="22"/>
  <c r="D340" i="22"/>
  <c r="D230" i="22"/>
  <c r="B230" i="22"/>
  <c r="B56" i="22"/>
  <c r="D164" i="22"/>
  <c r="E708" i="22"/>
  <c r="E265" i="22"/>
  <c r="E11" i="22"/>
  <c r="E889" i="22"/>
  <c r="B889" i="22"/>
  <c r="B648" i="22"/>
  <c r="B274" i="22"/>
  <c r="B55" i="22"/>
  <c r="D162" i="22"/>
  <c r="C450" i="22"/>
  <c r="E706" i="22"/>
  <c r="E613" i="22"/>
  <c r="E538" i="22"/>
  <c r="E10" i="22"/>
  <c r="B359" i="22"/>
  <c r="B358" i="22"/>
  <c r="B357" i="22"/>
  <c r="B29" i="22"/>
  <c r="D490" i="22"/>
  <c r="E269" i="22"/>
  <c r="E116" i="22"/>
  <c r="E313" i="22"/>
  <c r="E28" i="22"/>
  <c r="B469" i="22"/>
  <c r="B227" i="22"/>
  <c r="E710" i="22"/>
  <c r="B864" i="22"/>
  <c r="B467" i="22"/>
  <c r="D667" i="22"/>
  <c r="E820" i="22"/>
  <c r="E709" i="22"/>
  <c r="G2" i="23" a="1"/>
  <c r="G2" i="23" s="1"/>
  <c r="C851" i="22"/>
  <c r="E851" i="22"/>
  <c r="B719" i="22"/>
  <c r="E719" i="22"/>
  <c r="C15" i="22"/>
  <c r="B15" i="22"/>
  <c r="E15" i="22"/>
  <c r="C982" i="22"/>
  <c r="B982" i="22"/>
  <c r="E982" i="22"/>
  <c r="B784" i="22"/>
  <c r="E784" i="22"/>
  <c r="E36" i="22"/>
  <c r="B36" i="22"/>
  <c r="B849" i="22"/>
  <c r="E849" i="22"/>
  <c r="C629" i="22"/>
  <c r="E629" i="22"/>
  <c r="E499" i="22"/>
  <c r="E498" i="22"/>
  <c r="E673" i="22"/>
  <c r="D719" i="22"/>
  <c r="E125" i="22"/>
  <c r="D816" i="22"/>
  <c r="E816" i="22"/>
  <c r="C662" i="22"/>
  <c r="E662" i="22"/>
  <c r="D596" i="22"/>
  <c r="E596" i="22"/>
  <c r="D530" i="22"/>
  <c r="E530" i="22"/>
  <c r="B486" i="22"/>
  <c r="E486" i="22"/>
  <c r="C486" i="22"/>
  <c r="D266" i="22"/>
  <c r="C266" i="22"/>
  <c r="C200" i="22"/>
  <c r="B200" i="22"/>
  <c r="B112" i="22"/>
  <c r="D112" i="22"/>
  <c r="E112" i="22"/>
  <c r="D309" i="22"/>
  <c r="E309" i="22"/>
  <c r="C243" i="22"/>
  <c r="E243" i="22"/>
  <c r="B177" i="22"/>
  <c r="E177" i="22"/>
  <c r="E388" i="22"/>
  <c r="E23" i="22"/>
  <c r="B704" i="22"/>
  <c r="E704" i="22"/>
  <c r="D528" i="22"/>
  <c r="C528" i="22"/>
  <c r="E528" i="22"/>
  <c r="D440" i="22"/>
  <c r="C440" i="22"/>
  <c r="E440" i="22"/>
  <c r="E374" i="22"/>
  <c r="D374" i="22"/>
  <c r="B242" i="22"/>
  <c r="D242" i="22"/>
  <c r="E242" i="22"/>
  <c r="D110" i="22"/>
  <c r="C110" i="22"/>
  <c r="E110" i="22"/>
  <c r="E22" i="22"/>
  <c r="C857" i="22"/>
  <c r="E857" i="22"/>
  <c r="C505" i="22"/>
  <c r="E505" i="22"/>
  <c r="C461" i="22"/>
  <c r="E461" i="22"/>
  <c r="D439" i="22"/>
  <c r="E439" i="22"/>
  <c r="D417" i="22"/>
  <c r="E417" i="22"/>
  <c r="C373" i="22"/>
  <c r="D373" i="22"/>
  <c r="E373" i="22"/>
  <c r="C351" i="22"/>
  <c r="E351" i="22"/>
  <c r="B307" i="22"/>
  <c r="E307" i="22"/>
  <c r="C285" i="22"/>
  <c r="B285" i="22"/>
  <c r="C263" i="22"/>
  <c r="E263" i="22"/>
  <c r="B241" i="22"/>
  <c r="E241" i="22"/>
  <c r="B175" i="22"/>
  <c r="E175" i="22"/>
  <c r="B153" i="22"/>
  <c r="E153" i="22"/>
  <c r="B109" i="22"/>
  <c r="E109" i="22"/>
  <c r="D87" i="22"/>
  <c r="B87" i="22"/>
  <c r="D65" i="22"/>
  <c r="E65" i="22"/>
  <c r="B684" i="22"/>
  <c r="E552" i="22"/>
  <c r="E331" i="22"/>
  <c r="E286" i="22"/>
  <c r="E156" i="22"/>
  <c r="C856" i="22"/>
  <c r="E856" i="22"/>
  <c r="C636" i="22"/>
  <c r="E636" i="22"/>
  <c r="B482" i="22"/>
  <c r="C482" i="22"/>
  <c r="D482" i="22"/>
  <c r="B460" i="22"/>
  <c r="E460" i="22"/>
  <c r="C460" i="22"/>
  <c r="D460" i="22"/>
  <c r="B416" i="22"/>
  <c r="D416" i="22"/>
  <c r="E416" i="22"/>
  <c r="C350" i="22"/>
  <c r="E350" i="22"/>
  <c r="B306" i="22"/>
  <c r="E306" i="22"/>
  <c r="D306" i="22"/>
  <c r="C262" i="22"/>
  <c r="E262" i="22"/>
  <c r="B240" i="22"/>
  <c r="E240" i="22"/>
  <c r="C240" i="22"/>
  <c r="B218" i="22"/>
  <c r="D218" i="22"/>
  <c r="C218" i="22"/>
  <c r="B152" i="22"/>
  <c r="C152" i="22"/>
  <c r="E152" i="22"/>
  <c r="D108" i="22"/>
  <c r="E108" i="22"/>
  <c r="B42" i="22"/>
  <c r="E42" i="22"/>
  <c r="C42" i="22"/>
  <c r="B682" i="22"/>
  <c r="B398" i="22"/>
  <c r="C762" i="22"/>
  <c r="E924" i="22"/>
  <c r="E551" i="22"/>
  <c r="E330" i="22"/>
  <c r="E285" i="22"/>
  <c r="D411" i="22"/>
  <c r="E411" i="22"/>
  <c r="C37" i="22"/>
  <c r="E37" i="22"/>
  <c r="B608" i="22"/>
  <c r="E608" i="22"/>
  <c r="E651" i="22"/>
  <c r="B651" i="22"/>
  <c r="E585" i="22"/>
  <c r="E455" i="22"/>
  <c r="E454" i="22"/>
  <c r="D58" i="22"/>
  <c r="E717" i="22"/>
  <c r="B785" i="22"/>
  <c r="C948" i="22"/>
  <c r="E948" i="22"/>
  <c r="D464" i="22"/>
  <c r="C464" i="22"/>
  <c r="B464" i="22"/>
  <c r="B376" i="22"/>
  <c r="E376" i="22"/>
  <c r="D332" i="22"/>
  <c r="C332" i="22"/>
  <c r="B332" i="22"/>
  <c r="C178" i="22"/>
  <c r="E178" i="22"/>
  <c r="B178" i="22"/>
  <c r="B134" i="22"/>
  <c r="D134" i="22"/>
  <c r="D90" i="22"/>
  <c r="E90" i="22"/>
  <c r="D46" i="22"/>
  <c r="E46" i="22"/>
  <c r="B46" i="22"/>
  <c r="C46" i="22"/>
  <c r="C376" i="22"/>
  <c r="E653" i="22"/>
  <c r="E432" i="22"/>
  <c r="C529" i="22"/>
  <c r="E529" i="22"/>
  <c r="C463" i="22"/>
  <c r="B463" i="22"/>
  <c r="C441" i="22"/>
  <c r="E441" i="22"/>
  <c r="B89" i="22"/>
  <c r="D89" i="22"/>
  <c r="E89" i="22"/>
  <c r="B728" i="22"/>
  <c r="E431" i="22"/>
  <c r="B484" i="22"/>
  <c r="C484" i="22"/>
  <c r="E308" i="22"/>
  <c r="D308" i="22"/>
  <c r="D176" i="22"/>
  <c r="E176" i="22"/>
  <c r="B176" i="22"/>
  <c r="C176" i="22"/>
  <c r="E66" i="22"/>
  <c r="B527" i="22"/>
  <c r="C527" i="22"/>
  <c r="E527" i="22"/>
  <c r="B921" i="22"/>
  <c r="E921" i="22"/>
  <c r="D701" i="22"/>
  <c r="E701" i="22"/>
  <c r="C657" i="22"/>
  <c r="E657" i="22"/>
  <c r="D569" i="22"/>
  <c r="E569" i="22"/>
  <c r="B569" i="22"/>
  <c r="C547" i="22"/>
  <c r="B547" i="22"/>
  <c r="E503" i="22"/>
  <c r="C503" i="22"/>
  <c r="D459" i="22"/>
  <c r="E459" i="22"/>
  <c r="C459" i="22"/>
  <c r="B459" i="22"/>
  <c r="D415" i="22"/>
  <c r="B415" i="22"/>
  <c r="E415" i="22"/>
  <c r="B371" i="22"/>
  <c r="E371" i="22"/>
  <c r="D327" i="22"/>
  <c r="C327" i="22"/>
  <c r="B327" i="22"/>
  <c r="B305" i="22"/>
  <c r="E305" i="22"/>
  <c r="D305" i="22"/>
  <c r="D261" i="22"/>
  <c r="E261" i="22"/>
  <c r="B261" i="22"/>
  <c r="C261" i="22"/>
  <c r="D217" i="22"/>
  <c r="E217" i="22"/>
  <c r="D173" i="22"/>
  <c r="B173" i="22"/>
  <c r="C173" i="22"/>
  <c r="E173" i="22"/>
  <c r="E151" i="22"/>
  <c r="B151" i="22"/>
  <c r="C107" i="22"/>
  <c r="D107" i="22"/>
  <c r="E107" i="22"/>
  <c r="D85" i="22"/>
  <c r="C85" i="22"/>
  <c r="E85" i="22"/>
  <c r="C63" i="22"/>
  <c r="E63" i="22"/>
  <c r="D19" i="22"/>
  <c r="E19" i="22"/>
  <c r="B662" i="22"/>
  <c r="B396" i="22"/>
  <c r="C288" i="22"/>
  <c r="E684" i="22"/>
  <c r="E550" i="22"/>
  <c r="E329" i="22"/>
  <c r="E154" i="22"/>
  <c r="B920" i="22"/>
  <c r="E920" i="22"/>
  <c r="B660" i="22"/>
  <c r="C719" i="22"/>
  <c r="E771" i="22"/>
  <c r="E640" i="22"/>
  <c r="E464" i="22"/>
  <c r="E328" i="22"/>
  <c r="C39" i="22"/>
  <c r="B39" i="22"/>
  <c r="C17" i="22"/>
  <c r="E17" i="22"/>
  <c r="D17" i="22"/>
  <c r="D550" i="22"/>
  <c r="D354" i="22"/>
  <c r="C717" i="22"/>
  <c r="E682" i="22"/>
  <c r="E463" i="22"/>
  <c r="E327" i="22"/>
  <c r="B630" i="22"/>
  <c r="E630" i="22"/>
  <c r="D630" i="22"/>
  <c r="D410" i="22"/>
  <c r="E410" i="22"/>
  <c r="C58" i="22"/>
  <c r="B58" i="22"/>
  <c r="D959" i="22"/>
  <c r="C959" i="22"/>
  <c r="C893" i="22"/>
  <c r="E893" i="22"/>
  <c r="D893" i="22"/>
  <c r="B761" i="22"/>
  <c r="E761" i="22"/>
  <c r="E321" i="22"/>
  <c r="B321" i="22"/>
  <c r="D79" i="22"/>
  <c r="E79" i="22"/>
  <c r="E674" i="22"/>
  <c r="E169" i="22"/>
  <c r="B783" i="22"/>
  <c r="D37" i="22"/>
  <c r="D574" i="22"/>
  <c r="C574" i="22"/>
  <c r="B574" i="22"/>
  <c r="E574" i="22"/>
  <c r="B442" i="22"/>
  <c r="D442" i="22"/>
  <c r="C442" i="22"/>
  <c r="E442" i="22"/>
  <c r="B244" i="22"/>
  <c r="C244" i="22"/>
  <c r="E244" i="22"/>
  <c r="B485" i="22"/>
  <c r="E485" i="22"/>
  <c r="D375" i="22"/>
  <c r="E375" i="22"/>
  <c r="B133" i="22"/>
  <c r="D133" i="22"/>
  <c r="B111" i="22"/>
  <c r="E111" i="22"/>
  <c r="E67" i="22"/>
  <c r="D594" i="22"/>
  <c r="E594" i="22"/>
  <c r="B594" i="22"/>
  <c r="D462" i="22"/>
  <c r="E462" i="22"/>
  <c r="B462" i="22"/>
  <c r="B418" i="22"/>
  <c r="D418" i="22"/>
  <c r="E264" i="22"/>
  <c r="C264" i="22"/>
  <c r="C88" i="22"/>
  <c r="D88" i="22"/>
  <c r="E44" i="22"/>
  <c r="B44" i="22"/>
  <c r="D855" i="22"/>
  <c r="E855" i="22"/>
  <c r="B679" i="22"/>
  <c r="C679" i="22"/>
  <c r="D679" i="22"/>
  <c r="C635" i="22"/>
  <c r="B635" i="22"/>
  <c r="E635" i="22"/>
  <c r="B591" i="22"/>
  <c r="E591" i="22"/>
  <c r="B481" i="22"/>
  <c r="C481" i="22"/>
  <c r="B437" i="22"/>
  <c r="E437" i="22"/>
  <c r="C349" i="22"/>
  <c r="D349" i="22"/>
  <c r="E349" i="22"/>
  <c r="C239" i="22"/>
  <c r="D239" i="22"/>
  <c r="E239" i="22"/>
  <c r="C41" i="22"/>
  <c r="B41" i="22"/>
  <c r="E41" i="22"/>
  <c r="B983" i="22"/>
  <c r="C761" i="22"/>
  <c r="B435" i="22"/>
  <c r="E435" i="22"/>
  <c r="B281" i="22"/>
  <c r="E281" i="22"/>
  <c r="D547" i="22"/>
  <c r="E638" i="22"/>
  <c r="E547" i="22"/>
  <c r="E419" i="22"/>
  <c r="B647" i="22"/>
  <c r="E647" i="22"/>
  <c r="D801" i="22"/>
  <c r="E801" i="22"/>
  <c r="C757" i="22"/>
  <c r="E757" i="22"/>
  <c r="C713" i="22"/>
  <c r="E713" i="22"/>
  <c r="E691" i="22"/>
  <c r="B691" i="22"/>
  <c r="C625" i="22"/>
  <c r="E625" i="22"/>
  <c r="C581" i="22"/>
  <c r="E581" i="22"/>
  <c r="C537" i="22"/>
  <c r="E537" i="22"/>
  <c r="B449" i="22"/>
  <c r="E449" i="22"/>
  <c r="D405" i="22"/>
  <c r="E405" i="22"/>
  <c r="B405" i="22"/>
  <c r="C361" i="22"/>
  <c r="E361" i="22"/>
  <c r="D361" i="22"/>
  <c r="D317" i="22"/>
  <c r="E317" i="22"/>
  <c r="C207" i="22"/>
  <c r="E207" i="22"/>
  <c r="C31" i="22"/>
  <c r="E31" i="22"/>
  <c r="B646" i="22"/>
  <c r="E646" i="22"/>
  <c r="B312" i="22"/>
  <c r="E312" i="22"/>
  <c r="D26" i="22"/>
  <c r="E26" i="22"/>
  <c r="E687" i="22"/>
  <c r="E336" i="22"/>
  <c r="D603" i="22"/>
  <c r="E603" i="22"/>
  <c r="C515" i="22"/>
  <c r="E515" i="22"/>
  <c r="C493" i="22"/>
  <c r="E493" i="22"/>
  <c r="D383" i="22"/>
  <c r="E383" i="22"/>
  <c r="D295" i="22"/>
  <c r="E295" i="22"/>
  <c r="C273" i="22"/>
  <c r="E273" i="22"/>
  <c r="C185" i="22"/>
  <c r="E185" i="22"/>
  <c r="C53" i="22"/>
  <c r="E53" i="22"/>
  <c r="B53" i="22"/>
  <c r="C888" i="22"/>
  <c r="E888" i="22"/>
  <c r="D888" i="22"/>
  <c r="C756" i="22"/>
  <c r="B756" i="22"/>
  <c r="E756" i="22"/>
  <c r="C492" i="22"/>
  <c r="E492" i="22"/>
  <c r="D492" i="22"/>
  <c r="E404" i="22"/>
  <c r="B404" i="22"/>
  <c r="C382" i="22"/>
  <c r="E382" i="22"/>
  <c r="C360" i="22"/>
  <c r="B360" i="22"/>
  <c r="E360" i="22"/>
  <c r="C294" i="22"/>
  <c r="E294" i="22"/>
  <c r="C272" i="22"/>
  <c r="E272" i="22"/>
  <c r="C206" i="22"/>
  <c r="E206" i="22"/>
  <c r="C140" i="22"/>
  <c r="E140" i="22"/>
  <c r="E96" i="22"/>
  <c r="D96" i="22"/>
  <c r="C74" i="22"/>
  <c r="E74" i="22"/>
  <c r="C30" i="22"/>
  <c r="E30" i="22"/>
  <c r="D953" i="22"/>
  <c r="E953" i="22"/>
  <c r="E887" i="22"/>
  <c r="D887" i="22"/>
  <c r="E623" i="22"/>
  <c r="D623" i="22"/>
  <c r="B491" i="22"/>
  <c r="E491" i="22"/>
  <c r="D491" i="22"/>
  <c r="B447" i="22"/>
  <c r="E447" i="22"/>
  <c r="E425" i="22"/>
  <c r="C425" i="22"/>
  <c r="E403" i="22"/>
  <c r="B403" i="22"/>
  <c r="D381" i="22"/>
  <c r="E381" i="22"/>
  <c r="D359" i="22"/>
  <c r="E359" i="22"/>
  <c r="B337" i="22"/>
  <c r="E337" i="22"/>
  <c r="E315" i="22"/>
  <c r="B315" i="22"/>
  <c r="C293" i="22"/>
  <c r="E293" i="22"/>
  <c r="B293" i="22"/>
  <c r="C271" i="22"/>
  <c r="B271" i="22"/>
  <c r="E271" i="22"/>
  <c r="E249" i="22"/>
  <c r="C249" i="22"/>
  <c r="D205" i="22"/>
  <c r="E205" i="22"/>
  <c r="B183" i="22"/>
  <c r="D183" i="22"/>
  <c r="E183" i="22"/>
  <c r="C139" i="22"/>
  <c r="E139" i="22"/>
  <c r="B73" i="22"/>
  <c r="E73" i="22"/>
  <c r="B822" i="22"/>
  <c r="B625" i="22"/>
  <c r="B316" i="22"/>
  <c r="D272" i="22"/>
  <c r="C953" i="22"/>
  <c r="C688" i="22"/>
  <c r="B688" i="22"/>
  <c r="D622" i="22"/>
  <c r="E622" i="22"/>
  <c r="C512" i="22"/>
  <c r="E512" i="22"/>
  <c r="C292" i="22"/>
  <c r="E292" i="22"/>
  <c r="D94" i="22"/>
  <c r="E94" i="22"/>
  <c r="B821" i="22"/>
  <c r="D625" i="22"/>
  <c r="D271" i="22"/>
  <c r="B995" i="22"/>
  <c r="C995" i="22"/>
  <c r="B973" i="22"/>
  <c r="E973" i="22"/>
  <c r="B863" i="22"/>
  <c r="E863" i="22"/>
  <c r="C731" i="22"/>
  <c r="E731" i="22"/>
  <c r="D621" i="22"/>
  <c r="E621" i="22"/>
  <c r="C489" i="22"/>
  <c r="E489" i="22"/>
  <c r="D401" i="22"/>
  <c r="B401" i="22"/>
  <c r="B291" i="22"/>
  <c r="E291" i="22"/>
  <c r="D225" i="22"/>
  <c r="C225" i="22"/>
  <c r="D93" i="22"/>
  <c r="E93" i="22"/>
  <c r="B820" i="22"/>
  <c r="D270" i="22"/>
  <c r="E688" i="22"/>
  <c r="D994" i="22"/>
  <c r="C994" i="22"/>
  <c r="D972" i="22"/>
  <c r="E972" i="22"/>
  <c r="D862" i="22"/>
  <c r="E862" i="22"/>
  <c r="C730" i="22"/>
  <c r="E730" i="22"/>
  <c r="D686" i="22"/>
  <c r="B686" i="22"/>
  <c r="C620" i="22"/>
  <c r="E620" i="22"/>
  <c r="B488" i="22"/>
  <c r="E488" i="22"/>
  <c r="B422" i="22"/>
  <c r="E422" i="22"/>
  <c r="C334" i="22"/>
  <c r="E334" i="22"/>
  <c r="D290" i="22"/>
  <c r="E290" i="22"/>
  <c r="B290" i="22"/>
  <c r="D268" i="22"/>
  <c r="E268" i="22"/>
  <c r="B246" i="22"/>
  <c r="E246" i="22"/>
  <c r="D224" i="22"/>
  <c r="E224" i="22"/>
  <c r="D180" i="22"/>
  <c r="E180" i="22"/>
  <c r="D136" i="22"/>
  <c r="E136" i="22"/>
  <c r="D92" i="22"/>
  <c r="E92" i="22"/>
  <c r="D70" i="22"/>
  <c r="E70" i="22"/>
  <c r="E993" i="22"/>
  <c r="C993" i="22"/>
  <c r="C927" i="22"/>
  <c r="E927" i="22"/>
  <c r="B927" i="22"/>
  <c r="B707" i="22"/>
  <c r="E707" i="22"/>
  <c r="D685" i="22"/>
  <c r="E685" i="22"/>
  <c r="C685" i="22"/>
  <c r="B685" i="22"/>
  <c r="D663" i="22"/>
  <c r="E663" i="22"/>
  <c r="C619" i="22"/>
  <c r="E619" i="22"/>
  <c r="B619" i="22"/>
  <c r="D553" i="22"/>
  <c r="E553" i="22"/>
  <c r="E531" i="22"/>
  <c r="C531" i="22"/>
  <c r="E509" i="22"/>
  <c r="B509" i="22"/>
  <c r="B487" i="22"/>
  <c r="E487" i="22"/>
  <c r="C465" i="22"/>
  <c r="E465" i="22"/>
  <c r="B443" i="22"/>
  <c r="E443" i="22"/>
  <c r="D399" i="22"/>
  <c r="E399" i="22"/>
  <c r="C355" i="22"/>
  <c r="E355" i="22"/>
  <c r="D355" i="22"/>
  <c r="C333" i="22"/>
  <c r="E333" i="22"/>
  <c r="D289" i="22"/>
  <c r="E289" i="22"/>
  <c r="B289" i="22"/>
  <c r="B267" i="22"/>
  <c r="E267" i="22"/>
  <c r="C245" i="22"/>
  <c r="E245" i="22"/>
  <c r="D201" i="22"/>
  <c r="E201" i="22"/>
  <c r="C179" i="22"/>
  <c r="E179" i="22"/>
  <c r="B135" i="22"/>
  <c r="E135" i="22"/>
  <c r="D47" i="22"/>
  <c r="E47" i="22"/>
  <c r="E3" i="22"/>
  <c r="D3" i="22"/>
  <c r="B818" i="22"/>
  <c r="B581" i="22"/>
  <c r="D250" i="22"/>
  <c r="C905" i="22"/>
  <c r="E906" i="22"/>
  <c r="E686" i="22"/>
  <c r="E401" i="22"/>
  <c r="E335" i="22"/>
  <c r="E203" i="22"/>
  <c r="E138" i="22"/>
  <c r="E72" i="22"/>
  <c r="C33" i="22"/>
  <c r="D33" i="22"/>
  <c r="B891" i="22"/>
  <c r="C582" i="22"/>
  <c r="D582" i="22"/>
  <c r="D406" i="22"/>
  <c r="C406" i="22"/>
  <c r="B890" i="22"/>
  <c r="E649" i="22"/>
  <c r="E406" i="22"/>
  <c r="B78" i="22"/>
  <c r="C991" i="22"/>
  <c r="B991" i="22"/>
  <c r="D991" i="22"/>
  <c r="C925" i="22"/>
  <c r="D925" i="22"/>
  <c r="B925" i="22"/>
  <c r="D859" i="22"/>
  <c r="C859" i="22"/>
  <c r="D793" i="22"/>
  <c r="B793" i="22"/>
  <c r="C793" i="22"/>
  <c r="C727" i="22"/>
  <c r="B727" i="22"/>
  <c r="D727" i="22"/>
  <c r="D661" i="22"/>
  <c r="C661" i="22"/>
  <c r="B661" i="22"/>
  <c r="D573" i="22"/>
  <c r="C573" i="22"/>
  <c r="C968" i="22"/>
  <c r="B968" i="22"/>
  <c r="D902" i="22"/>
  <c r="B902" i="22"/>
  <c r="C836" i="22"/>
  <c r="B836" i="22"/>
  <c r="D836" i="22"/>
  <c r="B748" i="22"/>
  <c r="D748" i="22"/>
  <c r="C748" i="22"/>
  <c r="D989" i="22"/>
  <c r="C989" i="22"/>
  <c r="C901" i="22"/>
  <c r="D901" i="22"/>
  <c r="B901" i="22"/>
  <c r="D835" i="22"/>
  <c r="C835" i="22"/>
  <c r="B835" i="22"/>
  <c r="C769" i="22"/>
  <c r="D769" i="22"/>
  <c r="B769" i="22"/>
  <c r="C681" i="22"/>
  <c r="D681" i="22"/>
  <c r="B615" i="22"/>
  <c r="D615" i="22"/>
  <c r="C615" i="22"/>
  <c r="D571" i="22"/>
  <c r="C571" i="22"/>
  <c r="B571" i="22"/>
  <c r="B966" i="22"/>
  <c r="C966" i="22"/>
  <c r="B878" i="22"/>
  <c r="D878" i="22"/>
  <c r="C878" i="22"/>
  <c r="B812" i="22"/>
  <c r="D812" i="22"/>
  <c r="B746" i="22"/>
  <c r="D746" i="22"/>
  <c r="C746" i="22"/>
  <c r="B680" i="22"/>
  <c r="C680" i="22"/>
  <c r="D680" i="22"/>
  <c r="B592" i="22"/>
  <c r="C592" i="22"/>
  <c r="D592" i="22"/>
  <c r="B526" i="22"/>
  <c r="C526" i="22"/>
  <c r="D526" i="22"/>
  <c r="C965" i="22"/>
  <c r="B965" i="22"/>
  <c r="D965" i="22"/>
  <c r="C877" i="22"/>
  <c r="D877" i="22"/>
  <c r="B877" i="22"/>
  <c r="D811" i="22"/>
  <c r="C811" i="22"/>
  <c r="B811" i="22"/>
  <c r="D745" i="22"/>
  <c r="C745" i="22"/>
  <c r="B723" i="22"/>
  <c r="C723" i="22"/>
  <c r="D964" i="22"/>
  <c r="B964" i="22"/>
  <c r="C964" i="22"/>
  <c r="C898" i="22"/>
  <c r="D898" i="22"/>
  <c r="B898" i="22"/>
  <c r="D810" i="22"/>
  <c r="B810" i="22"/>
  <c r="C810" i="22"/>
  <c r="D766" i="22"/>
  <c r="C766" i="22"/>
  <c r="B766" i="22"/>
  <c r="D700" i="22"/>
  <c r="C700" i="22"/>
  <c r="B700" i="22"/>
  <c r="D634" i="22"/>
  <c r="C634" i="22"/>
  <c r="B634" i="22"/>
  <c r="D568" i="22"/>
  <c r="C568" i="22"/>
  <c r="B568" i="22"/>
  <c r="D524" i="22"/>
  <c r="B524" i="22"/>
  <c r="C524" i="22"/>
  <c r="D458" i="22"/>
  <c r="C458" i="22"/>
  <c r="B458" i="22"/>
  <c r="D370" i="22"/>
  <c r="B370" i="22"/>
  <c r="C370" i="22"/>
  <c r="D282" i="22"/>
  <c r="C282" i="22"/>
  <c r="D194" i="22"/>
  <c r="B194" i="22"/>
  <c r="C194" i="22"/>
  <c r="D128" i="22"/>
  <c r="B128" i="22"/>
  <c r="C128" i="22"/>
  <c r="D84" i="22"/>
  <c r="C84" i="22"/>
  <c r="B84" i="22"/>
  <c r="D18" i="22"/>
  <c r="C18" i="22"/>
  <c r="B18" i="22"/>
  <c r="C985" i="22"/>
  <c r="D985" i="22"/>
  <c r="C919" i="22"/>
  <c r="D919" i="22"/>
  <c r="C853" i="22"/>
  <c r="B853" i="22"/>
  <c r="D853" i="22"/>
  <c r="D809" i="22"/>
  <c r="B809" i="22"/>
  <c r="C809" i="22"/>
  <c r="B721" i="22"/>
  <c r="C721" i="22"/>
  <c r="D721" i="22"/>
  <c r="B655" i="22"/>
  <c r="C655" i="22"/>
  <c r="D655" i="22"/>
  <c r="C589" i="22"/>
  <c r="B589" i="22"/>
  <c r="D589" i="22"/>
  <c r="B523" i="22"/>
  <c r="D523" i="22"/>
  <c r="C523" i="22"/>
  <c r="C457" i="22"/>
  <c r="B457" i="22"/>
  <c r="D457" i="22"/>
  <c r="C369" i="22"/>
  <c r="D369" i="22"/>
  <c r="B303" i="22"/>
  <c r="C303" i="22"/>
  <c r="D303" i="22"/>
  <c r="D237" i="22"/>
  <c r="B237" i="22"/>
  <c r="C237" i="22"/>
  <c r="C171" i="22"/>
  <c r="B171" i="22"/>
  <c r="D171" i="22"/>
  <c r="C918" i="22"/>
  <c r="D918" i="22"/>
  <c r="C874" i="22"/>
  <c r="D874" i="22"/>
  <c r="B874" i="22"/>
  <c r="C808" i="22"/>
  <c r="D808" i="22"/>
  <c r="B808" i="22"/>
  <c r="C764" i="22"/>
  <c r="B764" i="22"/>
  <c r="D764" i="22"/>
  <c r="C720" i="22"/>
  <c r="B720" i="22"/>
  <c r="D720" i="22"/>
  <c r="C698" i="22"/>
  <c r="B698" i="22"/>
  <c r="D698" i="22"/>
  <c r="C654" i="22"/>
  <c r="D654" i="22"/>
  <c r="B654" i="22"/>
  <c r="C610" i="22"/>
  <c r="D610" i="22"/>
  <c r="C566" i="22"/>
  <c r="B566" i="22"/>
  <c r="D566" i="22"/>
  <c r="C522" i="22"/>
  <c r="B522" i="22"/>
  <c r="D522" i="22"/>
  <c r="C478" i="22"/>
  <c r="D478" i="22"/>
  <c r="B478" i="22"/>
  <c r="C456" i="22"/>
  <c r="B456" i="22"/>
  <c r="D456" i="22"/>
  <c r="C412" i="22"/>
  <c r="B412" i="22"/>
  <c r="D412" i="22"/>
  <c r="C368" i="22"/>
  <c r="B368" i="22"/>
  <c r="D368" i="22"/>
  <c r="C324" i="22"/>
  <c r="D324" i="22"/>
  <c r="C280" i="22"/>
  <c r="B280" i="22"/>
  <c r="D280" i="22"/>
  <c r="C236" i="22"/>
  <c r="B236" i="22"/>
  <c r="D236" i="22"/>
  <c r="C192" i="22"/>
  <c r="D192" i="22"/>
  <c r="B192" i="22"/>
  <c r="C170" i="22"/>
  <c r="D170" i="22"/>
  <c r="C126" i="22"/>
  <c r="B126" i="22"/>
  <c r="D126" i="22"/>
  <c r="C82" i="22"/>
  <c r="D82" i="22"/>
  <c r="B82" i="22"/>
  <c r="C38" i="22"/>
  <c r="B38" i="22"/>
  <c r="C16" i="22"/>
  <c r="D16" i="22"/>
  <c r="B16" i="22"/>
  <c r="B859" i="22"/>
  <c r="D939" i="22"/>
  <c r="B939" i="22"/>
  <c r="C939" i="22"/>
  <c r="C895" i="22"/>
  <c r="D895" i="22"/>
  <c r="D807" i="22"/>
  <c r="B807" i="22"/>
  <c r="C807" i="22"/>
  <c r="C763" i="22"/>
  <c r="B763" i="22"/>
  <c r="D763" i="22"/>
  <c r="B697" i="22"/>
  <c r="C697" i="22"/>
  <c r="D697" i="22"/>
  <c r="D609" i="22"/>
  <c r="B609" i="22"/>
  <c r="C609" i="22"/>
  <c r="C543" i="22"/>
  <c r="D543" i="22"/>
  <c r="D477" i="22"/>
  <c r="B477" i="22"/>
  <c r="C477" i="22"/>
  <c r="B411" i="22"/>
  <c r="C411" i="22"/>
  <c r="C345" i="22"/>
  <c r="D345" i="22"/>
  <c r="B345" i="22"/>
  <c r="C279" i="22"/>
  <c r="D279" i="22"/>
  <c r="B279" i="22"/>
  <c r="D213" i="22"/>
  <c r="B213" i="22"/>
  <c r="C213" i="22"/>
  <c r="D147" i="22"/>
  <c r="B147" i="22"/>
  <c r="C147" i="22"/>
  <c r="C81" i="22"/>
  <c r="D81" i="22"/>
  <c r="B81" i="22"/>
  <c r="B573" i="22"/>
  <c r="C960" i="22"/>
  <c r="B960" i="22"/>
  <c r="D960" i="22"/>
  <c r="C894" i="22"/>
  <c r="D894" i="22"/>
  <c r="B894" i="22"/>
  <c r="D850" i="22"/>
  <c r="B850" i="22"/>
  <c r="C850" i="22"/>
  <c r="C784" i="22"/>
  <c r="D784" i="22"/>
  <c r="C696" i="22"/>
  <c r="B696" i="22"/>
  <c r="D696" i="22"/>
  <c r="B652" i="22"/>
  <c r="C652" i="22"/>
  <c r="D652" i="22"/>
  <c r="C586" i="22"/>
  <c r="B586" i="22"/>
  <c r="D586" i="22"/>
  <c r="B542" i="22"/>
  <c r="C542" i="22"/>
  <c r="D476" i="22"/>
  <c r="B476" i="22"/>
  <c r="C476" i="22"/>
  <c r="C388" i="22"/>
  <c r="D388" i="22"/>
  <c r="B322" i="22"/>
  <c r="C322" i="22"/>
  <c r="C256" i="22"/>
  <c r="B256" i="22"/>
  <c r="D256" i="22"/>
  <c r="B168" i="22"/>
  <c r="D168" i="22"/>
  <c r="C168" i="22"/>
  <c r="D2" i="22"/>
  <c r="B2" i="22"/>
  <c r="B937" i="22"/>
  <c r="C937" i="22"/>
  <c r="D937" i="22"/>
  <c r="C871" i="22"/>
  <c r="B871" i="22"/>
  <c r="D871" i="22"/>
  <c r="B695" i="22"/>
  <c r="C695" i="22"/>
  <c r="D695" i="22"/>
  <c r="C607" i="22"/>
  <c r="D607" i="22"/>
  <c r="C541" i="22"/>
  <c r="D541" i="22"/>
  <c r="D475" i="22"/>
  <c r="B475" i="22"/>
  <c r="C475" i="22"/>
  <c r="C387" i="22"/>
  <c r="D387" i="22"/>
  <c r="B387" i="22"/>
  <c r="C321" i="22"/>
  <c r="D321" i="22"/>
  <c r="D255" i="22"/>
  <c r="C255" i="22"/>
  <c r="B255" i="22"/>
  <c r="D167" i="22"/>
  <c r="C167" i="22"/>
  <c r="B101" i="22"/>
  <c r="C101" i="22"/>
  <c r="D101" i="22"/>
  <c r="C57" i="22"/>
  <c r="D57" i="22"/>
  <c r="B57" i="22"/>
  <c r="C13" i="22"/>
  <c r="D13" i="22"/>
  <c r="C980" i="22"/>
  <c r="B980" i="22"/>
  <c r="D980" i="22"/>
  <c r="D936" i="22"/>
  <c r="B936" i="22"/>
  <c r="C936" i="22"/>
  <c r="C892" i="22"/>
  <c r="D892" i="22"/>
  <c r="C870" i="22"/>
  <c r="B870" i="22"/>
  <c r="D870" i="22"/>
  <c r="B826" i="22"/>
  <c r="C826" i="22"/>
  <c r="D826" i="22"/>
  <c r="C782" i="22"/>
  <c r="D782" i="22"/>
  <c r="B782" i="22"/>
  <c r="C760" i="22"/>
  <c r="B760" i="22"/>
  <c r="D760" i="22"/>
  <c r="D738" i="22"/>
  <c r="C738" i="22"/>
  <c r="B738" i="22"/>
  <c r="D694" i="22"/>
  <c r="B694" i="22"/>
  <c r="C694" i="22"/>
  <c r="C650" i="22"/>
  <c r="D650" i="22"/>
  <c r="D606" i="22"/>
  <c r="B606" i="22"/>
  <c r="C606" i="22"/>
  <c r="C562" i="22"/>
  <c r="D562" i="22"/>
  <c r="B562" i="22"/>
  <c r="C518" i="22"/>
  <c r="B518" i="22"/>
  <c r="D518" i="22"/>
  <c r="B474" i="22"/>
  <c r="C474" i="22"/>
  <c r="D474" i="22"/>
  <c r="C430" i="22"/>
  <c r="D430" i="22"/>
  <c r="D386" i="22"/>
  <c r="B386" i="22"/>
  <c r="C386" i="22"/>
  <c r="C342" i="22"/>
  <c r="D342" i="22"/>
  <c r="B342" i="22"/>
  <c r="C320" i="22"/>
  <c r="D320" i="22"/>
  <c r="C276" i="22"/>
  <c r="B276" i="22"/>
  <c r="C232" i="22"/>
  <c r="D232" i="22"/>
  <c r="B232" i="22"/>
  <c r="B188" i="22"/>
  <c r="D188" i="22"/>
  <c r="C188" i="22"/>
  <c r="B144" i="22"/>
  <c r="D144" i="22"/>
  <c r="C144" i="22"/>
  <c r="D100" i="22"/>
  <c r="B100" i="22"/>
  <c r="C100" i="22"/>
  <c r="D848" i="22"/>
  <c r="C979" i="22"/>
  <c r="D979" i="22"/>
  <c r="B979" i="22"/>
  <c r="C935" i="22"/>
  <c r="B935" i="22"/>
  <c r="C869" i="22"/>
  <c r="D869" i="22"/>
  <c r="B869" i="22"/>
  <c r="B825" i="22"/>
  <c r="C825" i="22"/>
  <c r="D825" i="22"/>
  <c r="C759" i="22"/>
  <c r="D759" i="22"/>
  <c r="D715" i="22"/>
  <c r="C715" i="22"/>
  <c r="C649" i="22"/>
  <c r="D649" i="22"/>
  <c r="C583" i="22"/>
  <c r="B583" i="22"/>
  <c r="D583" i="22"/>
  <c r="C517" i="22"/>
  <c r="B517" i="22"/>
  <c r="D517" i="22"/>
  <c r="D451" i="22"/>
  <c r="B451" i="22"/>
  <c r="C451" i="22"/>
  <c r="D385" i="22"/>
  <c r="B385" i="22"/>
  <c r="C385" i="22"/>
  <c r="C319" i="22"/>
  <c r="D319" i="22"/>
  <c r="C253" i="22"/>
  <c r="D253" i="22"/>
  <c r="B209" i="22"/>
  <c r="C209" i="22"/>
  <c r="D209" i="22"/>
  <c r="C143" i="22"/>
  <c r="D143" i="22"/>
  <c r="B143" i="22"/>
  <c r="B99" i="22"/>
  <c r="C99" i="22"/>
  <c r="D99" i="22"/>
  <c r="B717" i="22"/>
  <c r="D978" i="22"/>
  <c r="B978" i="22"/>
  <c r="C978" i="22"/>
  <c r="C956" i="22"/>
  <c r="D956" i="22"/>
  <c r="B934" i="22"/>
  <c r="C934" i="22"/>
  <c r="D934" i="22"/>
  <c r="C868" i="22"/>
  <c r="B868" i="22"/>
  <c r="D868" i="22"/>
  <c r="D824" i="22"/>
  <c r="C824" i="22"/>
  <c r="C780" i="22"/>
  <c r="D780" i="22"/>
  <c r="B780" i="22"/>
  <c r="D736" i="22"/>
  <c r="C736" i="22"/>
  <c r="B736" i="22"/>
  <c r="C692" i="22"/>
  <c r="B692" i="22"/>
  <c r="D692" i="22"/>
  <c r="C648" i="22"/>
  <c r="D648" i="22"/>
  <c r="C626" i="22"/>
  <c r="B626" i="22"/>
  <c r="B541" i="22"/>
  <c r="C630" i="22"/>
  <c r="D999" i="22"/>
  <c r="C999" i="22"/>
  <c r="B999" i="22"/>
  <c r="D955" i="22"/>
  <c r="C955" i="22"/>
  <c r="B955" i="22"/>
  <c r="D911" i="22"/>
  <c r="C911" i="22"/>
  <c r="B911" i="22"/>
  <c r="D867" i="22"/>
  <c r="C867" i="22"/>
  <c r="B867" i="22"/>
  <c r="C823" i="22"/>
  <c r="D823" i="22"/>
  <c r="B823" i="22"/>
  <c r="D779" i="22"/>
  <c r="B779" i="22"/>
  <c r="C779" i="22"/>
  <c r="B715" i="22"/>
  <c r="C976" i="22"/>
  <c r="D976" i="22"/>
  <c r="B976" i="22"/>
  <c r="C932" i="22"/>
  <c r="B932" i="22"/>
  <c r="D932" i="22"/>
  <c r="C844" i="22"/>
  <c r="D844" i="22"/>
  <c r="B844" i="22"/>
  <c r="C800" i="22"/>
  <c r="B800" i="22"/>
  <c r="C778" i="22"/>
  <c r="D778" i="22"/>
  <c r="B778" i="22"/>
  <c r="C734" i="22"/>
  <c r="B734" i="22"/>
  <c r="D734" i="22"/>
  <c r="C712" i="22"/>
  <c r="D712" i="22"/>
  <c r="C668" i="22"/>
  <c r="B668" i="22"/>
  <c r="C624" i="22"/>
  <c r="D624" i="22"/>
  <c r="B624" i="22"/>
  <c r="C580" i="22"/>
  <c r="D580" i="22"/>
  <c r="B580" i="22"/>
  <c r="C536" i="22"/>
  <c r="D536" i="22"/>
  <c r="B536" i="22"/>
  <c r="B170" i="22"/>
  <c r="D800" i="22"/>
  <c r="C975" i="22"/>
  <c r="B975" i="22"/>
  <c r="D975" i="22"/>
  <c r="D931" i="22"/>
  <c r="B931" i="22"/>
  <c r="C931" i="22"/>
  <c r="B909" i="22"/>
  <c r="D909" i="22"/>
  <c r="C909" i="22"/>
  <c r="C887" i="22"/>
  <c r="B887" i="22"/>
  <c r="C865" i="22"/>
  <c r="B865" i="22"/>
  <c r="D865" i="22"/>
  <c r="D843" i="22"/>
  <c r="C843" i="22"/>
  <c r="B843" i="22"/>
  <c r="D821" i="22"/>
  <c r="C821" i="22"/>
  <c r="C799" i="22"/>
  <c r="B799" i="22"/>
  <c r="B777" i="22"/>
  <c r="D777" i="22"/>
  <c r="C777" i="22"/>
  <c r="C755" i="22"/>
  <c r="D755" i="22"/>
  <c r="C733" i="22"/>
  <c r="B733" i="22"/>
  <c r="D733" i="22"/>
  <c r="C711" i="22"/>
  <c r="B711" i="22"/>
  <c r="D689" i="22"/>
  <c r="B689" i="22"/>
  <c r="C689" i="22"/>
  <c r="C667" i="22"/>
  <c r="B667" i="22"/>
  <c r="C645" i="22"/>
  <c r="D645" i="22"/>
  <c r="B645" i="22"/>
  <c r="C623" i="22"/>
  <c r="B623" i="22"/>
  <c r="C601" i="22"/>
  <c r="D601" i="22"/>
  <c r="B601" i="22"/>
  <c r="D579" i="22"/>
  <c r="C579" i="22"/>
  <c r="C557" i="22"/>
  <c r="D557" i="22"/>
  <c r="B557" i="22"/>
  <c r="B535" i="22"/>
  <c r="C535" i="22"/>
  <c r="C513" i="22"/>
  <c r="B513" i="22"/>
  <c r="D513" i="22"/>
  <c r="B253" i="22"/>
  <c r="D799" i="22"/>
  <c r="C996" i="22"/>
  <c r="B996" i="22"/>
  <c r="D996" i="22"/>
  <c r="D974" i="22"/>
  <c r="C974" i="22"/>
  <c r="B974" i="22"/>
  <c r="B952" i="22"/>
  <c r="D952" i="22"/>
  <c r="B930" i="22"/>
  <c r="C930" i="22"/>
  <c r="D908" i="22"/>
  <c r="C908" i="22"/>
  <c r="B908" i="22"/>
  <c r="B886" i="22"/>
  <c r="C886" i="22"/>
  <c r="D886" i="22"/>
  <c r="D864" i="22"/>
  <c r="C864" i="22"/>
  <c r="C842" i="22"/>
  <c r="D842" i="22"/>
  <c r="B842" i="22"/>
  <c r="D798" i="22"/>
  <c r="C798" i="22"/>
  <c r="B798" i="22"/>
  <c r="B776" i="22"/>
  <c r="D776" i="22"/>
  <c r="B712" i="22"/>
  <c r="B430" i="22"/>
  <c r="B167" i="22"/>
  <c r="D761" i="22"/>
  <c r="C820" i="22"/>
  <c r="B919" i="22"/>
  <c r="B816" i="22"/>
  <c r="C816" i="22"/>
  <c r="D969" i="22"/>
  <c r="C969" i="22"/>
  <c r="B969" i="22"/>
  <c r="D903" i="22"/>
  <c r="B903" i="22"/>
  <c r="B837" i="22"/>
  <c r="C837" i="22"/>
  <c r="C815" i="22"/>
  <c r="D815" i="22"/>
  <c r="B815" i="22"/>
  <c r="B749" i="22"/>
  <c r="C749" i="22"/>
  <c r="D749" i="22"/>
  <c r="C683" i="22"/>
  <c r="D683" i="22"/>
  <c r="D639" i="22"/>
  <c r="B639" i="22"/>
  <c r="C639" i="22"/>
  <c r="D595" i="22"/>
  <c r="B595" i="22"/>
  <c r="C595" i="22"/>
  <c r="B990" i="22"/>
  <c r="D990" i="22"/>
  <c r="C990" i="22"/>
  <c r="C946" i="22"/>
  <c r="D946" i="22"/>
  <c r="B946" i="22"/>
  <c r="B880" i="22"/>
  <c r="D880" i="22"/>
  <c r="C880" i="22"/>
  <c r="D814" i="22"/>
  <c r="B814" i="22"/>
  <c r="C814" i="22"/>
  <c r="D770" i="22"/>
  <c r="C770" i="22"/>
  <c r="B770" i="22"/>
  <c r="C726" i="22"/>
  <c r="B726" i="22"/>
  <c r="D726" i="22"/>
  <c r="B683" i="22"/>
  <c r="C945" i="22"/>
  <c r="D945" i="22"/>
  <c r="B945" i="22"/>
  <c r="C923" i="22"/>
  <c r="D923" i="22"/>
  <c r="B857" i="22"/>
  <c r="D857" i="22"/>
  <c r="B791" i="22"/>
  <c r="C791" i="22"/>
  <c r="D791" i="22"/>
  <c r="C747" i="22"/>
  <c r="B747" i="22"/>
  <c r="D747" i="22"/>
  <c r="C703" i="22"/>
  <c r="B703" i="22"/>
  <c r="D703" i="22"/>
  <c r="C659" i="22"/>
  <c r="D659" i="22"/>
  <c r="B659" i="22"/>
  <c r="C593" i="22"/>
  <c r="D593" i="22"/>
  <c r="B593" i="22"/>
  <c r="B988" i="22"/>
  <c r="D988" i="22"/>
  <c r="C988" i="22"/>
  <c r="B922" i="22"/>
  <c r="C922" i="22"/>
  <c r="D922" i="22"/>
  <c r="B900" i="22"/>
  <c r="D900" i="22"/>
  <c r="C900" i="22"/>
  <c r="B834" i="22"/>
  <c r="C834" i="22"/>
  <c r="D834" i="22"/>
  <c r="B768" i="22"/>
  <c r="C768" i="22"/>
  <c r="D768" i="22"/>
  <c r="B724" i="22"/>
  <c r="D724" i="22"/>
  <c r="B658" i="22"/>
  <c r="C658" i="22"/>
  <c r="D658" i="22"/>
  <c r="D614" i="22"/>
  <c r="C614" i="22"/>
  <c r="B614" i="22"/>
  <c r="D570" i="22"/>
  <c r="B570" i="22"/>
  <c r="C570" i="22"/>
  <c r="B504" i="22"/>
  <c r="D504" i="22"/>
  <c r="C504" i="22"/>
  <c r="B681" i="22"/>
  <c r="C724" i="22"/>
  <c r="D987" i="22"/>
  <c r="B987" i="22"/>
  <c r="C987" i="22"/>
  <c r="C943" i="22"/>
  <c r="D943" i="22"/>
  <c r="B943" i="22"/>
  <c r="C899" i="22"/>
  <c r="D899" i="22"/>
  <c r="B899" i="22"/>
  <c r="B833" i="22"/>
  <c r="C833" i="22"/>
  <c r="D833" i="22"/>
  <c r="C789" i="22"/>
  <c r="D789" i="22"/>
  <c r="B789" i="22"/>
  <c r="D924" i="22"/>
  <c r="B986" i="22"/>
  <c r="D986" i="22"/>
  <c r="C986" i="22"/>
  <c r="C942" i="22"/>
  <c r="D942" i="22"/>
  <c r="B942" i="22"/>
  <c r="D876" i="22"/>
  <c r="C876" i="22"/>
  <c r="B876" i="22"/>
  <c r="D854" i="22"/>
  <c r="B854" i="22"/>
  <c r="C854" i="22"/>
  <c r="D788" i="22"/>
  <c r="C788" i="22"/>
  <c r="D722" i="22"/>
  <c r="C722" i="22"/>
  <c r="B722" i="22"/>
  <c r="D678" i="22"/>
  <c r="B678" i="22"/>
  <c r="C678" i="22"/>
  <c r="D612" i="22"/>
  <c r="C612" i="22"/>
  <c r="D546" i="22"/>
  <c r="B546" i="22"/>
  <c r="C546" i="22"/>
  <c r="D480" i="22"/>
  <c r="C480" i="22"/>
  <c r="B480" i="22"/>
  <c r="D436" i="22"/>
  <c r="C436" i="22"/>
  <c r="B436" i="22"/>
  <c r="D392" i="22"/>
  <c r="C392" i="22"/>
  <c r="B392" i="22"/>
  <c r="D326" i="22"/>
  <c r="C326" i="22"/>
  <c r="B326" i="22"/>
  <c r="D304" i="22"/>
  <c r="B304" i="22"/>
  <c r="C304" i="22"/>
  <c r="D238" i="22"/>
  <c r="C238" i="22"/>
  <c r="B238" i="22"/>
  <c r="D216" i="22"/>
  <c r="B216" i="22"/>
  <c r="C216" i="22"/>
  <c r="D150" i="22"/>
  <c r="C150" i="22"/>
  <c r="B150" i="22"/>
  <c r="D106" i="22"/>
  <c r="C106" i="22"/>
  <c r="B106" i="22"/>
  <c r="D40" i="22"/>
  <c r="C40" i="22"/>
  <c r="B40" i="22"/>
  <c r="C941" i="22"/>
  <c r="D941" i="22"/>
  <c r="B941" i="22"/>
  <c r="D897" i="22"/>
  <c r="B897" i="22"/>
  <c r="C897" i="22"/>
  <c r="C831" i="22"/>
  <c r="B831" i="22"/>
  <c r="D831" i="22"/>
  <c r="C787" i="22"/>
  <c r="D787" i="22"/>
  <c r="D743" i="22"/>
  <c r="C743" i="22"/>
  <c r="C677" i="22"/>
  <c r="B677" i="22"/>
  <c r="D677" i="22"/>
  <c r="C611" i="22"/>
  <c r="D611" i="22"/>
  <c r="D545" i="22"/>
  <c r="C545" i="22"/>
  <c r="B545" i="22"/>
  <c r="D501" i="22"/>
  <c r="C501" i="22"/>
  <c r="B501" i="22"/>
  <c r="C435" i="22"/>
  <c r="D435" i="22"/>
  <c r="C391" i="22"/>
  <c r="B391" i="22"/>
  <c r="D391" i="22"/>
  <c r="C325" i="22"/>
  <c r="D325" i="22"/>
  <c r="D281" i="22"/>
  <c r="C281" i="22"/>
  <c r="D215" i="22"/>
  <c r="B215" i="22"/>
  <c r="C215" i="22"/>
  <c r="D193" i="22"/>
  <c r="C193" i="22"/>
  <c r="B193" i="22"/>
  <c r="C127" i="22"/>
  <c r="D127" i="22"/>
  <c r="B127" i="22"/>
  <c r="B105" i="22"/>
  <c r="D105" i="22"/>
  <c r="C105" i="22"/>
  <c r="C984" i="22"/>
  <c r="D984" i="22"/>
  <c r="C940" i="22"/>
  <c r="D940" i="22"/>
  <c r="B940" i="22"/>
  <c r="C852" i="22"/>
  <c r="D852" i="22"/>
  <c r="C983" i="22"/>
  <c r="D983" i="22"/>
  <c r="C917" i="22"/>
  <c r="D917" i="22"/>
  <c r="B917" i="22"/>
  <c r="C873" i="22"/>
  <c r="D873" i="22"/>
  <c r="B873" i="22"/>
  <c r="B829" i="22"/>
  <c r="C829" i="22"/>
  <c r="D829" i="22"/>
  <c r="C785" i="22"/>
  <c r="D785" i="22"/>
  <c r="D741" i="22"/>
  <c r="C741" i="22"/>
  <c r="B741" i="22"/>
  <c r="B675" i="22"/>
  <c r="C675" i="22"/>
  <c r="D675" i="22"/>
  <c r="B631" i="22"/>
  <c r="C631" i="22"/>
  <c r="D631" i="22"/>
  <c r="C565" i="22"/>
  <c r="B565" i="22"/>
  <c r="D565" i="22"/>
  <c r="D521" i="22"/>
  <c r="B521" i="22"/>
  <c r="C521" i="22"/>
  <c r="C455" i="22"/>
  <c r="B455" i="22"/>
  <c r="C433" i="22"/>
  <c r="D433" i="22"/>
  <c r="B433" i="22"/>
  <c r="D367" i="22"/>
  <c r="C367" i="22"/>
  <c r="B367" i="22"/>
  <c r="C323" i="22"/>
  <c r="B323" i="22"/>
  <c r="D323" i="22"/>
  <c r="B257" i="22"/>
  <c r="C257" i="22"/>
  <c r="D257" i="22"/>
  <c r="B191" i="22"/>
  <c r="C191" i="22"/>
  <c r="D191" i="22"/>
  <c r="D125" i="22"/>
  <c r="C125" i="22"/>
  <c r="D103" i="22"/>
  <c r="C103" i="22"/>
  <c r="B103" i="22"/>
  <c r="B852" i="22"/>
  <c r="B938" i="22"/>
  <c r="C938" i="22"/>
  <c r="D938" i="22"/>
  <c r="D872" i="22"/>
  <c r="C872" i="22"/>
  <c r="B872" i="22"/>
  <c r="D806" i="22"/>
  <c r="C806" i="22"/>
  <c r="B806" i="22"/>
  <c r="D762" i="22"/>
  <c r="B762" i="22"/>
  <c r="C718" i="22"/>
  <c r="D718" i="22"/>
  <c r="B718" i="22"/>
  <c r="B564" i="22"/>
  <c r="C564" i="22"/>
  <c r="D564" i="22"/>
  <c r="D498" i="22"/>
  <c r="C498" i="22"/>
  <c r="C454" i="22"/>
  <c r="B454" i="22"/>
  <c r="B410" i="22"/>
  <c r="C410" i="22"/>
  <c r="C344" i="22"/>
  <c r="D344" i="22"/>
  <c r="B344" i="22"/>
  <c r="B278" i="22"/>
  <c r="C278" i="22"/>
  <c r="D278" i="22"/>
  <c r="C234" i="22"/>
  <c r="B234" i="22"/>
  <c r="D234" i="22"/>
  <c r="C190" i="22"/>
  <c r="D190" i="22"/>
  <c r="B190" i="22"/>
  <c r="C146" i="22"/>
  <c r="D146" i="22"/>
  <c r="B146" i="22"/>
  <c r="C102" i="22"/>
  <c r="B102" i="22"/>
  <c r="D102" i="22"/>
  <c r="D80" i="22"/>
  <c r="C80" i="22"/>
  <c r="B80" i="22"/>
  <c r="B851" i="22"/>
  <c r="B745" i="22"/>
  <c r="B827" i="22"/>
  <c r="C827" i="22"/>
  <c r="D827" i="22"/>
  <c r="C805" i="22"/>
  <c r="D805" i="22"/>
  <c r="B805" i="22"/>
  <c r="D673" i="22"/>
  <c r="B673" i="22"/>
  <c r="B629" i="22"/>
  <c r="D629" i="22"/>
  <c r="B563" i="22"/>
  <c r="C563" i="22"/>
  <c r="D563" i="22"/>
  <c r="B519" i="22"/>
  <c r="D519" i="22"/>
  <c r="C519" i="22"/>
  <c r="D453" i="22"/>
  <c r="C453" i="22"/>
  <c r="B453" i="22"/>
  <c r="D409" i="22"/>
  <c r="B409" i="22"/>
  <c r="C409" i="22"/>
  <c r="D365" i="22"/>
  <c r="B365" i="22"/>
  <c r="C365" i="22"/>
  <c r="C299" i="22"/>
  <c r="D299" i="22"/>
  <c r="B299" i="22"/>
  <c r="B233" i="22"/>
  <c r="D233" i="22"/>
  <c r="C233" i="22"/>
  <c r="D189" i="22"/>
  <c r="B189" i="22"/>
  <c r="C189" i="22"/>
  <c r="D145" i="22"/>
  <c r="B145" i="22"/>
  <c r="C145" i="22"/>
  <c r="B79" i="22"/>
  <c r="C79" i="22"/>
  <c r="B743" i="22"/>
  <c r="C891" i="22"/>
  <c r="D891" i="22"/>
  <c r="B803" i="22"/>
  <c r="C803" i="22"/>
  <c r="D803" i="22"/>
  <c r="D737" i="22"/>
  <c r="B737" i="22"/>
  <c r="C737" i="22"/>
  <c r="C671" i="22"/>
  <c r="B671" i="22"/>
  <c r="D671" i="22"/>
  <c r="D605" i="22"/>
  <c r="C605" i="22"/>
  <c r="B605" i="22"/>
  <c r="C561" i="22"/>
  <c r="B561" i="22"/>
  <c r="D561" i="22"/>
  <c r="C495" i="22"/>
  <c r="B495" i="22"/>
  <c r="D429" i="22"/>
  <c r="C429" i="22"/>
  <c r="B429" i="22"/>
  <c r="C407" i="22"/>
  <c r="D407" i="22"/>
  <c r="B407" i="22"/>
  <c r="C341" i="22"/>
  <c r="B341" i="22"/>
  <c r="D341" i="22"/>
  <c r="C275" i="22"/>
  <c r="B275" i="22"/>
  <c r="D275" i="22"/>
  <c r="D231" i="22"/>
  <c r="B231" i="22"/>
  <c r="C231" i="22"/>
  <c r="C187" i="22"/>
  <c r="D187" i="22"/>
  <c r="B187" i="22"/>
  <c r="D121" i="22"/>
  <c r="C121" i="22"/>
  <c r="B121" i="22"/>
  <c r="B543" i="22"/>
  <c r="D837" i="22"/>
  <c r="C902" i="22"/>
  <c r="B795" i="22"/>
  <c r="C795" i="22"/>
  <c r="D795" i="22"/>
  <c r="D729" i="22"/>
  <c r="C729" i="22"/>
  <c r="B729" i="22"/>
  <c r="B895" i="22"/>
  <c r="B788" i="22"/>
  <c r="B325" i="22"/>
  <c r="D968" i="22"/>
  <c r="D756" i="22"/>
  <c r="C812" i="22"/>
  <c r="D947" i="22"/>
  <c r="B947" i="22"/>
  <c r="C947" i="22"/>
  <c r="B881" i="22"/>
  <c r="C881" i="22"/>
  <c r="D881" i="22"/>
  <c r="B771" i="22"/>
  <c r="D771" i="22"/>
  <c r="D705" i="22"/>
  <c r="C705" i="22"/>
  <c r="B705" i="22"/>
  <c r="B617" i="22"/>
  <c r="D617" i="22"/>
  <c r="C617" i="22"/>
  <c r="B858" i="22"/>
  <c r="D858" i="22"/>
  <c r="C792" i="22"/>
  <c r="D792" i="22"/>
  <c r="C967" i="22"/>
  <c r="B967" i="22"/>
  <c r="D879" i="22"/>
  <c r="C879" i="22"/>
  <c r="B879" i="22"/>
  <c r="B813" i="22"/>
  <c r="D813" i="22"/>
  <c r="B725" i="22"/>
  <c r="C725" i="22"/>
  <c r="D725" i="22"/>
  <c r="D637" i="22"/>
  <c r="B637" i="22"/>
  <c r="C637" i="22"/>
  <c r="D549" i="22"/>
  <c r="C549" i="22"/>
  <c r="B549" i="22"/>
  <c r="B944" i="22"/>
  <c r="C944" i="22"/>
  <c r="D944" i="22"/>
  <c r="B856" i="22"/>
  <c r="D856" i="22"/>
  <c r="B790" i="22"/>
  <c r="D790" i="22"/>
  <c r="C790" i="22"/>
  <c r="B702" i="22"/>
  <c r="C702" i="22"/>
  <c r="D702" i="22"/>
  <c r="B636" i="22"/>
  <c r="D636" i="22"/>
  <c r="B548" i="22"/>
  <c r="C548" i="22"/>
  <c r="C921" i="22"/>
  <c r="D921" i="22"/>
  <c r="B855" i="22"/>
  <c r="C855" i="22"/>
  <c r="D767" i="22"/>
  <c r="B767" i="22"/>
  <c r="C767" i="22"/>
  <c r="C920" i="22"/>
  <c r="D920" i="22"/>
  <c r="D832" i="22"/>
  <c r="B832" i="22"/>
  <c r="C832" i="22"/>
  <c r="D744" i="22"/>
  <c r="C744" i="22"/>
  <c r="B744" i="22"/>
  <c r="D656" i="22"/>
  <c r="C656" i="22"/>
  <c r="D590" i="22"/>
  <c r="C590" i="22"/>
  <c r="B590" i="22"/>
  <c r="D502" i="22"/>
  <c r="B502" i="22"/>
  <c r="C502" i="22"/>
  <c r="D414" i="22"/>
  <c r="B414" i="22"/>
  <c r="C414" i="22"/>
  <c r="D348" i="22"/>
  <c r="C348" i="22"/>
  <c r="B348" i="22"/>
  <c r="D260" i="22"/>
  <c r="C260" i="22"/>
  <c r="B260" i="22"/>
  <c r="D172" i="22"/>
  <c r="B172" i="22"/>
  <c r="C172" i="22"/>
  <c r="D62" i="22"/>
  <c r="B62" i="22"/>
  <c r="C62" i="22"/>
  <c r="B963" i="22"/>
  <c r="D963" i="22"/>
  <c r="C963" i="22"/>
  <c r="D875" i="22"/>
  <c r="B875" i="22"/>
  <c r="C875" i="22"/>
  <c r="D765" i="22"/>
  <c r="C765" i="22"/>
  <c r="B765" i="22"/>
  <c r="B699" i="22"/>
  <c r="C699" i="22"/>
  <c r="D699" i="22"/>
  <c r="B633" i="22"/>
  <c r="C633" i="22"/>
  <c r="D633" i="22"/>
  <c r="D567" i="22"/>
  <c r="C567" i="22"/>
  <c r="B567" i="22"/>
  <c r="D479" i="22"/>
  <c r="B479" i="22"/>
  <c r="C479" i="22"/>
  <c r="B413" i="22"/>
  <c r="C413" i="22"/>
  <c r="D413" i="22"/>
  <c r="C347" i="22"/>
  <c r="D347" i="22"/>
  <c r="B347" i="22"/>
  <c r="D259" i="22"/>
  <c r="C259" i="22"/>
  <c r="B259" i="22"/>
  <c r="C149" i="22"/>
  <c r="D149" i="22"/>
  <c r="B149" i="22"/>
  <c r="B656" i="22"/>
  <c r="C962" i="22"/>
  <c r="B962" i="22"/>
  <c r="D962" i="22"/>
  <c r="C896" i="22"/>
  <c r="D896" i="22"/>
  <c r="B896" i="22"/>
  <c r="C830" i="22"/>
  <c r="B830" i="22"/>
  <c r="D830" i="22"/>
  <c r="C786" i="22"/>
  <c r="D786" i="22"/>
  <c r="C742" i="22"/>
  <c r="D742" i="22"/>
  <c r="B742" i="22"/>
  <c r="C676" i="22"/>
  <c r="D676" i="22"/>
  <c r="B676" i="22"/>
  <c r="C632" i="22"/>
  <c r="D632" i="22"/>
  <c r="B632" i="22"/>
  <c r="C588" i="22"/>
  <c r="B588" i="22"/>
  <c r="C544" i="22"/>
  <c r="D544" i="22"/>
  <c r="C500" i="22"/>
  <c r="D500" i="22"/>
  <c r="C434" i="22"/>
  <c r="D434" i="22"/>
  <c r="C390" i="22"/>
  <c r="B390" i="22"/>
  <c r="D390" i="22"/>
  <c r="C346" i="22"/>
  <c r="D346" i="22"/>
  <c r="B346" i="22"/>
  <c r="C302" i="22"/>
  <c r="D302" i="22"/>
  <c r="B302" i="22"/>
  <c r="C258" i="22"/>
  <c r="D258" i="22"/>
  <c r="B258" i="22"/>
  <c r="C214" i="22"/>
  <c r="B214" i="22"/>
  <c r="D214" i="22"/>
  <c r="C148" i="22"/>
  <c r="D148" i="22"/>
  <c r="B148" i="22"/>
  <c r="C104" i="22"/>
  <c r="B104" i="22"/>
  <c r="D104" i="22"/>
  <c r="C60" i="22"/>
  <c r="D60" i="22"/>
  <c r="B60" i="22"/>
  <c r="B961" i="22"/>
  <c r="D961" i="22"/>
  <c r="C961" i="22"/>
  <c r="D653" i="22"/>
  <c r="C653" i="22"/>
  <c r="C587" i="22"/>
  <c r="B587" i="22"/>
  <c r="D587" i="22"/>
  <c r="C499" i="22"/>
  <c r="D499" i="22"/>
  <c r="C389" i="22"/>
  <c r="B389" i="22"/>
  <c r="D389" i="22"/>
  <c r="C301" i="22"/>
  <c r="B301" i="22"/>
  <c r="D301" i="22"/>
  <c r="B235" i="22"/>
  <c r="C235" i="22"/>
  <c r="D169" i="22"/>
  <c r="C169" i="22"/>
  <c r="D59" i="22"/>
  <c r="B59" i="22"/>
  <c r="C59" i="22"/>
  <c r="B369" i="22"/>
  <c r="D916" i="22"/>
  <c r="B916" i="22"/>
  <c r="C916" i="22"/>
  <c r="C828" i="22"/>
  <c r="B828" i="22"/>
  <c r="D828" i="22"/>
  <c r="C740" i="22"/>
  <c r="D740" i="22"/>
  <c r="B740" i="22"/>
  <c r="D674" i="22"/>
  <c r="B674" i="22"/>
  <c r="D608" i="22"/>
  <c r="C608" i="22"/>
  <c r="D520" i="22"/>
  <c r="B520" i="22"/>
  <c r="C520" i="22"/>
  <c r="C432" i="22"/>
  <c r="D432" i="22"/>
  <c r="C366" i="22"/>
  <c r="D366" i="22"/>
  <c r="B366" i="22"/>
  <c r="C300" i="22"/>
  <c r="D300" i="22"/>
  <c r="B300" i="22"/>
  <c r="C212" i="22"/>
  <c r="D212" i="22"/>
  <c r="B212" i="22"/>
  <c r="C124" i="22"/>
  <c r="B124" i="22"/>
  <c r="D124" i="22"/>
  <c r="C981" i="22"/>
  <c r="B981" i="22"/>
  <c r="D981" i="22"/>
  <c r="D915" i="22"/>
  <c r="B915" i="22"/>
  <c r="C915" i="22"/>
  <c r="D849" i="22"/>
  <c r="C849" i="22"/>
  <c r="C783" i="22"/>
  <c r="D783" i="22"/>
  <c r="D739" i="22"/>
  <c r="C739" i="22"/>
  <c r="B739" i="22"/>
  <c r="C651" i="22"/>
  <c r="D651" i="22"/>
  <c r="B585" i="22"/>
  <c r="C585" i="22"/>
  <c r="C497" i="22"/>
  <c r="B497" i="22"/>
  <c r="D497" i="22"/>
  <c r="C431" i="22"/>
  <c r="D431" i="22"/>
  <c r="D343" i="22"/>
  <c r="B343" i="22"/>
  <c r="C343" i="22"/>
  <c r="D277" i="22"/>
  <c r="B277" i="22"/>
  <c r="C277" i="22"/>
  <c r="C211" i="22"/>
  <c r="D211" i="22"/>
  <c r="B211" i="22"/>
  <c r="B123" i="22"/>
  <c r="D123" i="22"/>
  <c r="C123" i="22"/>
  <c r="D35" i="22"/>
  <c r="C35" i="22"/>
  <c r="B35" i="22"/>
  <c r="D851" i="22"/>
  <c r="D958" i="22"/>
  <c r="C958" i="22"/>
  <c r="B958" i="22"/>
  <c r="D914" i="22"/>
  <c r="B914" i="22"/>
  <c r="C804" i="22"/>
  <c r="B804" i="22"/>
  <c r="C672" i="22"/>
  <c r="B672" i="22"/>
  <c r="D672" i="22"/>
  <c r="B628" i="22"/>
  <c r="D628" i="22"/>
  <c r="D584" i="22"/>
  <c r="C584" i="22"/>
  <c r="B584" i="22"/>
  <c r="B540" i="22"/>
  <c r="D540" i="22"/>
  <c r="C540" i="22"/>
  <c r="D496" i="22"/>
  <c r="C496" i="22"/>
  <c r="B496" i="22"/>
  <c r="D452" i="22"/>
  <c r="C452" i="22"/>
  <c r="B452" i="22"/>
  <c r="C408" i="22"/>
  <c r="B408" i="22"/>
  <c r="D364" i="22"/>
  <c r="B364" i="22"/>
  <c r="C364" i="22"/>
  <c r="D298" i="22"/>
  <c r="C298" i="22"/>
  <c r="B298" i="22"/>
  <c r="C254" i="22"/>
  <c r="D254" i="22"/>
  <c r="B254" i="22"/>
  <c r="C210" i="22"/>
  <c r="D210" i="22"/>
  <c r="D166" i="22"/>
  <c r="C166" i="22"/>
  <c r="B166" i="22"/>
  <c r="D122" i="22"/>
  <c r="C122" i="22"/>
  <c r="B848" i="22"/>
  <c r="B544" i="22"/>
  <c r="B282" i="22"/>
  <c r="C1001" i="22"/>
  <c r="D1001" i="22"/>
  <c r="B1001" i="22"/>
  <c r="D957" i="22"/>
  <c r="C957" i="22"/>
  <c r="D913" i="22"/>
  <c r="B913" i="22"/>
  <c r="C913" i="22"/>
  <c r="D847" i="22"/>
  <c r="C847" i="22"/>
  <c r="B847" i="22"/>
  <c r="C781" i="22"/>
  <c r="D781" i="22"/>
  <c r="B781" i="22"/>
  <c r="C693" i="22"/>
  <c r="D693" i="22"/>
  <c r="B693" i="22"/>
  <c r="B627" i="22"/>
  <c r="C627" i="22"/>
  <c r="D627" i="22"/>
  <c r="C539" i="22"/>
  <c r="D539" i="22"/>
  <c r="D473" i="22"/>
  <c r="C473" i="22"/>
  <c r="B363" i="22"/>
  <c r="C363" i="22"/>
  <c r="D363" i="22"/>
  <c r="D297" i="22"/>
  <c r="C297" i="22"/>
  <c r="B297" i="22"/>
  <c r="D165" i="22"/>
  <c r="C165" i="22"/>
  <c r="B165" i="22"/>
  <c r="B1000" i="22"/>
  <c r="D1000" i="22"/>
  <c r="C1000" i="22"/>
  <c r="D912" i="22"/>
  <c r="C912" i="22"/>
  <c r="B912" i="22"/>
  <c r="D846" i="22"/>
  <c r="C846" i="22"/>
  <c r="B846" i="22"/>
  <c r="B802" i="22"/>
  <c r="C802" i="22"/>
  <c r="D802" i="22"/>
  <c r="C758" i="22"/>
  <c r="B758" i="22"/>
  <c r="D714" i="22"/>
  <c r="C714" i="22"/>
  <c r="B670" i="22"/>
  <c r="C670" i="22"/>
  <c r="D604" i="22"/>
  <c r="C604" i="22"/>
  <c r="B604" i="22"/>
  <c r="B716" i="22"/>
  <c r="D977" i="22"/>
  <c r="B977" i="22"/>
  <c r="C977" i="22"/>
  <c r="D933" i="22"/>
  <c r="B933" i="22"/>
  <c r="C933" i="22"/>
  <c r="D889" i="22"/>
  <c r="C889" i="22"/>
  <c r="C845" i="22"/>
  <c r="D845" i="22"/>
  <c r="B845" i="22"/>
  <c r="B801" i="22"/>
  <c r="C801" i="22"/>
  <c r="C735" i="22"/>
  <c r="B735" i="22"/>
  <c r="D735" i="22"/>
  <c r="B924" i="22"/>
  <c r="B434" i="22"/>
  <c r="D235" i="22"/>
  <c r="D38" i="22"/>
  <c r="C998" i="22"/>
  <c r="D998" i="22"/>
  <c r="B998" i="22"/>
  <c r="C954" i="22"/>
  <c r="D954" i="22"/>
  <c r="C910" i="22"/>
  <c r="D910" i="22"/>
  <c r="B910" i="22"/>
  <c r="C866" i="22"/>
  <c r="B866" i="22"/>
  <c r="D866" i="22"/>
  <c r="C822" i="22"/>
  <c r="D822" i="22"/>
  <c r="C690" i="22"/>
  <c r="D690" i="22"/>
  <c r="B690" i="22"/>
  <c r="C646" i="22"/>
  <c r="D646" i="22"/>
  <c r="C602" i="22"/>
  <c r="B602" i="22"/>
  <c r="D602" i="22"/>
  <c r="C558" i="22"/>
  <c r="D558" i="22"/>
  <c r="B558" i="22"/>
  <c r="C514" i="22"/>
  <c r="B514" i="22"/>
  <c r="D514" i="22"/>
  <c r="B923" i="22"/>
  <c r="B13" i="22"/>
  <c r="C997" i="22"/>
  <c r="D997" i="22"/>
  <c r="B997" i="22"/>
  <c r="B918" i="22"/>
  <c r="B792" i="22"/>
  <c r="B610" i="22"/>
  <c r="D982" i="22"/>
  <c r="D757" i="22"/>
  <c r="D548" i="22"/>
  <c r="D322" i="22"/>
  <c r="C813" i="22"/>
  <c r="D993" i="22"/>
  <c r="B993" i="22"/>
  <c r="C971" i="22"/>
  <c r="D971" i="22"/>
  <c r="B971" i="22"/>
  <c r="C949" i="22"/>
  <c r="D949" i="22"/>
  <c r="D905" i="22"/>
  <c r="B905" i="22"/>
  <c r="B883" i="22"/>
  <c r="C883" i="22"/>
  <c r="D883" i="22"/>
  <c r="C861" i="22"/>
  <c r="D861" i="22"/>
  <c r="D839" i="22"/>
  <c r="C839" i="22"/>
  <c r="B839" i="22"/>
  <c r="B817" i="22"/>
  <c r="D817" i="22"/>
  <c r="C817" i="22"/>
  <c r="C773" i="22"/>
  <c r="D773" i="22"/>
  <c r="B773" i="22"/>
  <c r="B751" i="22"/>
  <c r="C751" i="22"/>
  <c r="D751" i="22"/>
  <c r="D992" i="22"/>
  <c r="C992" i="22"/>
  <c r="D970" i="22"/>
  <c r="C970" i="22"/>
  <c r="B970" i="22"/>
  <c r="D948" i="22"/>
  <c r="B948" i="22"/>
  <c r="D926" i="22"/>
  <c r="B926" i="22"/>
  <c r="C926" i="22"/>
  <c r="C904" i="22"/>
  <c r="D904" i="22"/>
  <c r="B904" i="22"/>
  <c r="D882" i="22"/>
  <c r="B882" i="22"/>
  <c r="C882" i="22"/>
  <c r="B860" i="22"/>
  <c r="D860" i="22"/>
  <c r="C860" i="22"/>
  <c r="D838" i="22"/>
  <c r="C838" i="22"/>
  <c r="B838" i="22"/>
  <c r="C794" i="22"/>
  <c r="B794" i="22"/>
  <c r="D794" i="22"/>
  <c r="C772" i="22"/>
  <c r="D772" i="22"/>
  <c r="B772" i="22"/>
  <c r="B750" i="22"/>
  <c r="C750" i="22"/>
  <c r="D750" i="22"/>
  <c r="C728" i="22"/>
  <c r="D728" i="22"/>
  <c r="B893" i="22"/>
  <c r="B787" i="22"/>
  <c r="B607" i="22"/>
  <c r="B324" i="22"/>
  <c r="D967" i="22"/>
  <c r="D723" i="22"/>
  <c r="D542" i="22"/>
  <c r="C776" i="22"/>
  <c r="D551" i="22"/>
  <c r="D511" i="22"/>
  <c r="D461" i="22"/>
  <c r="C596" i="22"/>
  <c r="C490" i="22"/>
  <c r="C241" i="22"/>
  <c r="C89" i="22"/>
  <c r="C28" i="22"/>
  <c r="C83" i="22"/>
  <c r="D83" i="22"/>
  <c r="B862" i="22"/>
  <c r="B687" i="22"/>
  <c r="B620" i="22"/>
  <c r="B511" i="22"/>
  <c r="B292" i="22"/>
  <c r="B93" i="22"/>
  <c r="D185" i="22"/>
  <c r="D53" i="22"/>
  <c r="C863" i="22"/>
  <c r="C684" i="22"/>
  <c r="C488" i="22"/>
  <c r="C443" i="22"/>
  <c r="C290" i="22"/>
  <c r="C136" i="22"/>
  <c r="C87" i="22"/>
  <c r="C27" i="22"/>
  <c r="C487" i="22"/>
  <c r="C289" i="22"/>
  <c r="C182" i="22"/>
  <c r="C135" i="22"/>
  <c r="C26" i="22"/>
  <c r="D182" i="22"/>
  <c r="C818" i="22"/>
  <c r="C383" i="22"/>
  <c r="B207" i="22"/>
  <c r="B136" i="22"/>
  <c r="D493" i="22"/>
  <c r="D273" i="22"/>
  <c r="D135" i="22"/>
  <c r="C578" i="22"/>
  <c r="C485" i="22"/>
  <c r="C439" i="22"/>
  <c r="C180" i="22"/>
  <c r="C133" i="22"/>
  <c r="C380" i="22"/>
  <c r="C331" i="22"/>
  <c r="C422" i="22"/>
  <c r="C268" i="22"/>
  <c r="C67" i="22"/>
  <c r="C538" i="22"/>
  <c r="D538" i="22"/>
  <c r="C494" i="22"/>
  <c r="B494" i="22"/>
  <c r="D472" i="22"/>
  <c r="C472" i="22"/>
  <c r="D450" i="22"/>
  <c r="B450" i="22"/>
  <c r="C362" i="22"/>
  <c r="B362" i="22"/>
  <c r="C296" i="22"/>
  <c r="B296" i="22"/>
  <c r="D296" i="22"/>
  <c r="D274" i="22"/>
  <c r="C274" i="22"/>
  <c r="C252" i="22"/>
  <c r="D252" i="22"/>
  <c r="B120" i="22"/>
  <c r="D120" i="22"/>
  <c r="C120" i="22"/>
  <c r="C98" i="22"/>
  <c r="B98" i="22"/>
  <c r="B76" i="22"/>
  <c r="C76" i="22"/>
  <c r="C54" i="22"/>
  <c r="D54" i="22"/>
  <c r="C32" i="22"/>
  <c r="D32" i="22"/>
  <c r="B640" i="22"/>
  <c r="B318" i="22"/>
  <c r="B203" i="22"/>
  <c r="D710" i="22"/>
  <c r="D665" i="22"/>
  <c r="D489" i="22"/>
  <c r="D357" i="22"/>
  <c r="D269" i="22"/>
  <c r="C621" i="22"/>
  <c r="C525" i="22"/>
  <c r="C419" i="22"/>
  <c r="C375" i="22"/>
  <c r="C267" i="22"/>
  <c r="D691" i="22"/>
  <c r="C691" i="22"/>
  <c r="D669" i="22"/>
  <c r="B669" i="22"/>
  <c r="C559" i="22"/>
  <c r="B559" i="22"/>
  <c r="B537" i="22"/>
  <c r="D537" i="22"/>
  <c r="B471" i="22"/>
  <c r="C471" i="22"/>
  <c r="D471" i="22"/>
  <c r="D427" i="22"/>
  <c r="C427" i="22"/>
  <c r="C339" i="22"/>
  <c r="D339" i="22"/>
  <c r="B339" i="22"/>
  <c r="B317" i="22"/>
  <c r="C317" i="22"/>
  <c r="C251" i="22"/>
  <c r="B251" i="22"/>
  <c r="C229" i="22"/>
  <c r="D229" i="22"/>
  <c r="C163" i="22"/>
  <c r="B163" i="22"/>
  <c r="D141" i="22"/>
  <c r="C141" i="22"/>
  <c r="C119" i="22"/>
  <c r="D119" i="22"/>
  <c r="D97" i="22"/>
  <c r="B97" i="22"/>
  <c r="D75" i="22"/>
  <c r="B75" i="22"/>
  <c r="C75" i="22"/>
  <c r="C9" i="22"/>
  <c r="D9" i="22"/>
  <c r="B710" i="22"/>
  <c r="B461" i="22"/>
  <c r="B119" i="22"/>
  <c r="B83" i="22"/>
  <c r="B9" i="22"/>
  <c r="D884" i="22"/>
  <c r="D753" i="22"/>
  <c r="D662" i="22"/>
  <c r="D529" i="22"/>
  <c r="C669" i="22"/>
  <c r="C470" i="22"/>
  <c r="B470" i="22"/>
  <c r="D470" i="22"/>
  <c r="C448" i="22"/>
  <c r="D448" i="22"/>
  <c r="B448" i="22"/>
  <c r="C426" i="22"/>
  <c r="B426" i="22"/>
  <c r="C404" i="22"/>
  <c r="D404" i="22"/>
  <c r="C338" i="22"/>
  <c r="B338" i="22"/>
  <c r="C316" i="22"/>
  <c r="D316" i="22"/>
  <c r="C250" i="22"/>
  <c r="B250" i="22"/>
  <c r="C228" i="22"/>
  <c r="D228" i="22"/>
  <c r="C184" i="22"/>
  <c r="D184" i="22"/>
  <c r="C162" i="22"/>
  <c r="B162" i="22"/>
  <c r="C118" i="22"/>
  <c r="D118" i="22"/>
  <c r="C96" i="22"/>
  <c r="B96" i="22"/>
  <c r="C52" i="22"/>
  <c r="B52" i="22"/>
  <c r="D52" i="22"/>
  <c r="C8" i="22"/>
  <c r="D8" i="22"/>
  <c r="B8" i="22"/>
  <c r="B603" i="22"/>
  <c r="B529" i="22"/>
  <c r="B493" i="22"/>
  <c r="B427" i="22"/>
  <c r="B351" i="22"/>
  <c r="B273" i="22"/>
  <c r="B201" i="22"/>
  <c r="B118" i="22"/>
  <c r="D619" i="22"/>
  <c r="D577" i="22"/>
  <c r="D527" i="22"/>
  <c r="D487" i="22"/>
  <c r="D443" i="22"/>
  <c r="D307" i="22"/>
  <c r="D76" i="22"/>
  <c r="D31" i="22"/>
  <c r="C753" i="22"/>
  <c r="C665" i="22"/>
  <c r="C111" i="22"/>
  <c r="C469" i="22"/>
  <c r="D469" i="22"/>
  <c r="B425" i="22"/>
  <c r="D425" i="22"/>
  <c r="D403" i="22"/>
  <c r="C403" i="22"/>
  <c r="D315" i="22"/>
  <c r="C315" i="22"/>
  <c r="D249" i="22"/>
  <c r="B249" i="22"/>
  <c r="C227" i="22"/>
  <c r="D227" i="22"/>
  <c r="C161" i="22"/>
  <c r="B161" i="22"/>
  <c r="D117" i="22"/>
  <c r="C117" i="22"/>
  <c r="D95" i="22"/>
  <c r="B95" i="22"/>
  <c r="B51" i="22"/>
  <c r="D51" i="22"/>
  <c r="C29" i="22"/>
  <c r="D29" i="22"/>
  <c r="C7" i="22"/>
  <c r="B7" i="22"/>
  <c r="B708" i="22"/>
  <c r="B528" i="22"/>
  <c r="B492" i="22"/>
  <c r="B384" i="22"/>
  <c r="B314" i="22"/>
  <c r="B272" i="22"/>
  <c r="B117" i="22"/>
  <c r="D657" i="22"/>
  <c r="D351" i="22"/>
  <c r="D74" i="22"/>
  <c r="D30" i="22"/>
  <c r="C796" i="22"/>
  <c r="C664" i="22"/>
  <c r="C569" i="22"/>
  <c r="C462" i="22"/>
  <c r="C415" i="22"/>
  <c r="B383" i="22"/>
  <c r="D485" i="22"/>
  <c r="D441" i="22"/>
  <c r="D28" i="22"/>
  <c r="C663" i="22"/>
  <c r="C307" i="22"/>
  <c r="C109" i="22"/>
  <c r="C533" i="22"/>
  <c r="D533" i="22"/>
  <c r="B533" i="22"/>
  <c r="C467" i="22"/>
  <c r="D467" i="22"/>
  <c r="C445" i="22"/>
  <c r="B445" i="22"/>
  <c r="D423" i="22"/>
  <c r="B423" i="22"/>
  <c r="D379" i="22"/>
  <c r="B379" i="22"/>
  <c r="D335" i="22"/>
  <c r="B335" i="22"/>
  <c r="C313" i="22"/>
  <c r="D313" i="22"/>
  <c r="C247" i="22"/>
  <c r="D247" i="22"/>
  <c r="B247" i="22"/>
  <c r="D159" i="22"/>
  <c r="B159" i="22"/>
  <c r="C159" i="22"/>
  <c r="C115" i="22"/>
  <c r="D115" i="22"/>
  <c r="C71" i="22"/>
  <c r="B71" i="22"/>
  <c r="C5" i="22"/>
  <c r="D5" i="22"/>
  <c r="B5" i="22"/>
  <c r="B706" i="22"/>
  <c r="B599" i="22"/>
  <c r="B489" i="22"/>
  <c r="B269" i="22"/>
  <c r="B115" i="22"/>
  <c r="D995" i="22"/>
  <c r="D251" i="22"/>
  <c r="D111" i="22"/>
  <c r="D71" i="22"/>
  <c r="D27" i="22"/>
  <c r="C708" i="22"/>
  <c r="C754" i="22"/>
  <c r="D754" i="22"/>
  <c r="D666" i="22"/>
  <c r="C666" i="22"/>
  <c r="B644" i="22"/>
  <c r="D644" i="22"/>
  <c r="B622" i="22"/>
  <c r="C622" i="22"/>
  <c r="C534" i="22"/>
  <c r="B534" i="22"/>
  <c r="C468" i="22"/>
  <c r="B468" i="22"/>
  <c r="D468" i="22"/>
  <c r="D446" i="22"/>
  <c r="B446" i="22"/>
  <c r="C424" i="22"/>
  <c r="D424" i="22"/>
  <c r="B402" i="22"/>
  <c r="D402" i="22"/>
  <c r="B336" i="22"/>
  <c r="D336" i="22"/>
  <c r="B270" i="22"/>
  <c r="C270" i="22"/>
  <c r="C226" i="22"/>
  <c r="D226" i="22"/>
  <c r="C204" i="22"/>
  <c r="D204" i="22"/>
  <c r="C160" i="22"/>
  <c r="B160" i="22"/>
  <c r="D160" i="22"/>
  <c r="C116" i="22"/>
  <c r="D116" i="22"/>
  <c r="C94" i="22"/>
  <c r="B94" i="22"/>
  <c r="D72" i="22"/>
  <c r="B72" i="22"/>
  <c r="D50" i="22"/>
  <c r="B50" i="22"/>
  <c r="C6" i="22"/>
  <c r="B6" i="22"/>
  <c r="B600" i="22"/>
  <c r="C973" i="22"/>
  <c r="D973" i="22"/>
  <c r="D951" i="22"/>
  <c r="C951" i="22"/>
  <c r="B951" i="22"/>
  <c r="B929" i="22"/>
  <c r="C929" i="22"/>
  <c r="D929" i="22"/>
  <c r="C907" i="22"/>
  <c r="D907" i="22"/>
  <c r="B907" i="22"/>
  <c r="D885" i="22"/>
  <c r="B885" i="22"/>
  <c r="C841" i="22"/>
  <c r="D841" i="22"/>
  <c r="C819" i="22"/>
  <c r="D819" i="22"/>
  <c r="C797" i="22"/>
  <c r="D797" i="22"/>
  <c r="D775" i="22"/>
  <c r="B775" i="22"/>
  <c r="C709" i="22"/>
  <c r="D709" i="22"/>
  <c r="C643" i="22"/>
  <c r="B643" i="22"/>
  <c r="D643" i="22"/>
  <c r="C950" i="22"/>
  <c r="D950" i="22"/>
  <c r="D928" i="22"/>
  <c r="C928" i="22"/>
  <c r="B906" i="22"/>
  <c r="D906" i="22"/>
  <c r="B840" i="22"/>
  <c r="D840" i="22"/>
  <c r="C840" i="22"/>
  <c r="B774" i="22"/>
  <c r="D774" i="22"/>
  <c r="D752" i="22"/>
  <c r="B752" i="22"/>
  <c r="C642" i="22"/>
  <c r="D642" i="22"/>
  <c r="B642" i="22"/>
  <c r="C554" i="22"/>
  <c r="D554" i="22"/>
  <c r="D532" i="22"/>
  <c r="B532" i="22"/>
  <c r="C510" i="22"/>
  <c r="D510" i="22"/>
  <c r="C466" i="22"/>
  <c r="D466" i="22"/>
  <c r="C444" i="22"/>
  <c r="B444" i="22"/>
  <c r="D444" i="22"/>
  <c r="D400" i="22"/>
  <c r="C400" i="22"/>
  <c r="B400" i="22"/>
  <c r="D378" i="22"/>
  <c r="C378" i="22"/>
  <c r="D356" i="22"/>
  <c r="B356" i="22"/>
  <c r="C356" i="22"/>
  <c r="D334" i="22"/>
  <c r="B334" i="22"/>
  <c r="D312" i="22"/>
  <c r="C312" i="22"/>
  <c r="D246" i="22"/>
  <c r="C246" i="22"/>
  <c r="D202" i="22"/>
  <c r="C202" i="22"/>
  <c r="D158" i="22"/>
  <c r="B158" i="22"/>
  <c r="C158" i="22"/>
  <c r="D114" i="22"/>
  <c r="C114" i="22"/>
  <c r="D48" i="22"/>
  <c r="B48" i="22"/>
  <c r="D4" i="22"/>
  <c r="C4" i="22"/>
  <c r="B4" i="22"/>
  <c r="B972" i="22"/>
  <c r="B841" i="22"/>
  <c r="B598" i="22"/>
  <c r="B268" i="22"/>
  <c r="B197" i="22"/>
  <c r="B114" i="22"/>
  <c r="D483" i="22"/>
  <c r="D163" i="22"/>
  <c r="C706" i="22"/>
  <c r="C707" i="22"/>
  <c r="D707" i="22"/>
  <c r="C641" i="22"/>
  <c r="B641" i="22"/>
  <c r="D641" i="22"/>
  <c r="D597" i="22"/>
  <c r="B597" i="22"/>
  <c r="C575" i="22"/>
  <c r="D575" i="22"/>
  <c r="D531" i="22"/>
  <c r="B531" i="22"/>
  <c r="D509" i="22"/>
  <c r="C509" i="22"/>
  <c r="C421" i="22"/>
  <c r="B421" i="22"/>
  <c r="B399" i="22"/>
  <c r="C399" i="22"/>
  <c r="C377" i="22"/>
  <c r="D377" i="22"/>
  <c r="B333" i="22"/>
  <c r="D333" i="22"/>
  <c r="C311" i="22"/>
  <c r="D311" i="22"/>
  <c r="B311" i="22"/>
  <c r="C223" i="22"/>
  <c r="D223" i="22"/>
  <c r="B223" i="22"/>
  <c r="C157" i="22"/>
  <c r="B157" i="22"/>
  <c r="D157" i="22"/>
  <c r="C113" i="22"/>
  <c r="D113" i="22"/>
  <c r="C91" i="22"/>
  <c r="D91" i="22"/>
  <c r="C69" i="22"/>
  <c r="B69" i="22"/>
  <c r="B664" i="22"/>
  <c r="B596" i="22"/>
  <c r="B556" i="22"/>
  <c r="B380" i="22"/>
  <c r="B229" i="22"/>
  <c r="B113" i="22"/>
  <c r="D248" i="22"/>
  <c r="D207" i="22"/>
  <c r="D109" i="22"/>
  <c r="D67" i="22"/>
  <c r="C972" i="22"/>
  <c r="C885" i="22"/>
  <c r="D618" i="22"/>
  <c r="C618" i="22"/>
  <c r="B618" i="22"/>
  <c r="C530" i="22"/>
  <c r="B530" i="22"/>
  <c r="C508" i="22"/>
  <c r="D508" i="22"/>
  <c r="C420" i="22"/>
  <c r="D420" i="22"/>
  <c r="B420" i="22"/>
  <c r="D310" i="22"/>
  <c r="B310" i="22"/>
  <c r="C310" i="22"/>
  <c r="D288" i="22"/>
  <c r="B288" i="22"/>
  <c r="D222" i="22"/>
  <c r="B222" i="22"/>
  <c r="C156" i="22"/>
  <c r="D156" i="22"/>
  <c r="D68" i="22"/>
  <c r="C68" i="22"/>
  <c r="B68" i="22"/>
  <c r="C24" i="22"/>
  <c r="D24" i="22"/>
  <c r="B24" i="22"/>
  <c r="B663" i="22"/>
  <c r="B555" i="22"/>
  <c r="B378" i="22"/>
  <c r="B266" i="22"/>
  <c r="B228" i="22"/>
  <c r="B185" i="22"/>
  <c r="B32" i="22"/>
  <c r="D560" i="22"/>
  <c r="D481" i="22"/>
  <c r="D293" i="22"/>
  <c r="D245" i="22"/>
  <c r="D206" i="22"/>
  <c r="D161" i="22"/>
  <c r="D66" i="22"/>
  <c r="C884" i="22"/>
  <c r="C556" i="22"/>
  <c r="C50" i="22"/>
  <c r="C507" i="22"/>
  <c r="D507" i="22"/>
  <c r="B507" i="22"/>
  <c r="C397" i="22"/>
  <c r="D397" i="22"/>
  <c r="D353" i="22"/>
  <c r="B353" i="22"/>
  <c r="C353" i="22"/>
  <c r="C309" i="22"/>
  <c r="B309" i="22"/>
  <c r="C287" i="22"/>
  <c r="D287" i="22"/>
  <c r="B287" i="22"/>
  <c r="B265" i="22"/>
  <c r="D265" i="22"/>
  <c r="C221" i="22"/>
  <c r="D221" i="22"/>
  <c r="B221" i="22"/>
  <c r="C199" i="22"/>
  <c r="D199" i="22"/>
  <c r="D177" i="22"/>
  <c r="C177" i="22"/>
  <c r="C155" i="22"/>
  <c r="B155" i="22"/>
  <c r="D155" i="22"/>
  <c r="B45" i="22"/>
  <c r="D45" i="22"/>
  <c r="C45" i="22"/>
  <c r="B554" i="22"/>
  <c r="B377" i="22"/>
  <c r="B70" i="22"/>
  <c r="B31" i="22"/>
  <c r="D732" i="22"/>
  <c r="D559" i="22"/>
  <c r="D292" i="22"/>
  <c r="D203" i="22"/>
  <c r="C603" i="22"/>
  <c r="C555" i="22"/>
  <c r="C97" i="22"/>
  <c r="C49" i="22"/>
  <c r="C704" i="22"/>
  <c r="D704" i="22"/>
  <c r="D660" i="22"/>
  <c r="C660" i="22"/>
  <c r="C638" i="22"/>
  <c r="D638" i="22"/>
  <c r="C616" i="22"/>
  <c r="B616" i="22"/>
  <c r="B572" i="22"/>
  <c r="D572" i="22"/>
  <c r="D506" i="22"/>
  <c r="C506" i="22"/>
  <c r="B506" i="22"/>
  <c r="C374" i="22"/>
  <c r="B374" i="22"/>
  <c r="D352" i="22"/>
  <c r="C352" i="22"/>
  <c r="B330" i="22"/>
  <c r="D330" i="22"/>
  <c r="C308" i="22"/>
  <c r="B308" i="22"/>
  <c r="D286" i="22"/>
  <c r="C286" i="22"/>
  <c r="B264" i="22"/>
  <c r="D264" i="22"/>
  <c r="C220" i="22"/>
  <c r="B220" i="22"/>
  <c r="C198" i="22"/>
  <c r="D198" i="22"/>
  <c r="C154" i="22"/>
  <c r="D154" i="22"/>
  <c r="C132" i="22"/>
  <c r="B132" i="22"/>
  <c r="D44" i="22"/>
  <c r="C44" i="22"/>
  <c r="C22" i="22"/>
  <c r="D22" i="22"/>
  <c r="B797" i="22"/>
  <c r="B732" i="22"/>
  <c r="B553" i="22"/>
  <c r="B375" i="22"/>
  <c r="B340" i="22"/>
  <c r="B226" i="22"/>
  <c r="B30" i="22"/>
  <c r="D863" i="22"/>
  <c r="D731" i="22"/>
  <c r="D688" i="22"/>
  <c r="D599" i="22"/>
  <c r="D515" i="22"/>
  <c r="D465" i="22"/>
  <c r="D426" i="22"/>
  <c r="D338" i="22"/>
  <c r="D291" i="22"/>
  <c r="D243" i="22"/>
  <c r="D61" i="22"/>
  <c r="C600" i="22"/>
  <c r="C553" i="22"/>
  <c r="C405" i="22"/>
  <c r="C248" i="22"/>
  <c r="C201" i="22"/>
  <c r="C95" i="22"/>
  <c r="C48" i="22"/>
  <c r="D505" i="22"/>
  <c r="B505" i="22"/>
  <c r="C417" i="22"/>
  <c r="B417" i="22"/>
  <c r="C395" i="22"/>
  <c r="B395" i="22"/>
  <c r="B263" i="22"/>
  <c r="D263" i="22"/>
  <c r="B219" i="22"/>
  <c r="C219" i="22"/>
  <c r="C175" i="22"/>
  <c r="D175" i="22"/>
  <c r="D153" i="22"/>
  <c r="C153" i="22"/>
  <c r="C131" i="22"/>
  <c r="B131" i="22"/>
  <c r="C65" i="22"/>
  <c r="B65" i="22"/>
  <c r="B43" i="22"/>
  <c r="C43" i="22"/>
  <c r="C21" i="22"/>
  <c r="D21" i="22"/>
  <c r="B21" i="22"/>
  <c r="B796" i="22"/>
  <c r="B731" i="22"/>
  <c r="B551" i="22"/>
  <c r="B483" i="22"/>
  <c r="B441" i="22"/>
  <c r="B373" i="22"/>
  <c r="D730" i="22"/>
  <c r="D687" i="22"/>
  <c r="D647" i="22"/>
  <c r="D598" i="22"/>
  <c r="D422" i="22"/>
  <c r="D285" i="22"/>
  <c r="D197" i="22"/>
  <c r="C647" i="22"/>
  <c r="C552" i="22"/>
  <c r="C402" i="22"/>
  <c r="C142" i="22"/>
  <c r="C93" i="22"/>
  <c r="C47" i="22"/>
  <c r="B438" i="22"/>
  <c r="C438" i="22"/>
  <c r="D438" i="22"/>
  <c r="B394" i="22"/>
  <c r="D394" i="22"/>
  <c r="C394" i="22"/>
  <c r="C372" i="22"/>
  <c r="B372" i="22"/>
  <c r="D372" i="22"/>
  <c r="D350" i="22"/>
  <c r="B350" i="22"/>
  <c r="B328" i="22"/>
  <c r="D328" i="22"/>
  <c r="C284" i="22"/>
  <c r="B284" i="22"/>
  <c r="D262" i="22"/>
  <c r="B262" i="22"/>
  <c r="B196" i="22"/>
  <c r="C196" i="22"/>
  <c r="B174" i="22"/>
  <c r="C174" i="22"/>
  <c r="C130" i="22"/>
  <c r="B130" i="22"/>
  <c r="B108" i="22"/>
  <c r="C108" i="22"/>
  <c r="B86" i="22"/>
  <c r="D86" i="22"/>
  <c r="B64" i="22"/>
  <c r="C64" i="22"/>
  <c r="D64" i="22"/>
  <c r="B730" i="22"/>
  <c r="B550" i="22"/>
  <c r="B515" i="22"/>
  <c r="B440" i="22"/>
  <c r="B331" i="22"/>
  <c r="B295" i="22"/>
  <c r="B224" i="22"/>
  <c r="B180" i="22"/>
  <c r="B142" i="22"/>
  <c r="B26" i="22"/>
  <c r="D463" i="22"/>
  <c r="D421" i="22"/>
  <c r="D329" i="22"/>
  <c r="D284" i="22"/>
  <c r="D241" i="22"/>
  <c r="D196" i="22"/>
  <c r="D7" i="22"/>
  <c r="C644" i="22"/>
  <c r="C449" i="22"/>
  <c r="C401" i="22"/>
  <c r="C295" i="22"/>
  <c r="C92" i="22"/>
  <c r="B701" i="22"/>
  <c r="C701" i="22"/>
  <c r="C613" i="22"/>
  <c r="B613" i="22"/>
  <c r="D591" i="22"/>
  <c r="C591" i="22"/>
  <c r="D503" i="22"/>
  <c r="B503" i="22"/>
  <c r="C437" i="22"/>
  <c r="D437" i="22"/>
  <c r="C393" i="22"/>
  <c r="B393" i="22"/>
  <c r="C371" i="22"/>
  <c r="D371" i="22"/>
  <c r="D283" i="22"/>
  <c r="B283" i="22"/>
  <c r="C283" i="22"/>
  <c r="C217" i="22"/>
  <c r="B217" i="22"/>
  <c r="B195" i="22"/>
  <c r="C195" i="22"/>
  <c r="C151" i="22"/>
  <c r="D151" i="22"/>
  <c r="C129" i="22"/>
  <c r="B129" i="22"/>
  <c r="D63" i="22"/>
  <c r="B63" i="22"/>
  <c r="C19" i="22"/>
  <c r="B19" i="22"/>
  <c r="B928" i="22"/>
  <c r="B657" i="22"/>
  <c r="B582" i="22"/>
  <c r="B439" i="22"/>
  <c r="B406" i="22"/>
  <c r="B329" i="22"/>
  <c r="B294" i="22"/>
  <c r="B179" i="22"/>
  <c r="B141" i="22"/>
  <c r="D635" i="22"/>
  <c r="D552" i="22"/>
  <c r="D512" i="22"/>
  <c r="D419" i="22"/>
  <c r="D240" i="22"/>
  <c r="D195" i="22"/>
  <c r="D6" i="22"/>
  <c r="C686" i="22"/>
  <c r="C640" i="22"/>
  <c r="C597" i="22"/>
  <c r="C491" i="22"/>
  <c r="C447" i="22"/>
  <c r="C398" i="22"/>
  <c r="C337" i="22"/>
  <c r="C242" i="22"/>
  <c r="C90" i="22"/>
  <c r="D15" i="22"/>
  <c r="C36" i="22"/>
  <c r="D36" i="22"/>
  <c r="C14" i="22"/>
  <c r="B14" i="22"/>
  <c r="B37" i="22"/>
  <c r="D14" i="22"/>
  <c r="D12" i="22"/>
  <c r="D11" i="22"/>
  <c r="C3" i="22"/>
  <c r="B3" i="22"/>
  <c r="C23" i="22"/>
  <c r="B23" i="22"/>
  <c r="C20" i="22"/>
  <c r="D20" i="22"/>
  <c r="B20" i="22"/>
  <c r="F9" i="23" l="1" a="1"/>
  <c r="F9" i="2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C3BF4D-6D04-41DD-8206-BB57E7CCDA3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4454FBC-9543-4D02-BBAC-AE9232B0F3FE}" name="WorksheetConnection_coffee sales report .xlsm!Table1" type="102" refreshedVersion="8" minRefreshableVersion="5">
    <extLst>
      <ext xmlns:x15="http://schemas.microsoft.com/office/spreadsheetml/2010/11/main" uri="{DE250136-89BD-433C-8126-D09CA5730AF9}">
        <x15:connection id="Table1">
          <x15:rangePr sourceName="_xlcn.WorksheetConnection_coffeesalesreport.xlsmTable11"/>
        </x15:connection>
      </ext>
    </extLst>
  </connection>
  <connection id="3" xr16:uid="{4B060E81-3A5E-4FA0-AB83-212BED9C2405}" name="WorksheetConnection_coffee sales report .xlsm!Table5" type="102" refreshedVersion="8" minRefreshableVersion="5">
    <extLst>
      <ext xmlns:x15="http://schemas.microsoft.com/office/spreadsheetml/2010/11/main" uri="{DE250136-89BD-433C-8126-D09CA5730AF9}">
        <x15:connection id="Table5">
          <x15:rangePr sourceName="_xlcn.WorksheetConnection_coffeesalesreport.xlsmTable51"/>
        </x15:connection>
      </ext>
    </extLst>
  </connection>
  <connection id="4" xr16:uid="{187D6EED-3ECF-4E67-954A-44490A571B04}" name="WorksheetConnection_coffee sales report .xlsm!Table6" type="102" refreshedVersion="8" minRefreshableVersion="5">
    <extLst>
      <ext xmlns:x15="http://schemas.microsoft.com/office/spreadsheetml/2010/11/main" uri="{DE250136-89BD-433C-8126-D09CA5730AF9}">
        <x15:connection id="Table6">
          <x15:rangePr sourceName="_xlcn.WorksheetConnection_coffeesalesreport.xlsmTable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<sst xmlns="http://schemas.openxmlformats.org/spreadsheetml/2006/main" count="30761" uniqueCount="6257">
  <si>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</si>
  <si>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</si>
  <si>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</si>
  <si>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</si>
  <si>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</si>
  <si>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</si>
  <si>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</si>
  <si>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</si>
  <si>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</si>
  <si>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</si>
  <si>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</si>
  <si>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</si>
  <si>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</si>
  <si>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</si>
  <si>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</si>
  <si>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</si>
  <si>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</si>
  <si>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</si>
  <si>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</si>
  <si>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</si>
  <si>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</si>
  <si>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</si>
  <si>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</si>
  <si>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</si>
  <si>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</si>
  <si>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</si>
  <si>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</si>
  <si>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</si>
  <si>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</si>
  <si>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</si>
  <si>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</si>
  <si>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</si>
  <si>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</si>
  <si>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</si>
  <si>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</si>
  <si>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</si>
  <si>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</si>
  <si>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</si>
  <si>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</si>
  <si>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</si>
  <si>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</si>
  <si>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</si>
  <si>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</si>
  <si>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</si>
  <si>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</si>
  <si>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</si>
  <si>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</si>
  <si>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</si>
  <si>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</si>
  <si>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</si>
  <si>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</si>
  <si>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</si>
  <si>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</si>
  <si>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</si>
  <si>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</si>
  <si>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</si>
  <si>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</si>
  <si>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</si>
  <si>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</si>
  <si>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</si>
  <si>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</si>
  <si>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</si>
  <si>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</si>
  <si>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</si>
  <si>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</si>
  <si>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</si>
  <si>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</si>
  <si>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</si>
  <si>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</si>
  <si>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</si>
  <si>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</si>
  <si>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</si>
  <si>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</si>
  <si>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</si>
  <si>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</si>
  <si>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</si>
  <si>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</si>
  <si>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</si>
  <si>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</si>
  <si>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</si>
  <si>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</si>
  <si>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</si>
  <si>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</si>
  <si>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</si>
  <si>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</si>
  <si>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</si>
  <si>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</si>
  <si>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</si>
  <si>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</si>
  <si>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</si>
  <si>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</si>
  <si>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</si>
  <si>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</si>
  <si>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</si>
  <si>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</si>
  <si>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</si>
  <si>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</si>
  <si>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</si>
  <si>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</si>
  <si>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</si>
  <si>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</si>
  <si>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</si>
  <si>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</si>
  <si>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</si>
  <si>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</si>
  <si>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</si>
  <si>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</si>
  <si>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</si>
  <si>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</si>
  <si>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</si>
  <si>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</si>
  <si>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</si>
  <si>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</si>
  <si>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</si>
  <si>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</si>
  <si>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</si>
  <si>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</si>
  <si>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</si>
  <si>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</si>
  <si>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</si>
  <si>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</si>
  <si>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</si>
  <si>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</si>
  <si>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</si>
  <si>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</si>
  <si>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</si>
  <si>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</si>
  <si>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</si>
  <si>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</si>
  <si>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</si>
  <si>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</si>
  <si>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</si>
  <si>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</si>
  <si>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</si>
  <si>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</si>
  <si>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</si>
  <si>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</si>
  <si>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</si>
  <si>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</si>
  <si>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</si>
  <si>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</si>
  <si>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</si>
  <si>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</si>
  <si>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</si>
  <si>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</si>
  <si>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</si>
  <si>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</si>
  <si>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</si>
  <si>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</si>
  <si>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</si>
  <si>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</si>
  <si>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</si>
  <si>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</si>
  <si>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</si>
  <si>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</si>
  <si>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</si>
  <si>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</si>
  <si>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</si>
  <si>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</si>
  <si>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</si>
  <si>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</si>
  <si>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</si>
  <si>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</si>
  <si>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</si>
  <si>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</si>
  <si>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</si>
  <si>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</si>
  <si>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</si>
  <si>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</si>
  <si>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</si>
  <si>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</si>
  <si>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</si>
  <si>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</si>
  <si>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</si>
  <si>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</si>
  <si>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</si>
  <si>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</si>
  <si>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</si>
  <si>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</si>
  <si>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</si>
  <si>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</si>
  <si>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</si>
  <si>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</si>
  <si>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</si>
  <si>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</si>
  <si>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</si>
  <si>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</si>
  <si>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</si>
  <si>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</si>
  <si>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</si>
  <si>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</si>
  <si>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</si>
  <si>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</si>
  <si>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</si>
  <si>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</si>
  <si>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</si>
  <si>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</si>
  <si>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</si>
  <si>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</si>
  <si>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</si>
  <si>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</si>
  <si>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</si>
  <si>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</si>
  <si>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</si>
  <si>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</si>
  <si>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</si>
  <si>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</si>
  <si>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</si>
  <si>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</si>
  <si>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</si>
  <si>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</si>
  <si>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</si>
  <si>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</si>
  <si>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</si>
  <si>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</si>
  <si>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</si>
  <si>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</si>
  <si>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</si>
  <si>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</si>
  <si>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</si>
  <si>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</si>
  <si>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</si>
  <si>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</si>
  <si>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</si>
  <si>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</si>
  <si>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</si>
  <si>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</si>
  <si>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</si>
  <si>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</si>
  <si>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</si>
  <si>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</si>
  <si>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</si>
  <si>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</si>
  <si>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</si>
  <si>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</si>
  <si>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</si>
  <si>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</si>
  <si>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</si>
  <si>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</si>
  <si>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</si>
  <si>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</si>
  <si>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</si>
  <si>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</si>
  <si>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</si>
  <si>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</si>
  <si>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</si>
  <si>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</si>
  <si>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</si>
  <si>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</si>
  <si>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</si>
  <si>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</si>
  <si>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</si>
  <si>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</si>
  <si>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</si>
  <si>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</si>
  <si>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</si>
  <si>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</si>
  <si>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</si>
  <si>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</si>
  <si>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</si>
  <si>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</si>
  <si>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</si>
  <si>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</si>
  <si>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</si>
  <si>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</si>
  <si>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</si>
  <si>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</si>
  <si>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</si>
  <si>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</si>
  <si>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</si>
  <si>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</si>
  <si>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</si>
  <si>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</si>
  <si>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</si>
  <si>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</si>
  <si>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</si>
  <si>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</si>
  <si>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</si>
  <si>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</si>
  <si>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</si>
  <si>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</si>
  <si>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</si>
  <si>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</si>
  <si>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</si>
  <si>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</si>
  <si>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</si>
  <si>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</si>
  <si>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</si>
  <si>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</si>
  <si>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</si>
  <si>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</si>
  <si>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</si>
  <si>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</si>
  <si>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</si>
  <si>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</si>
  <si>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</si>
  <si>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</si>
  <si>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</si>
  <si>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</si>
  <si>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</si>
  <si>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</si>
  <si>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</si>
  <si>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</si>
  <si>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</si>
  <si>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</si>
  <si>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</si>
  <si>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</si>
  <si>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</si>
  <si>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</si>
  <si>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</si>
  <si>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</si>
  <si>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</si>
  <si>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</si>
  <si>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</si>
  <si>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</si>
  <si>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</si>
  <si>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</si>
  <si>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</si>
  <si>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</si>
  <si>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</si>
  <si>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</si>
  <si>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</si>
  <si>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</si>
  <si>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</si>
  <si>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</si>
  <si>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</si>
  <si>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</si>
  <si>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</si>
  <si>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</si>
  <si>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</si>
  <si>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</si>
  <si>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</si>
  <si>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</si>
  <si>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</si>
  <si>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</si>
  <si>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</si>
  <si>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</si>
  <si>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</si>
  <si>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</si>
  <si>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</si>
  <si>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</si>
  <si>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</si>
  <si>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</si>
  <si>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</si>
  <si>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</si>
  <si>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</si>
  <si>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</si>
  <si>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</si>
  <si>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</si>
  <si>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</si>
  <si>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</si>
  <si>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</si>
  <si>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</si>
  <si>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</si>
  <si>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</si>
  <si>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</si>
  <si>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</si>
  <si>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</si>
  <si>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</si>
  <si>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</si>
  <si>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</si>
  <si>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</si>
  <si>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</si>
  <si>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</si>
  <si>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</si>
  <si>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</si>
  <si>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</si>
  <si>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</si>
  <si>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</si>
  <si>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</si>
  <si>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</si>
  <si>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</si>
  <si>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</si>
  <si>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</si>
  <si>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</si>
  <si>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</si>
  <si>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</si>
  <si>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</si>
  <si>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</si>
  <si>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</si>
  <si>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</si>
  <si>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</si>
  <si>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</si>
  <si>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</si>
  <si>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</si>
  <si>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</si>
  <si>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</si>
  <si>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</si>
  <si>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</si>
  <si>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</si>
  <si>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</si>
  <si>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</si>
  <si>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</si>
  <si>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</si>
  <si>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</si>
  <si>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</si>
  <si>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</si>
  <si>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</si>
  <si>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</si>
  <si>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</si>
  <si>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</si>
  <si>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</si>
  <si>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</si>
  <si>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</si>
  <si>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</si>
  <si>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</si>
  <si>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</si>
  <si>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</si>
  <si>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</si>
  <si>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</si>
  <si>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</si>
  <si>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</si>
  <si>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</si>
  <si>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</si>
  <si>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</si>
  <si>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</si>
  <si>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</si>
  <si>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</si>
  <si>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</si>
  <si>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</si>
  <si>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</si>
  <si>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</si>
  <si>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</si>
  <si>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</si>
  <si>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</si>
  <si>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</si>
  <si>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</si>
  <si>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</si>
  <si>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</si>
  <si>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</si>
  <si>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</si>
  <si>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</si>
  <si>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</si>
  <si>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</si>
  <si>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</si>
  <si>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</si>
  <si>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</si>
  <si>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</si>
  <si>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</si>
  <si>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</si>
  <si>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</si>
  <si>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</si>
  <si>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</si>
  <si>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</si>
  <si>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</si>
  <si>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</si>
  <si>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</si>
  <si>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</si>
  <si>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</si>
  <si>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</si>
  <si>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</si>
  <si>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</si>
  <si>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</si>
  <si>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</si>
  <si>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</si>
  <si>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</si>
  <si>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</si>
  <si>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</si>
  <si>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</si>
  <si>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</si>
  <si>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</si>
  <si>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</si>
  <si>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</si>
  <si>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</si>
  <si>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</si>
  <si>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</si>
  <si>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</si>
  <si>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</si>
  <si>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</si>
  <si>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</si>
  <si>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</si>
  <si>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</si>
  <si>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</si>
  <si>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</si>
  <si>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</si>
  <si>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</si>
  <si>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</si>
  <si>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</si>
  <si>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</si>
  <si>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</si>
  <si>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</si>
  <si>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</si>
  <si>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</si>
  <si>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</si>
  <si>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</si>
  <si>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</si>
  <si>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</si>
  <si>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</si>
  <si>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</si>
  <si>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</si>
  <si>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</si>
  <si>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</si>
  <si>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</si>
  <si>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</si>
  <si>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</si>
  <si>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</si>
  <si>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</si>
  <si>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</si>
  <si>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</si>
  <si>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</si>
  <si>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</si>
  <si>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</si>
  <si>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</si>
  <si>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</si>
  <si>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</si>
  <si>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</si>
  <si>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</si>
  <si>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</si>
  <si>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</si>
  <si>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</si>
  <si>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</si>
  <si>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</si>
  <si>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</si>
  <si>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</si>
  <si>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</si>
  <si>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</si>
  <si>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</si>
  <si>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</si>
  <si>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</si>
  <si>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</si>
  <si>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</si>
  <si>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</si>
  <si>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</si>
  <si>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</si>
  <si>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</si>
  <si>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</si>
  <si>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</si>
  <si>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</si>
  <si>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</si>
  <si>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</si>
  <si>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</si>
  <si>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</si>
  <si>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</si>
  <si>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</si>
  <si>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</si>
  <si>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</si>
  <si>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</si>
  <si>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</si>
  <si>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</si>
  <si>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</si>
  <si>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</si>
  <si>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</si>
  <si>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</si>
  <si>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</si>
  <si>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</si>
  <si>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</si>
  <si>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</si>
  <si>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</si>
  <si>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</si>
  <si>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</si>
  <si>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</si>
  <si>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</si>
  <si>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</si>
  <si>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</si>
  <si>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</si>
  <si>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</si>
  <si>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</si>
  <si>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</si>
  <si>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</si>
  <si>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</si>
  <si>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</si>
  <si>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</si>
  <si>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</si>
  <si>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</si>
  <si>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</si>
  <si>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</si>
  <si>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</si>
  <si>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</si>
  <si>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</si>
  <si>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</si>
  <si>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</si>
  <si>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</si>
  <si>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</si>
  <si>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</si>
  <si>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</si>
  <si>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</si>
  <si>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</si>
  <si>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</si>
  <si>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</si>
  <si>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</si>
  <si>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</si>
  <si>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</si>
  <si>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</si>
  <si>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</si>
  <si>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</si>
  <si>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</si>
  <si>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</si>
  <si>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</si>
  <si>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</si>
  <si>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</si>
  <si>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</si>
  <si>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</si>
  <si>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</si>
  <si>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</si>
  <si>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</si>
  <si>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</si>
  <si>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</si>
  <si>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</si>
  <si>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</si>
  <si>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</si>
  <si>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</si>
  <si>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</si>
  <si>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</si>
  <si>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</si>
  <si>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</si>
  <si>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</si>
  <si>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</si>
  <si>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</si>
  <si>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</si>
  <si>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</si>
  <si>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</si>
  <si>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</si>
  <si>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</si>
  <si>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</si>
  <si>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</si>
  <si>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</si>
  <si>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</si>
  <si>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</si>
  <si>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</si>
  <si>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</si>
  <si>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</si>
  <si>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</si>
  <si>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</si>
  <si>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</si>
  <si>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</si>
  <si>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</si>
  <si>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</si>
  <si>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</si>
  <si>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</si>
  <si>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</si>
  <si>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</si>
  <si>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</si>
  <si>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</si>
  <si>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</si>
  <si>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</si>
  <si>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</si>
  <si>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</si>
  <si>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</si>
  <si>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</si>
  <si>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</si>
  <si>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</si>
  <si>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</si>
  <si>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</si>
  <si>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</si>
  <si>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</si>
  <si>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</si>
  <si>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</si>
  <si>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</si>
  <si>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</si>
  <si>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</si>
  <si>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</si>
  <si>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</si>
  <si>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</si>
  <si>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</si>
  <si>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</si>
  <si>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</si>
  <si>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</si>
  <si>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</si>
  <si>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</si>
  <si>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</si>
  <si>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</si>
  <si>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</si>
  <si>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</si>
  <si>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</si>
  <si>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</si>
  <si>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</si>
  <si>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</si>
  <si>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</si>
  <si>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</si>
  <si>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</si>
  <si>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</si>
  <si>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</si>
  <si>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</si>
  <si>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</si>
  <si>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</si>
  <si>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</si>
  <si>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</si>
  <si>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</si>
  <si>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</si>
  <si>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</si>
  <si>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</si>
  <si>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</si>
  <si>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</si>
  <si>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</si>
  <si>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</si>
  <si>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</si>
  <si>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</si>
  <si>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</si>
  <si>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</si>
  <si>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</si>
  <si>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</si>
  <si>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</si>
  <si>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</si>
  <si>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</si>
  <si>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</si>
  <si>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</si>
  <si>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</si>
  <si>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</si>
  <si>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</si>
  <si>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</si>
  <si>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</si>
  <si>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</si>
  <si>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</si>
  <si>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</si>
  <si>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</si>
  <si>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</si>
  <si>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</si>
  <si>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</si>
  <si>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</si>
  <si>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</si>
  <si>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</si>
  <si>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</si>
  <si>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</si>
  <si>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</si>
  <si>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</si>
  <si>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</si>
  <si>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</si>
  <si>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</si>
  <si>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</si>
  <si>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</si>
  <si>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</si>
  <si>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</si>
  <si>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</si>
  <si>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</si>
  <si>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</si>
  <si>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</si>
  <si>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</si>
  <si>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</si>
  <si>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</si>
  <si>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</si>
  <si>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</si>
  <si>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</si>
  <si>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</si>
  <si>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</si>
  <si>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</si>
  <si>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</si>
  <si>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</si>
  <si>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</si>
  <si>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</si>
  <si>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</si>
  <si>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</si>
  <si>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</si>
  <si>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</si>
  <si>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</si>
  <si>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</si>
  <si>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</si>
  <si>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</si>
  <si>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</si>
  <si>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</si>
  <si>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</si>
  <si>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</si>
  <si>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</si>
  <si>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</si>
  <si>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</si>
  <si>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</si>
  <si>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</si>
  <si>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</si>
  <si>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</si>
  <si>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</si>
  <si>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</si>
  <si>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</si>
  <si>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</si>
  <si>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</si>
  <si>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</si>
  <si>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</si>
  <si>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</si>
  <si>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</si>
  <si>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</si>
  <si>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</si>
  <si>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</si>
  <si>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</si>
  <si>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</si>
  <si>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</si>
  <si>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</si>
  <si>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</si>
  <si>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</si>
  <si>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</si>
  <si>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</si>
  <si>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</si>
  <si>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</si>
  <si>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</si>
  <si>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</si>
  <si>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</si>
  <si>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</si>
  <si>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</si>
  <si>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</si>
  <si>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</si>
  <si>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</si>
  <si>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</si>
  <si>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</si>
  <si>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</si>
  <si>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</si>
  <si>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</si>
  <si>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</si>
  <si>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</si>
  <si>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</si>
  <si>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</si>
  <si>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</si>
  <si>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</si>
  <si>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</si>
  <si>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</si>
  <si>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</si>
  <si>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</si>
  <si>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</si>
  <si>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</si>
  <si>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</si>
  <si>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</si>
  <si>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</si>
  <si>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</si>
  <si>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</si>
  <si>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</si>
  <si>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</si>
  <si>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</si>
  <si>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</si>
  <si>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</si>
  <si>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</si>
  <si>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</si>
  <si>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</si>
  <si>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</si>
  <si>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</si>
  <si>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</si>
  <si>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</si>
  <si>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</si>
  <si>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</si>
  <si>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</si>
  <si>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</si>
  <si>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</si>
  <si>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</si>
  <si>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</si>
  <si>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</si>
  <si>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</si>
  <si>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</si>
  <si>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</si>
  <si>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</si>
  <si>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</si>
  <si>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</si>
  <si>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</si>
  <si>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</si>
  <si>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</si>
  <si>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</si>
  <si>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</si>
  <si>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</si>
  <si>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</si>
  <si>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</si>
  <si>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</si>
  <si>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</si>
  <si>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</si>
  <si>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</si>
  <si>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</si>
  <si>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</si>
  <si>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</si>
  <si>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</si>
  <si>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</si>
  <si>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</si>
  <si>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</si>
  <si>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</si>
  <si>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</si>
  <si>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</si>
  <si>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</si>
  <si>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</si>
  <si>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</si>
  <si>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</si>
  <si>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</si>
  <si>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</si>
  <si>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</si>
  <si>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</si>
  <si>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</si>
  <si>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</si>
  <si>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</si>
  <si>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</si>
  <si>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</si>
  <si>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</si>
  <si>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</si>
  <si>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</si>
  <si>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</si>
  <si>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</si>
  <si>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</si>
  <si>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</si>
  <si>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</si>
  <si>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</si>
  <si>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</si>
  <si>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</si>
  <si>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</si>
  <si>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</si>
  <si>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</si>
  <si>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</si>
  <si>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</si>
  <si>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</si>
  <si>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</si>
  <si>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</si>
  <si>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</si>
  <si>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</si>
  <si>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</si>
  <si>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</si>
  <si>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</si>
  <si>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</si>
  <si>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</si>
  <si>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</si>
  <si>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</si>
  <si>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</si>
  <si>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</si>
  <si>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</si>
  <si>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</si>
  <si>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</si>
  <si>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</si>
  <si>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</si>
  <si>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</si>
  <si>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</si>
  <si>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</si>
  <si>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</si>
  <si>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</si>
  <si>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</si>
  <si>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</si>
  <si>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</si>
  <si>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</si>
  <si>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</si>
  <si>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</si>
  <si>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</si>
  <si>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</si>
  <si>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</si>
  <si>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</si>
  <si>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</si>
  <si>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</si>
  <si>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</si>
  <si>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</si>
  <si>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</si>
  <si>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</si>
  <si>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</si>
  <si>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</si>
  <si>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</si>
  <si>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</si>
  <si>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</si>
  <si>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</si>
  <si>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</si>
  <si>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</si>
  <si>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</si>
  <si>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</si>
  <si>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</si>
  <si>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</si>
  <si>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</si>
  <si>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</si>
  <si>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</si>
  <si>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</si>
  <si>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</si>
  <si>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</si>
  <si>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</si>
  <si>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</si>
  <si>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</si>
  <si>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</si>
  <si>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</si>
  <si>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</si>
  <si>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</si>
  <si>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</si>
  <si>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</si>
  <si>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</si>
  <si>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</si>
  <si>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</si>
  <si>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</si>
  <si>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</si>
  <si>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</si>
  <si>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</si>
  <si>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</si>
  <si>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</si>
  <si>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</si>
  <si>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</si>
  <si>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</si>
  <si>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</si>
  <si>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</si>
  <si>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</si>
  <si>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</si>
  <si>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</si>
  <si>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</si>
  <si>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</si>
  <si>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</si>
  <si>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</si>
  <si>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</si>
  <si>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</si>
  <si>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</si>
  <si>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</si>
  <si>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</si>
  <si>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</si>
  <si>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</si>
  <si>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</si>
  <si>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</si>
  <si>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</si>
  <si>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</si>
  <si>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</si>
  <si>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</si>
  <si>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</si>
  <si>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</si>
  <si>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</si>
  <si>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</si>
  <si>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</si>
  <si>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</si>
  <si>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</si>
  <si>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</si>
  <si>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</si>
  <si>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</si>
  <si>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</si>
  <si>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</si>
  <si>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</si>
  <si>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</si>
  <si>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</si>
  <si>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</si>
  <si>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</si>
  <si>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</si>
  <si>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</si>
  <si>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</si>
  <si>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</si>
  <si>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</si>
  <si>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</si>
  <si>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</si>
  <si>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</si>
  <si>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</si>
  <si>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</si>
  <si>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</si>
  <si>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</si>
  <si>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</si>
  <si>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</si>
  <si>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</si>
  <si>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</si>
  <si>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</si>
  <si>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</si>
  <si>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</si>
  <si>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</si>
  <si>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</si>
  <si>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</si>
  <si>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</si>
  <si>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</si>
  <si>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</si>
  <si>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</si>
  <si>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</si>
  <si>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</si>
  <si>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</si>
  <si>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</si>
  <si>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</si>
  <si>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</si>
  <si>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</si>
  <si>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</si>
  <si>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</si>
  <si>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</si>
  <si>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</si>
  <si>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</si>
  <si>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</si>
  <si>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</si>
  <si>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</si>
  <si>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</si>
  <si>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</si>
  <si>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</si>
  <si>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</si>
  <si>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</si>
  <si>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</si>
  <si>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</si>
  <si>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</si>
  <si>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</si>
  <si>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</si>
  <si>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</si>
  <si>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</si>
  <si>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</si>
  <si>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</si>
  <si>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</si>
  <si>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</si>
  <si>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</si>
  <si>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</si>
  <si>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</si>
  <si>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</si>
  <si>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</si>
  <si>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</si>
  <si>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</si>
  <si>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</si>
  <si>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</si>
  <si>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</si>
  <si>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</si>
  <si>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</si>
  <si>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</si>
  <si>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</si>
  <si>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</si>
  <si>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</si>
  <si>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</si>
  <si>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</si>
  <si>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</si>
  <si>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</si>
  <si>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</si>
  <si>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</si>
  <si>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</si>
  <si>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</si>
  <si>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</si>
  <si>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</si>
  <si>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</si>
  <si>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</si>
  <si>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</si>
  <si>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</si>
  <si>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</si>
  <si>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</si>
  <si>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</si>
  <si>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</si>
  <si>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</si>
  <si>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</si>
  <si>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</si>
  <si>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</si>
  <si>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</si>
  <si>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</si>
  <si>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</si>
  <si>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</si>
  <si>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</si>
  <si>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</si>
  <si>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</si>
  <si>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</si>
  <si>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</si>
  <si>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</si>
  <si>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</si>
  <si>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</si>
  <si>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</si>
  <si>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</si>
  <si>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</si>
  <si>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</si>
  <si>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</si>
  <si>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</si>
  <si>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</si>
  <si>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</si>
  <si>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</si>
  <si>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</si>
  <si>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</si>
  <si>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</si>
  <si>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</si>
  <si>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</si>
  <si>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</si>
  <si>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</si>
  <si>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</si>
  <si>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</si>
  <si>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</si>
  <si>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</si>
  <si>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</si>
  <si>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</si>
  <si>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</si>
  <si>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</si>
  <si>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</si>
  <si>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</si>
  <si>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</si>
  <si>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</si>
  <si>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</si>
  <si>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</si>
  <si>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</si>
  <si>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</si>
  <si>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</si>
  <si>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</si>
  <si>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</si>
  <si>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</si>
  <si>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</si>
  <si>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</si>
  <si>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</si>
  <si>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</si>
  <si>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</si>
  <si>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</si>
  <si>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</si>
  <si>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</si>
  <si>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</si>
  <si>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</si>
  <si>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</si>
  <si>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</si>
  <si>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</si>
  <si>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</si>
  <si>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</si>
  <si>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</si>
  <si>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</si>
  <si>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</si>
  <si>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</si>
  <si>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</si>
  <si>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</si>
  <si>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</si>
  <si>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</si>
  <si>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</si>
  <si>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</si>
  <si>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</si>
  <si>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</si>
  <si>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</si>
  <si>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</si>
  <si>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</si>
  <si>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</si>
  <si>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</si>
  <si>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</si>
  <si>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</si>
  <si>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</si>
  <si>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</si>
  <si>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</si>
  <si>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</si>
  <si>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</si>
  <si>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</si>
  <si>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</si>
  <si>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</si>
  <si>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</si>
  <si>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</si>
  <si>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</si>
  <si>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</si>
  <si>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</si>
  <si>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</si>
  <si>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</si>
  <si>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</si>
  <si>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</si>
  <si>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</si>
  <si>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</si>
  <si>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</si>
  <si>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</si>
  <si>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</si>
  <si>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</si>
  <si>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</si>
  <si>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</si>
  <si>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</si>
  <si>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</si>
  <si>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</si>
  <si>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</si>
  <si>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</si>
  <si>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</si>
  <si>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</si>
  <si>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</si>
  <si>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</si>
  <si>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</si>
  <si>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</si>
  <si>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</si>
  <si>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</si>
  <si>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</si>
  <si>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</si>
  <si>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</si>
  <si>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</si>
  <si>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</si>
  <si>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</si>
  <si>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</si>
  <si>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</si>
  <si>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</si>
  <si>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</si>
  <si>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</si>
  <si>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</si>
  <si>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</si>
  <si>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</si>
  <si>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</si>
  <si>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</si>
  <si>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</si>
  <si>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</si>
  <si>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</si>
  <si>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</si>
  <si>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</si>
  <si>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</si>
  <si>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</si>
  <si>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</si>
  <si>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</si>
  <si>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</si>
  <si>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</si>
  <si>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</si>
  <si>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</si>
  <si>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</si>
  <si>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</si>
  <si>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</si>
  <si>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</si>
  <si>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</si>
  <si>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</si>
  <si>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</si>
  <si>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</si>
  <si>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</si>
  <si>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</si>
  <si>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</si>
  <si>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</si>
  <si>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</si>
  <si>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</si>
  <si>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</si>
  <si>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</si>
  <si>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</si>
  <si>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</si>
  <si>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</si>
  <si>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</si>
  <si>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</si>
  <si>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</si>
  <si>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</si>
  <si>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</si>
  <si>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</si>
  <si>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</si>
  <si>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</si>
  <si>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</si>
  <si>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</si>
  <si>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</si>
  <si>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</si>
  <si>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</si>
  <si>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</si>
  <si>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</si>
  <si>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</si>
  <si>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</si>
  <si>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</si>
  <si>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</si>
  <si>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</si>
  <si>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</si>
  <si>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</si>
  <si>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</si>
  <si>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</si>
  <si>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</si>
  <si>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</si>
  <si>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</si>
  <si>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</si>
  <si>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</si>
  <si>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</si>
  <si>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</si>
  <si>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</si>
  <si>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</si>
  <si>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</si>
  <si>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</si>
  <si>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</si>
  <si>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</si>
  <si>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</si>
  <si>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</si>
  <si>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</si>
  <si>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</si>
  <si>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</si>
  <si>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</si>
  <si>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</si>
  <si>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</si>
  <si>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</si>
  <si>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</si>
  <si>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</si>
  <si>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</si>
  <si>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</si>
  <si>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</si>
  <si>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</si>
  <si>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</si>
  <si>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</si>
  <si>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</si>
  <si>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</si>
  <si>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</si>
  <si>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</si>
  <si>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</si>
  <si>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</si>
  <si>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</si>
  <si>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</si>
  <si>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</si>
  <si>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</si>
  <si>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</si>
  <si>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</si>
  <si>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</si>
  <si>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</si>
  <si>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</si>
  <si>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</si>
  <si>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</si>
  <si>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</si>
  <si>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</si>
  <si>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</si>
  <si>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</si>
  <si>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</si>
  <si>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</si>
  <si>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</si>
  <si>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</si>
  <si>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</si>
  <si>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</si>
  <si>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</si>
  <si>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</si>
  <si>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</si>
  <si>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</si>
  <si>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</si>
  <si>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</si>
  <si>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</si>
  <si>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</si>
  <si>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</si>
  <si>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</si>
  <si>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</si>
  <si>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</si>
  <si>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</si>
  <si>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</si>
  <si>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</si>
  <si>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</si>
  <si>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</si>
  <si>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</si>
  <si>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</si>
  <si>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</si>
  <si>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</si>
  <si>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</si>
  <si>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</si>
  <si>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</si>
  <si>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</si>
  <si>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</si>
  <si>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</si>
  <si>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</si>
  <si>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</si>
  <si>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</si>
  <si>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</si>
  <si>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</si>
  <si>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</si>
  <si>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</si>
  <si>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</si>
  <si>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</si>
  <si>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</si>
  <si>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</si>
  <si>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</si>
  <si>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</si>
  <si>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</si>
  <si>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</si>
  <si>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</si>
  <si>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</si>
  <si>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</si>
  <si>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</si>
  <si>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</si>
  <si>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</si>
  <si>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</si>
  <si>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</si>
  <si>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</si>
  <si>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</si>
  <si>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</si>
  <si>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</si>
  <si>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</si>
  <si>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</si>
  <si>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</si>
  <si>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</si>
  <si>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</si>
  <si>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</si>
  <si>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</si>
  <si>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</si>
  <si>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</si>
  <si>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</si>
  <si>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</si>
  <si>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</si>
  <si>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</si>
  <si>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</si>
  <si>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</si>
  <si>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</si>
  <si>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</si>
  <si>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</si>
  <si>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</si>
  <si>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</si>
  <si>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</si>
  <si>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</si>
  <si>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</si>
  <si>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</si>
  <si>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</si>
  <si>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</si>
  <si>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</si>
  <si>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</si>
  <si>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</si>
  <si>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</si>
  <si>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</si>
  <si>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</si>
  <si>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</si>
  <si>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</si>
  <si>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</si>
  <si>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</si>
  <si>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</si>
  <si>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</si>
  <si>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</si>
  <si>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</si>
  <si>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</si>
  <si>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</si>
  <si>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</si>
  <si>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</si>
  <si>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</si>
  <si>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</si>
  <si>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</si>
  <si>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</si>
  <si>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</si>
  <si>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</si>
  <si>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</si>
  <si>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</si>
  <si>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</si>
  <si>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</si>
  <si>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</si>
  <si>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</si>
  <si>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</si>
  <si>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</si>
  <si>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</si>
  <si>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</si>
  <si>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</si>
  <si>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</si>
  <si>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</si>
  <si>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</si>
  <si>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</si>
  <si>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</si>
  <si>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</si>
  <si>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</si>
  <si>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</si>
  <si>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</si>
  <si>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</si>
  <si>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</si>
  <si>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</si>
  <si>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</si>
  <si>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</si>
  <si>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</si>
  <si>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</si>
  <si>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</si>
  <si>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</si>
  <si>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</si>
  <si>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</si>
  <si>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</si>
  <si>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</si>
  <si>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</si>
  <si>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</si>
  <si>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</si>
  <si>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</si>
  <si>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</si>
  <si>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</si>
  <si>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</si>
  <si>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</si>
  <si>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</si>
  <si>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</si>
  <si>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</si>
  <si>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</si>
  <si>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</si>
  <si>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</si>
  <si>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</si>
  <si>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</si>
  <si>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</si>
  <si>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</si>
  <si>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</si>
  <si>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</si>
  <si>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</si>
  <si>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</si>
  <si>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</si>
  <si>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</si>
  <si>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</si>
  <si>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</si>
  <si>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</si>
  <si>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</si>
  <si>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</si>
  <si>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</si>
  <si>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</si>
  <si>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</si>
  <si>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</si>
  <si>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</si>
  <si>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</si>
  <si>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</si>
  <si>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</si>
  <si>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</si>
  <si>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</si>
  <si>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</si>
  <si>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</si>
  <si>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</si>
  <si>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</si>
  <si>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</si>
  <si>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</si>
  <si>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</si>
  <si>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</si>
  <si>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</si>
  <si>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</si>
  <si>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</si>
  <si>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</si>
  <si>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</si>
  <si>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</si>
  <si>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</si>
  <si>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</si>
  <si>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</si>
  <si>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</si>
  <si>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</si>
  <si>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</si>
  <si>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</si>
  <si>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</si>
  <si>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</si>
  <si>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</si>
  <si>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</si>
  <si>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</si>
  <si>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</si>
  <si>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</si>
  <si>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</si>
  <si>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</si>
  <si>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</si>
  <si>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</si>
  <si>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</si>
  <si>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</si>
  <si>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</si>
  <si>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</si>
  <si>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</si>
  <si>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</si>
  <si>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</si>
  <si>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</si>
  <si>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</si>
  <si>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</si>
  <si>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</si>
  <si>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</si>
  <si>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</si>
  <si>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</si>
  <si>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</si>
  <si>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</si>
  <si>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</si>
  <si>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</si>
  <si>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</si>
  <si>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</si>
  <si>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</si>
  <si>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</si>
  <si>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</si>
  <si>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</si>
  <si>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</si>
  <si>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</si>
  <si>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</si>
  <si>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</si>
  <si>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</si>
  <si>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</si>
  <si>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</si>
  <si>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</si>
  <si>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</si>
  <si>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</si>
  <si>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</si>
  <si>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</si>
  <si>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</si>
  <si>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</si>
  <si>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</si>
  <si>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</si>
  <si>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</si>
  <si>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</si>
  <si>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</si>
  <si>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</si>
  <si>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</si>
  <si>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</si>
  <si>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</si>
  <si>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</si>
  <si>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</si>
  <si>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</si>
  <si>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</si>
  <si>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</si>
  <si>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</si>
  <si>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</si>
  <si>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</si>
  <si>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</si>
  <si>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</si>
  <si>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</si>
  <si>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</si>
  <si>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</si>
  <si>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</si>
  <si>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</si>
  <si>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</si>
  <si>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</si>
  <si>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</si>
  <si>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</si>
  <si>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</si>
  <si>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</si>
  <si>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</si>
  <si>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</si>
  <si>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</si>
  <si>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</si>
  <si>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</si>
  <si>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</si>
  <si>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</si>
  <si>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</si>
  <si>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</si>
  <si>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</si>
  <si>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</si>
  <si>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</si>
  <si>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</si>
  <si>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</si>
  <si>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</si>
  <si>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</si>
  <si>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</si>
  <si>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</si>
  <si>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</si>
  <si>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</si>
  <si>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</si>
  <si>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</si>
  <si>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</si>
  <si>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</si>
  <si>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</si>
  <si>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</si>
  <si>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</si>
  <si>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</si>
  <si>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</si>
  <si>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</si>
  <si>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</si>
  <si>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</si>
  <si>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</si>
  <si>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</si>
  <si>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</si>
  <si>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</si>
  <si>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</si>
  <si>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</si>
  <si>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</si>
  <si>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</si>
  <si>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</si>
  <si>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</si>
  <si>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</si>
  <si>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</si>
  <si>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</si>
  <si>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</si>
  <si>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</si>
  <si>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</si>
  <si>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</si>
  <si>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</si>
  <si>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</si>
  <si>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</si>
  <si>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</si>
  <si>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</si>
  <si>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</si>
  <si>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</si>
  <si>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</si>
  <si>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</si>
  <si>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</si>
  <si>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</si>
  <si>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</si>
  <si>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</si>
  <si>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</si>
  <si>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</si>
  <si>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</si>
  <si>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</si>
  <si>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</si>
  <si>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</si>
  <si>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</si>
  <si>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</si>
  <si>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</si>
  <si>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</si>
  <si>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</si>
  <si>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</si>
  <si>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</si>
  <si>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</si>
  <si>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</si>
  <si>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</si>
  <si>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</si>
  <si>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</si>
  <si>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</si>
  <si>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</si>
  <si>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</si>
  <si>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</si>
  <si>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</si>
  <si>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</si>
  <si>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</si>
  <si>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</si>
  <si>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</si>
  <si>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</si>
  <si>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</si>
  <si>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</si>
  <si>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</si>
  <si>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</si>
  <si>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</si>
  <si>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</si>
  <si>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</si>
  <si>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</si>
  <si>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</si>
  <si>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</si>
  <si>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</si>
  <si>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</si>
  <si>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</si>
  <si>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</si>
  <si>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</si>
  <si>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</si>
  <si>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</si>
  <si>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</si>
  <si>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</si>
  <si>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</si>
  <si>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</si>
  <si>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</si>
  <si>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</si>
  <si>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</si>
  <si>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</si>
  <si>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</si>
  <si>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</si>
  <si>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</si>
  <si>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</si>
  <si>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</si>
  <si>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</si>
  <si>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</si>
  <si>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</si>
  <si>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</si>
  <si>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</si>
  <si>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</si>
  <si>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</si>
  <si>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</si>
  <si>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</si>
  <si>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</si>
  <si>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</si>
  <si>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</si>
  <si>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</si>
  <si>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</si>
  <si>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</si>
  <si>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</si>
  <si>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</si>
  <si>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</si>
  <si>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</si>
  <si>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</si>
  <si>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</si>
  <si>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</si>
  <si>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</si>
  <si>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</si>
  <si>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</si>
  <si>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</si>
  <si>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</si>
  <si>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</si>
  <si>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</si>
  <si>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</si>
  <si>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</si>
  <si>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</si>
  <si>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</si>
  <si>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</si>
  <si>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</si>
  <si>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</si>
  <si>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</si>
  <si>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</si>
  <si>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</si>
  <si>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</si>
  <si>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</si>
  <si>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</si>
  <si>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</si>
  <si>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</si>
  <si>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</si>
  <si>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</si>
  <si>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</si>
  <si>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</si>
  <si>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</si>
  <si>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</si>
  <si>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</si>
  <si>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</si>
  <si>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</si>
  <si>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</si>
  <si>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</si>
  <si>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</si>
  <si>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</si>
  <si>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</si>
  <si>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</si>
  <si>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</si>
  <si>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</si>
  <si>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</si>
  <si>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</si>
  <si>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</si>
  <si>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</si>
  <si>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</si>
  <si>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</si>
  <si>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</si>
  <si>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</si>
  <si>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</si>
  <si>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</si>
  <si>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</si>
  <si>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</si>
  <si>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</si>
  <si>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</si>
  <si>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</si>
  <si>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</si>
  <si>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</si>
  <si>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</si>
  <si>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</si>
  <si>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</si>
  <si>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</si>
  <si>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</si>
  <si>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</si>
  <si>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</si>
  <si>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</si>
  <si>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</si>
  <si>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</si>
  <si>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</si>
  <si>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</si>
  <si>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</si>
  <si>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</si>
  <si>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</si>
  <si>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</si>
  <si>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</si>
  <si>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</si>
  <si>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</si>
  <si>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</si>
  <si>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</si>
  <si>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</si>
  <si>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</si>
  <si>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</si>
  <si>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</si>
  <si>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</si>
  <si>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</si>
  <si>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</si>
  <si>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</si>
  <si>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</si>
  <si>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</si>
  <si>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</si>
  <si>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</si>
  <si>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</si>
  <si>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</si>
  <si>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</si>
  <si>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</si>
  <si>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</si>
  <si>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</si>
  <si>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</si>
  <si>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</si>
  <si>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</si>
  <si>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</si>
  <si>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</si>
  <si>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</si>
  <si>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</si>
  <si>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</si>
  <si>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</si>
  <si>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</si>
  <si>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</si>
  <si>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</si>
  <si>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</si>
  <si>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</si>
  <si>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</si>
  <si>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</si>
  <si>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</si>
  <si>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</si>
  <si>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</si>
  <si>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</si>
  <si>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</si>
  <si>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</si>
  <si>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</si>
  <si>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</si>
  <si>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</si>
  <si>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</si>
  <si>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</si>
  <si>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</si>
  <si>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</si>
  <si>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</si>
  <si>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</si>
  <si>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</si>
  <si>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</si>
  <si>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</si>
  <si>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</si>
  <si>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</si>
  <si>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</si>
  <si>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</si>
  <si>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</si>
  <si>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</si>
  <si>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</si>
  <si>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</si>
  <si>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</si>
  <si>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</si>
  <si>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</si>
  <si>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</si>
  <si>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</si>
  <si>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</si>
  <si>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</si>
  <si>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</si>
  <si>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</si>
  <si>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</si>
  <si>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</si>
  <si>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</si>
  <si>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</si>
  <si>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</si>
  <si>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</si>
  <si>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</si>
  <si>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</si>
  <si>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</si>
  <si>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</si>
  <si>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</si>
  <si>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</si>
  <si>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</si>
  <si>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</si>
  <si>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</si>
  <si>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</si>
  <si>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</si>
  <si>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</si>
  <si>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</si>
  <si>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</si>
  <si>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</si>
  <si>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</si>
  <si>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</si>
  <si>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</si>
  <si>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</si>
  <si>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</si>
  <si>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</si>
  <si>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</si>
  <si>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</si>
  <si>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</si>
  <si>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</si>
  <si>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</si>
  <si>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</si>
  <si>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</si>
  <si>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</si>
  <si>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</si>
  <si>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</si>
  <si>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</si>
  <si>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</si>
  <si>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</si>
  <si>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</si>
  <si>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</si>
  <si>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</si>
  <si>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</si>
  <si>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</si>
  <si>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</si>
  <si>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</si>
  <si>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</si>
  <si>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</si>
  <si>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</si>
  <si>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</si>
  <si>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</si>
  <si>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</si>
  <si>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</si>
  <si>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</si>
  <si>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</si>
  <si>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</si>
  <si>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</si>
  <si>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</si>
  <si>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</si>
  <si>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</si>
  <si>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</si>
  <si>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</si>
  <si>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</si>
  <si>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</si>
  <si>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</si>
  <si>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</si>
  <si>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</si>
  <si>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</si>
  <si>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</si>
  <si>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</si>
  <si>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</si>
  <si>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</si>
  <si>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</si>
  <si>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</si>
  <si>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</si>
  <si>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</si>
  <si>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</si>
  <si>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</si>
  <si>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</si>
  <si>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</si>
  <si>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</si>
  <si>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</si>
  <si>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</si>
  <si>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</si>
  <si>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</si>
  <si>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</si>
  <si>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</si>
  <si>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</si>
  <si>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</si>
  <si>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</si>
  <si>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</si>
  <si>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</si>
  <si>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</si>
  <si>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</si>
  <si>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</si>
  <si>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</si>
  <si>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</si>
  <si>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</si>
  <si>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</si>
  <si>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</si>
  <si>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</si>
  <si>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</si>
  <si>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</si>
  <si>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</si>
  <si>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</si>
  <si>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</si>
  <si>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</si>
  <si>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</si>
  <si>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</si>
  <si>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</si>
  <si>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</si>
  <si>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</si>
  <si>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</si>
  <si>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</si>
  <si>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</si>
  <si>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</si>
  <si>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</si>
  <si>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</si>
  <si>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</si>
  <si>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</si>
  <si>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</si>
  <si>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</si>
  <si>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</si>
  <si>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</si>
  <si>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</si>
  <si>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</si>
  <si>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</si>
  <si>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</si>
  <si>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</si>
  <si>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</si>
  <si>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</si>
  <si>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</si>
  <si>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</si>
  <si>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</si>
  <si>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</si>
  <si>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</si>
  <si>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</si>
  <si>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</si>
  <si>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</si>
  <si>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</si>
  <si>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</si>
  <si>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</si>
  <si>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</si>
  <si>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</si>
  <si>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</si>
  <si>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</si>
  <si>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</si>
  <si>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</si>
  <si>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</si>
  <si>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</si>
  <si>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</si>
  <si>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</si>
  <si>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</si>
  <si>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</si>
  <si>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</si>
  <si>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</si>
  <si>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</si>
  <si>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</si>
  <si>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</si>
  <si>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</si>
  <si>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</si>
  <si>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</si>
  <si>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</si>
  <si>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</si>
  <si>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</si>
  <si>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</si>
  <si>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</si>
  <si>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</si>
  <si>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</si>
  <si>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</si>
  <si>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</si>
  <si>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</si>
  <si>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</si>
  <si>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</si>
  <si>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</si>
  <si>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</si>
  <si>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</si>
  <si>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</si>
  <si>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</si>
  <si>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</si>
  <si>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</si>
  <si>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</si>
  <si>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</si>
  <si>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</si>
  <si>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</si>
  <si>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</si>
  <si>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</si>
  <si>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</si>
  <si>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</si>
  <si>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</si>
  <si>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</si>
  <si>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</si>
  <si>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</si>
  <si>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</si>
  <si>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</si>
  <si>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</si>
  <si>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</si>
  <si>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</si>
  <si>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</si>
  <si>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</si>
  <si>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</si>
  <si>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</si>
  <si>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</si>
  <si>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</si>
  <si>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</si>
  <si>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</si>
  <si>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</si>
  <si>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</si>
  <si>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</si>
  <si>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</si>
  <si>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</si>
  <si>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</si>
  <si>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</si>
  <si>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</si>
  <si>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</si>
  <si>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</si>
  <si>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</si>
  <si>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</si>
  <si>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</si>
  <si>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</si>
  <si>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</si>
  <si>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</si>
  <si>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</si>
  <si>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</si>
  <si>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</si>
  <si>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</si>
  <si>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</si>
  <si>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</si>
  <si>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</si>
  <si>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</si>
  <si>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</si>
  <si>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</si>
  <si>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</si>
  <si>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</si>
  <si>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</si>
  <si>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</si>
  <si>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</si>
  <si>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</si>
  <si>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</si>
  <si>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</si>
  <si>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</si>
  <si>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</si>
  <si>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</si>
  <si>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</si>
  <si>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</si>
  <si>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</si>
  <si>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</si>
  <si>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</si>
  <si>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</si>
  <si>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</si>
  <si>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</si>
  <si>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</si>
  <si>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</si>
  <si>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</si>
  <si>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</si>
  <si>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</si>
  <si>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</si>
  <si>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</si>
  <si>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</si>
  <si>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</si>
  <si>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</si>
  <si>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</si>
  <si>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</si>
  <si>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</si>
  <si>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</si>
  <si>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</si>
  <si>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</si>
  <si>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</si>
  <si>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</si>
  <si>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</si>
  <si>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</si>
  <si>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</si>
  <si>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</si>
  <si>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</si>
  <si>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</si>
  <si>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</si>
  <si>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</si>
  <si>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</si>
  <si>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</si>
  <si>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</si>
  <si>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</si>
  <si>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</si>
  <si>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</si>
  <si>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</si>
  <si>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</si>
  <si>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</si>
  <si>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</si>
  <si>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</si>
  <si>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</si>
  <si>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</si>
  <si>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</si>
  <si>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</si>
  <si>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</si>
  <si>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</si>
  <si>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</si>
  <si>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</si>
  <si>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</si>
  <si>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</si>
  <si>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</si>
  <si>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</si>
  <si>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</si>
  <si>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</si>
  <si>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</si>
  <si>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</si>
  <si>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</si>
  <si>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</si>
  <si>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</si>
  <si>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</si>
  <si>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</si>
  <si>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</si>
  <si>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</si>
  <si>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</si>
  <si>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</si>
  <si>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</si>
  <si>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</si>
  <si>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</si>
  <si>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</si>
  <si>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</si>
  <si>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</si>
  <si>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</si>
  <si>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</si>
  <si>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</si>
  <si>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</si>
  <si>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</si>
  <si>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</si>
  <si>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</si>
  <si>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</si>
  <si>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</si>
  <si>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</si>
  <si>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</si>
  <si>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</si>
  <si>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</si>
  <si>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</si>
  <si>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</si>
  <si>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</si>
  <si>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</si>
  <si>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</si>
  <si>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</si>
  <si>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</si>
  <si>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</si>
  <si>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</si>
  <si>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</si>
  <si>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</si>
  <si>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</si>
  <si>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</si>
  <si>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</si>
  <si>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</si>
  <si>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</si>
  <si>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</si>
  <si>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</si>
  <si>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</si>
  <si>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</si>
  <si>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</si>
  <si>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</si>
  <si>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</si>
  <si>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</si>
  <si>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</si>
  <si>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</si>
  <si>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</si>
  <si>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</si>
  <si>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</si>
  <si>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</si>
  <si>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</si>
  <si>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</si>
  <si>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</si>
  <si>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</si>
  <si>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</si>
  <si>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</si>
  <si>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</si>
  <si>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</si>
  <si>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</si>
  <si>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</si>
  <si>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</si>
  <si>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</si>
  <si>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</si>
  <si>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</si>
  <si>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</si>
  <si>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</si>
  <si>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</si>
  <si>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</si>
  <si>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</si>
  <si>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</si>
  <si>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</si>
  <si>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</si>
  <si>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</si>
  <si>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</si>
  <si>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</si>
  <si>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</si>
  <si>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</si>
  <si>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</si>
  <si>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</si>
  <si>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</si>
  <si>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</si>
  <si>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</si>
  <si>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</si>
  <si>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</si>
  <si>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</si>
  <si>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</si>
  <si>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</si>
  <si>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</si>
  <si>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</si>
  <si>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</si>
  <si>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</si>
  <si>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</si>
  <si>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</si>
  <si>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</si>
  <si>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</si>
  <si>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</si>
  <si>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</si>
  <si>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</si>
  <si>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</si>
  <si>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</si>
  <si>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</si>
  <si>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</si>
  <si>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</si>
  <si>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</si>
  <si>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</si>
  <si>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</si>
  <si>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</si>
  <si>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</si>
  <si>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</si>
  <si>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</si>
  <si>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</si>
  <si>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</si>
  <si>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</si>
  <si>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</si>
  <si>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</si>
  <si>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</si>
  <si>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</si>
  <si>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</si>
  <si>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</si>
  <si>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</si>
  <si>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</si>
  <si>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</si>
  <si>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</si>
  <si>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</si>
  <si>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</si>
  <si>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</si>
  <si>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</si>
  <si>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</si>
  <si>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</si>
  <si>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</si>
  <si>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</si>
  <si>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</si>
  <si>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</si>
  <si>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</si>
  <si>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</si>
  <si>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</si>
  <si>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</si>
  <si>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</si>
  <si>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</si>
  <si>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</si>
  <si>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</si>
  <si>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</si>
  <si>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</si>
  <si>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</si>
  <si>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</si>
  <si>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</si>
  <si>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</si>
  <si>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</si>
  <si>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</si>
  <si>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</si>
  <si>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</si>
  <si>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</si>
  <si>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</si>
  <si>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</si>
  <si>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</si>
  <si>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</si>
  <si>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</si>
  <si>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</si>
  <si>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</si>
  <si>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</si>
  <si>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</si>
  <si>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</si>
  <si>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</si>
  <si>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</si>
  <si>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</si>
  <si>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</si>
  <si>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</si>
  <si>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</si>
  <si>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</si>
  <si>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</si>
  <si>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</si>
  <si>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</si>
  <si>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</si>
  <si>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</si>
  <si>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</si>
  <si>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</si>
  <si>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</si>
  <si>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</si>
  <si>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</si>
  <si>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</si>
  <si>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</si>
  <si>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</si>
  <si>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</si>
  <si>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</si>
  <si>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</si>
  <si>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</si>
  <si>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</si>
  <si>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</si>
  <si>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</si>
  <si>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</si>
  <si>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</si>
  <si>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</si>
  <si>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</si>
  <si>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</si>
  <si>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</si>
  <si>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</si>
  <si>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</si>
  <si>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</si>
  <si>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</si>
  <si>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</si>
  <si>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</si>
  <si>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</si>
  <si>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</si>
  <si>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</si>
  <si>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</si>
  <si>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</si>
  <si>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</si>
  <si>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</si>
  <si>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</si>
  <si>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</si>
  <si>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</si>
  <si>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</si>
  <si>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</si>
  <si>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</si>
  <si>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</si>
  <si>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</si>
  <si>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</si>
  <si>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</si>
  <si>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</si>
  <si>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</si>
  <si>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</si>
  <si>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</si>
  <si>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</si>
  <si>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</si>
  <si>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</si>
  <si>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</si>
  <si>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</si>
  <si>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</si>
  <si>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</si>
  <si>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</si>
  <si>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</si>
  <si>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</si>
  <si>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</si>
  <si>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</si>
  <si>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</si>
  <si>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</si>
  <si>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</si>
  <si>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</si>
  <si>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</si>
  <si>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</si>
  <si>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</si>
  <si>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</si>
  <si>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</si>
  <si>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</si>
  <si>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</si>
  <si>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</si>
  <si>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</si>
  <si>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</si>
  <si>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</si>
  <si>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</si>
  <si>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</si>
  <si>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</si>
  <si>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</si>
  <si>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</si>
  <si>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</si>
  <si>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</si>
  <si>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</si>
  <si>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</si>
  <si>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</si>
  <si>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</si>
  <si>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</si>
  <si>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</si>
  <si>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</si>
  <si>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</si>
  <si>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</si>
  <si>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</si>
  <si>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</si>
  <si>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</si>
  <si>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</si>
  <si>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</si>
  <si>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</si>
  <si>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</si>
  <si>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</si>
  <si>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</si>
  <si>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</si>
  <si>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</si>
  <si>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</si>
  <si>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</si>
  <si>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</si>
  <si>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</si>
  <si>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</si>
  <si>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</si>
  <si>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</si>
  <si>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</si>
  <si>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</si>
  <si>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</si>
  <si>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</si>
  <si>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</si>
  <si>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</si>
  <si>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</si>
  <si>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</si>
  <si>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</si>
  <si>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</si>
  <si>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</si>
  <si>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</si>
  <si>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</si>
  <si>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</si>
  <si>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</si>
  <si>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</si>
  <si>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</si>
  <si>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</si>
  <si>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</si>
  <si>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</si>
  <si>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</si>
  <si>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</si>
  <si>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</si>
  <si>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</si>
  <si>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</si>
  <si>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</si>
  <si>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</si>
  <si>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</si>
  <si>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</si>
  <si>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</si>
  <si>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</si>
  <si>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</si>
  <si>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</si>
  <si>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</si>
  <si>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</si>
  <si>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</si>
  <si>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</si>
  <si>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</si>
  <si>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</si>
  <si>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</si>
  <si>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</si>
  <si>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</si>
  <si>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</si>
  <si>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</si>
  <si>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</si>
  <si>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</si>
  <si>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</si>
  <si>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</si>
  <si>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</si>
  <si>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</si>
  <si>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</si>
  <si>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</si>
  <si>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</si>
  <si>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</si>
  <si>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</si>
  <si>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</si>
  <si>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</si>
  <si>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</si>
  <si>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</si>
  <si>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</si>
  <si>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</si>
  <si>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</si>
  <si>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</si>
  <si>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</si>
  <si>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</si>
  <si>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</si>
  <si>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</si>
  <si>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</si>
  <si>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</si>
  <si>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</si>
  <si>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</si>
  <si>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</si>
  <si>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</si>
  <si>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</si>
  <si>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</si>
  <si>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</si>
  <si>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</si>
  <si>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</si>
  <si>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</si>
  <si>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</si>
  <si>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</si>
  <si>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</si>
  <si>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</si>
  <si>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</si>
  <si>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</si>
  <si>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</si>
  <si>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</si>
  <si>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</si>
  <si>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</si>
  <si>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</si>
  <si>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</si>
  <si>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</si>
  <si>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</si>
  <si>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</si>
  <si>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</si>
  <si>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</si>
  <si>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</si>
  <si>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</si>
  <si>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</si>
  <si>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</si>
  <si>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</si>
  <si>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</si>
  <si>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</si>
  <si>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</si>
  <si>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</si>
  <si>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</si>
  <si>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</si>
  <si>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</si>
  <si>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</si>
  <si>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</si>
  <si>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</si>
  <si>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</si>
  <si>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</si>
  <si>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</si>
  <si>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</si>
  <si>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</si>
  <si>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</si>
  <si>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</si>
  <si>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</si>
  <si>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</si>
  <si>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</si>
  <si>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</si>
  <si>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</si>
  <si>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</si>
  <si>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</si>
  <si>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</si>
  <si>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</si>
  <si>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</si>
  <si>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</si>
  <si>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</si>
  <si>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</si>
  <si>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</si>
  <si>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</si>
  <si>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</si>
  <si>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</si>
  <si>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</si>
  <si>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</si>
  <si>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</si>
  <si>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</si>
  <si>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</si>
  <si>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</si>
  <si>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</si>
  <si>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</si>
  <si>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</si>
  <si>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</si>
  <si>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</si>
  <si>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</si>
  <si>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</si>
  <si>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</si>
  <si>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</si>
  <si>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</si>
  <si>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</si>
  <si>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</si>
  <si>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</si>
  <si>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</si>
  <si>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</si>
  <si>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</si>
  <si>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</si>
  <si>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</si>
  <si>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</si>
  <si>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</si>
  <si>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</si>
  <si>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</si>
  <si>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</si>
  <si>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</si>
  <si>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</si>
  <si>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</si>
  <si>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</si>
  <si>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</si>
  <si>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</si>
  <si>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</si>
  <si>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</si>
  <si>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</si>
  <si>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</si>
  <si>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</si>
  <si>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</si>
  <si>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</si>
  <si>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</si>
  <si>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</si>
  <si>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</si>
  <si>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</si>
  <si>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</si>
  <si>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</si>
  <si>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</si>
  <si>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</si>
  <si>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</si>
  <si>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</si>
  <si>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</si>
  <si>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</si>
  <si>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</si>
  <si>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</si>
  <si>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</si>
  <si>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</si>
  <si>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</si>
  <si>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</si>
  <si>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</si>
  <si>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</si>
  <si>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</si>
  <si>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</si>
  <si>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</si>
  <si>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</si>
  <si>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</si>
  <si>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</si>
  <si>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</si>
  <si>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</si>
  <si>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</si>
  <si>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</si>
  <si>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</si>
  <si>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</si>
  <si>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</si>
  <si>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</si>
  <si>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</si>
  <si>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</si>
  <si>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</si>
  <si>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</si>
  <si>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</si>
  <si>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</si>
  <si>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</si>
  <si>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</si>
  <si>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</si>
  <si>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</si>
  <si>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</si>
  <si>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</si>
  <si>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</si>
  <si>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</si>
  <si>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</si>
  <si>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</si>
  <si>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</si>
  <si>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</si>
  <si>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</si>
  <si>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</si>
  <si>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</si>
  <si>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</si>
  <si>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</si>
  <si>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</si>
  <si>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</si>
  <si>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</si>
  <si>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</si>
  <si>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</si>
  <si>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</si>
  <si>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</si>
  <si>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</si>
  <si>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</si>
  <si>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</si>
  <si>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</si>
  <si>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</si>
  <si>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</si>
  <si>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</si>
  <si>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</si>
  <si>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</si>
  <si>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</si>
  <si>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</si>
  <si>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</si>
  <si>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</si>
  <si>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</si>
  <si>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</si>
  <si>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</si>
  <si>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</si>
  <si>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</si>
  <si>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</si>
  <si>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</si>
  <si>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</si>
  <si>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</si>
  <si>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</si>
  <si>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</si>
  <si>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</si>
  <si>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</si>
  <si>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</si>
  <si>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</si>
  <si>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</si>
  <si>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</si>
  <si>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</si>
  <si>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</si>
  <si>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</si>
  <si>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</si>
  <si>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</si>
  <si>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</si>
  <si>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</si>
  <si>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</si>
  <si>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</si>
  <si>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</si>
  <si>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</si>
  <si>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</si>
  <si>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</si>
  <si>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</si>
  <si>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</si>
  <si>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</si>
  <si>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</si>
  <si>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</si>
  <si>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</si>
  <si>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</si>
  <si>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</si>
  <si>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</si>
  <si>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</si>
  <si>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</si>
  <si>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</si>
  <si>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</si>
  <si>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</si>
  <si>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</si>
  <si>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</si>
  <si>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</si>
  <si>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</si>
  <si>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</si>
  <si>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</si>
  <si>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</si>
  <si>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</si>
  <si>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</si>
  <si>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</si>
  <si>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</si>
  <si>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</si>
  <si>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</si>
  <si>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</si>
  <si>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</si>
  <si>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</si>
  <si>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</si>
  <si>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</si>
  <si>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</si>
  <si>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</si>
  <si>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</si>
  <si>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</si>
  <si>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</si>
  <si>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</si>
  <si>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</si>
  <si>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</si>
  <si>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</si>
  <si>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</si>
  <si>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</si>
  <si>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</si>
  <si>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</si>
  <si>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</si>
  <si>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</si>
  <si>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</si>
  <si>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</si>
  <si>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</si>
  <si>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</si>
  <si>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</si>
  <si>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</si>
  <si>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</si>
  <si>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</si>
  <si>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</si>
  <si>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</si>
  <si>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</si>
  <si>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</si>
  <si>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</si>
  <si>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</si>
  <si>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</si>
  <si>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</si>
  <si>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</si>
  <si>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</si>
  <si>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</si>
  <si>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</si>
  <si>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</si>
  <si>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</si>
  <si>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</si>
  <si>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</si>
  <si>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</si>
  <si>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</si>
  <si>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</si>
  <si>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</si>
  <si>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</si>
  <si>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</si>
  <si>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</si>
  <si>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</si>
  <si>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</si>
  <si>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</si>
  <si>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</si>
  <si>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</si>
  <si>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</si>
  <si>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</si>
  <si>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</si>
  <si>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</si>
  <si>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</si>
  <si>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</si>
  <si>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</si>
  <si>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</si>
  <si>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</si>
  <si>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</si>
  <si>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</si>
  <si>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</si>
  <si>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</si>
  <si>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</si>
  <si>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</si>
  <si>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</si>
  <si>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</si>
  <si>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</si>
  <si>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</si>
  <si>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</si>
  <si>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</si>
  <si>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</si>
  <si>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</si>
  <si>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</si>
  <si>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</si>
  <si>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</si>
  <si>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</si>
  <si>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</si>
  <si>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</si>
  <si>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</si>
  <si>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</si>
  <si>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</si>
  <si>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</si>
  <si>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</si>
  <si>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</si>
  <si>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</si>
  <si>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</si>
  <si>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</si>
  <si>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</si>
  <si>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</si>
  <si>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</si>
  <si>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</si>
  <si>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</si>
  <si>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</si>
  <si>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</si>
  <si>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</si>
  <si>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</si>
  <si>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</si>
  <si>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</si>
  <si>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</si>
  <si>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</si>
  <si>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</si>
  <si>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</si>
  <si>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</si>
  <si>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</si>
  <si>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</si>
  <si>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</si>
  <si>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</si>
  <si>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</si>
  <si>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</si>
  <si>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</si>
  <si>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</si>
  <si>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</si>
  <si>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</si>
  <si>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</si>
  <si>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</si>
  <si>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</si>
  <si>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</si>
  <si>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</si>
  <si>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</si>
  <si>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</si>
  <si>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</si>
  <si>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</si>
  <si>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</si>
  <si>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</si>
  <si>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</si>
  <si>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</si>
  <si>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</si>
  <si>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</si>
  <si>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</si>
  <si>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</si>
  <si>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</si>
  <si>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</si>
  <si>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</si>
  <si>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</si>
  <si>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</si>
  <si>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</si>
  <si>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</si>
  <si>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</si>
  <si>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</si>
  <si>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</si>
  <si>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</si>
  <si>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</si>
  <si>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</si>
  <si>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</si>
  <si>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</si>
  <si>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</si>
  <si>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</si>
  <si>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</si>
  <si>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</si>
  <si>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</si>
  <si>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</si>
  <si>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</si>
  <si>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</si>
  <si>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</si>
  <si>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</si>
  <si>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</si>
  <si>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</si>
  <si>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</si>
  <si>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</si>
  <si>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</si>
  <si>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</si>
  <si>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</si>
  <si>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</si>
  <si>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</si>
  <si>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</si>
  <si>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</si>
  <si>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</si>
  <si>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</si>
  <si>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</si>
  <si>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</si>
  <si>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</si>
  <si>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</si>
  <si>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</si>
  <si>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</si>
  <si>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</si>
  <si>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</si>
  <si>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</si>
  <si>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</si>
  <si>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</si>
  <si>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</si>
  <si>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</si>
  <si>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</si>
  <si>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</si>
  <si>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</si>
  <si>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</si>
  <si>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</si>
  <si>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</si>
  <si>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</si>
  <si>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</si>
  <si>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</si>
  <si>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</si>
  <si>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</si>
  <si>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</si>
  <si>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</si>
  <si>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</si>
  <si>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</si>
  <si>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</si>
  <si>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</si>
  <si>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</si>
  <si>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</si>
  <si>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</si>
  <si>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</si>
  <si>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</si>
  <si>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</si>
  <si>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</si>
  <si>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</si>
  <si>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</si>
  <si>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</si>
  <si>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</si>
  <si>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</si>
  <si>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</si>
  <si>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</si>
  <si>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</si>
  <si>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</si>
  <si>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</si>
  <si>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</si>
  <si>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</si>
  <si>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</si>
  <si>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</si>
  <si>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</si>
  <si>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</si>
  <si>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</si>
  <si>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</si>
  <si>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</si>
  <si>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</si>
  <si>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</si>
  <si>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</si>
  <si>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</si>
  <si>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</si>
  <si>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</si>
  <si>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</si>
  <si>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</si>
  <si>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</si>
  <si>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</si>
  <si>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</si>
  <si>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</si>
  <si>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</si>
  <si>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</si>
  <si>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</si>
  <si>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</si>
  <si>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</si>
  <si>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</si>
  <si>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</si>
  <si>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</si>
  <si>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</si>
  <si>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</si>
  <si>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</si>
  <si>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</si>
  <si>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</si>
  <si>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</si>
  <si>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</si>
  <si>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</si>
  <si>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</si>
  <si>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</si>
  <si>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</si>
  <si>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</si>
  <si>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</si>
  <si>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</si>
  <si>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</si>
  <si>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</si>
  <si>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</si>
  <si>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</si>
  <si>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</si>
  <si>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</si>
  <si>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</si>
  <si>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</si>
  <si>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</si>
  <si>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</si>
  <si>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</si>
  <si>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</si>
  <si>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</si>
  <si>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</si>
  <si>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</si>
  <si>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</si>
  <si>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</si>
  <si>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</si>
  <si>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</si>
  <si>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</si>
  <si>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</si>
  <si>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</si>
  <si>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</si>
  <si>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</si>
  <si>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</si>
  <si>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</si>
  <si>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</si>
  <si>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</si>
  <si>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</si>
  <si>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</si>
  <si>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</si>
  <si>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</si>
  <si>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</si>
  <si>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</si>
  <si>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</si>
  <si>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</si>
  <si>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</si>
  <si>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</si>
  <si>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</si>
  <si>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</si>
  <si>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</si>
  <si>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</si>
  <si>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</si>
  <si>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</si>
  <si>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</si>
  <si>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</si>
  <si>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</si>
  <si>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</si>
  <si>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</si>
  <si>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</si>
  <si>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</si>
  <si>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</si>
  <si>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</si>
  <si>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</si>
  <si>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</si>
  <si>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</si>
  <si>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</si>
  <si>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</si>
  <si>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</si>
  <si>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</si>
  <si>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</si>
  <si>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</si>
  <si>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</si>
  <si>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</si>
  <si>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</si>
  <si>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</si>
  <si>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</si>
  <si>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</si>
  <si>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</si>
  <si>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</si>
  <si>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</si>
  <si>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</si>
  <si>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</si>
  <si>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</si>
  <si>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</si>
  <si>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</si>
  <si>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</si>
  <si>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</si>
  <si>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</si>
  <si>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</si>
  <si>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</si>
  <si>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</si>
  <si>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</si>
  <si>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</si>
  <si>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</si>
  <si>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</si>
  <si>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</si>
  <si>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</si>
  <si>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</si>
  <si>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</si>
  <si>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</si>
  <si>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</si>
  <si>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</si>
  <si>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</si>
  <si>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</si>
  <si>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</si>
  <si>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</si>
  <si>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</si>
  <si>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</si>
  <si>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</si>
  <si>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</si>
  <si>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</si>
  <si>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</si>
  <si>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</si>
  <si>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</si>
  <si>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</si>
  <si>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</si>
  <si>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</si>
  <si>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</si>
  <si>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</si>
  <si>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</si>
  <si>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</si>
  <si>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</si>
  <si>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</si>
  <si>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</si>
  <si>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</si>
  <si>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</si>
  <si>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</si>
  <si>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</si>
  <si>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</si>
  <si>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</si>
  <si>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</si>
  <si>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</si>
  <si>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</si>
  <si>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</si>
  <si>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</si>
  <si>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</si>
  <si>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</si>
  <si>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</si>
  <si>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</si>
  <si>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</si>
  <si>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</si>
  <si>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</si>
  <si>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</si>
  <si>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</si>
  <si>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</si>
  <si>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</si>
  <si>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</si>
  <si>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</si>
  <si>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</si>
  <si>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</si>
  <si>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</si>
  <si>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</si>
  <si>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</si>
  <si>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</si>
  <si>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</si>
  <si>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</si>
  <si>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</si>
  <si>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</si>
  <si>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</si>
  <si>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</si>
  <si>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</si>
  <si>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</si>
  <si>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</si>
  <si>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</si>
  <si>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</si>
  <si>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</si>
  <si>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</si>
  <si>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</si>
  <si>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</si>
  <si>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</si>
  <si>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</si>
  <si>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</si>
  <si>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</si>
  <si>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</si>
  <si>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</si>
  <si>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</si>
  <si>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</si>
  <si>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</si>
  <si>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</si>
  <si>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</si>
  <si>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</si>
  <si>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</si>
  <si>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</si>
  <si>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</si>
  <si>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</si>
  <si>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</si>
  <si>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</si>
  <si>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</si>
  <si>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</si>
  <si>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</si>
  <si>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</si>
  <si>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</si>
  <si>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</si>
  <si>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</si>
  <si>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</si>
  <si>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</si>
  <si>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</si>
  <si>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</si>
  <si>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</si>
  <si>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</si>
  <si>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</si>
  <si>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</si>
  <si>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</si>
  <si>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</si>
  <si>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</si>
  <si>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</si>
  <si>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</si>
  <si>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</si>
  <si>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</si>
  <si>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</si>
  <si>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</si>
  <si>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</si>
  <si>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</si>
  <si>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</si>
  <si>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</si>
  <si>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</si>
  <si>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</si>
  <si>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</si>
  <si>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</si>
  <si>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</si>
  <si>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</si>
  <si>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</si>
  <si>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</si>
  <si>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</si>
  <si>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</si>
  <si>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</si>
  <si>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</si>
  <si>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</si>
  <si>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</si>
  <si>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</si>
  <si>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</si>
  <si>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</si>
  <si>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</si>
  <si>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</si>
  <si>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</si>
  <si>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</si>
  <si>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</si>
  <si>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</si>
  <si>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</si>
  <si>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</si>
  <si>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</si>
  <si>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</si>
  <si>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</si>
  <si>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</si>
  <si>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</si>
  <si>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</si>
  <si>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</si>
  <si>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</si>
  <si>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</si>
  <si>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</si>
  <si>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</si>
  <si>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</si>
  <si>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</si>
  <si>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</si>
  <si>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</si>
  <si>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</si>
  <si>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</si>
  <si>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</si>
  <si>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</si>
  <si>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</si>
  <si>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</si>
  <si>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</si>
  <si>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</si>
  <si>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</si>
  <si>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</si>
  <si>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</si>
  <si>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</si>
  <si>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</si>
  <si>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</si>
  <si>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</si>
  <si>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</si>
  <si>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</si>
  <si>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</si>
  <si>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</si>
  <si>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</si>
  <si>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</si>
  <si>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</si>
  <si>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</si>
  <si>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</si>
  <si>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</si>
  <si>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</si>
  <si>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</si>
  <si>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</si>
  <si>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</si>
  <si>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</si>
  <si>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</si>
  <si>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</si>
  <si>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</si>
  <si>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</si>
  <si>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</si>
  <si>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</si>
  <si>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</si>
  <si>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</si>
  <si>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</si>
  <si>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</si>
  <si>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</si>
  <si>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</si>
  <si>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</si>
  <si>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</si>
  <si>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</si>
  <si>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</si>
  <si>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</si>
  <si>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</si>
  <si>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</si>
  <si>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</si>
  <si>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</si>
  <si>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</si>
  <si>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</si>
  <si>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</si>
  <si>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</si>
  <si>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</si>
  <si>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</si>
  <si>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</si>
  <si>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</si>
  <si>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</si>
  <si>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</si>
  <si>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</si>
  <si>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</si>
  <si>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</si>
  <si>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</si>
  <si>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</si>
  <si>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</si>
  <si>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</si>
  <si>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</si>
  <si>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</si>
  <si>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</si>
  <si>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</si>
  <si>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</si>
  <si>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</si>
  <si>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</si>
  <si>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</si>
  <si>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</si>
  <si>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</si>
  <si>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</si>
  <si>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</si>
  <si>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</si>
  <si>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</si>
  <si>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</si>
  <si>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</si>
  <si>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</si>
  <si>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</si>
  <si>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</si>
  <si>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</si>
  <si>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</si>
  <si>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</si>
  <si>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</si>
  <si>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</si>
  <si>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</si>
  <si>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</si>
  <si>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</si>
  <si>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</si>
  <si>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</si>
  <si>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</si>
  <si>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</si>
  <si>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</si>
  <si>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</si>
  <si>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</si>
  <si>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</si>
  <si>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</si>
  <si>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</si>
  <si>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</si>
  <si>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</si>
  <si>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</si>
  <si>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</si>
  <si>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</si>
  <si>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</si>
  <si>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</si>
  <si>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</si>
  <si>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</si>
  <si>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</si>
  <si>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</si>
  <si>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</si>
  <si>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</si>
  <si>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</si>
  <si>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</si>
  <si>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</si>
  <si>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</si>
  <si>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</si>
  <si>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</si>
  <si>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</si>
  <si>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</si>
  <si>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</si>
  <si>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</si>
  <si>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</si>
  <si>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</si>
  <si>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</si>
  <si>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</si>
  <si>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</si>
  <si>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</si>
  <si>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</si>
  <si>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</si>
  <si>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</si>
  <si>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</si>
  <si>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</si>
  <si>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</si>
  <si>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</si>
  <si>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</si>
  <si>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</si>
  <si>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</si>
  <si>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</si>
  <si>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</si>
  <si>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</si>
  <si>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</si>
  <si>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</si>
  <si>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</si>
  <si>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</si>
  <si>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</si>
  <si>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</si>
  <si>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</si>
  <si>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</si>
  <si>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</si>
  <si>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</si>
  <si>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</si>
  <si>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</si>
  <si>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</si>
  <si>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</si>
  <si>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</si>
  <si>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</si>
  <si>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</si>
  <si>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</si>
  <si>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</si>
  <si>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</si>
  <si>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</si>
  <si>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</si>
  <si>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</si>
  <si>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</si>
  <si>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</si>
  <si>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</si>
  <si>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</si>
  <si>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</si>
  <si>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</si>
  <si>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</si>
  <si>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</si>
  <si>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</si>
  <si>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</si>
  <si>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</si>
  <si>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</si>
  <si>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</si>
  <si>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</si>
  <si>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</si>
  <si>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</si>
  <si>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</si>
  <si>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</si>
  <si>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</si>
  <si>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</si>
  <si>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</si>
  <si>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</si>
  <si>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</si>
  <si>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</si>
  <si>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</si>
  <si>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</si>
  <si>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</si>
  <si>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</si>
  <si>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</si>
  <si>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</si>
  <si>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</si>
  <si>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</si>
  <si>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</si>
  <si>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</si>
  <si>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</si>
  <si>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</si>
  <si>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</si>
  <si>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</si>
  <si>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</si>
  <si>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</si>
  <si>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</si>
  <si>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</si>
  <si>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</si>
  <si>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</si>
  <si>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</si>
  <si>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</si>
  <si>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</si>
  <si>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</si>
  <si>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</si>
  <si>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</si>
  <si>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</si>
  <si>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</si>
  <si>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</si>
  <si>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</si>
  <si>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</si>
  <si>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</si>
  <si>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</si>
  <si>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</si>
  <si>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</si>
  <si>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</si>
  <si>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</si>
  <si>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</si>
  <si>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</si>
  <si>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</si>
  <si>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</si>
  <si>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</si>
  <si>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</si>
  <si>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</si>
  <si>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</si>
  <si>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</si>
  <si>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</si>
  <si>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</si>
  <si>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</si>
  <si>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</si>
  <si>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</si>
  <si>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</si>
  <si>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</si>
  <si>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</si>
  <si>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</si>
  <si>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</si>
  <si>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</si>
  <si>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</si>
  <si>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</si>
  <si>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</si>
  <si>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</si>
  <si>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</si>
  <si>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</si>
  <si>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</si>
  <si>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</si>
  <si>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</si>
  <si>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</si>
  <si>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</si>
  <si>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</si>
  <si>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</si>
  <si>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</si>
  <si>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</si>
  <si>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</si>
  <si>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</si>
  <si>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</si>
  <si>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</si>
  <si>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</si>
  <si>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</si>
  <si>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</si>
  <si>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</si>
  <si>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</si>
  <si>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</si>
  <si>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</si>
  <si>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</si>
  <si>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</si>
  <si>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</si>
  <si>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</si>
  <si>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</si>
  <si>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</si>
  <si>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</si>
  <si>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</si>
  <si>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</si>
  <si>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</si>
  <si>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</si>
  <si>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</si>
  <si>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</si>
  <si>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</si>
  <si>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</si>
  <si>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</si>
  <si>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</si>
  <si>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</si>
  <si>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</si>
  <si>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</si>
  <si>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</si>
  <si>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</si>
  <si>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</si>
  <si>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</si>
  <si>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</si>
  <si>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</si>
  <si>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</si>
  <si>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</si>
  <si>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</si>
  <si>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</si>
  <si>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</si>
  <si>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</si>
  <si>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</si>
  <si>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</si>
  <si>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</si>
  <si>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</si>
  <si>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</si>
  <si>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</si>
  <si>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</si>
  <si>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</si>
  <si>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</si>
  <si>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</si>
  <si>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</si>
  <si>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</si>
  <si>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</si>
  <si>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</si>
  <si>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</si>
  <si>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</si>
  <si>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</si>
  <si>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</si>
  <si>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</si>
  <si>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</si>
  <si>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</si>
  <si>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</si>
  <si>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</si>
  <si>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</si>
  <si>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</si>
  <si>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</si>
  <si>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</si>
  <si>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</si>
  <si>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</si>
  <si>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</si>
  <si>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</si>
  <si>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</si>
  <si>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</si>
  <si>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</si>
  <si>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</si>
  <si>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</si>
  <si>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</si>
  <si>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</si>
  <si>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</si>
  <si>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</si>
  <si>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</si>
  <si>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</si>
  <si>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</si>
  <si>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</si>
  <si>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</si>
  <si>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</si>
  <si>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</si>
  <si>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</si>
  <si>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</si>
  <si>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</si>
  <si>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</si>
  <si>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</si>
  <si>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</si>
  <si>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</si>
  <si>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</si>
  <si>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</si>
  <si>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</si>
  <si>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</si>
  <si>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</si>
  <si>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</si>
  <si>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</si>
  <si>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</si>
  <si>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</si>
  <si>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</si>
  <si>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</si>
  <si>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</si>
  <si>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</si>
  <si>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</si>
  <si>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</si>
  <si>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</si>
  <si>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</si>
  <si>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</si>
  <si>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</si>
  <si>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</si>
  <si>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</si>
  <si>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</si>
  <si>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</si>
  <si>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</si>
  <si>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</si>
  <si>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</si>
  <si>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</si>
  <si>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</si>
  <si>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</si>
  <si>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</si>
  <si>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</si>
  <si>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</si>
  <si>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</si>
  <si>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</si>
  <si>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</si>
  <si>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</si>
  <si>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</si>
  <si>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</si>
  <si>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</si>
  <si>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</si>
  <si>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</si>
  <si>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</si>
  <si>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</si>
  <si>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</si>
  <si>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</si>
  <si>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</si>
  <si>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</si>
  <si>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</si>
  <si>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</si>
  <si>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</si>
  <si>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</si>
  <si>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</si>
  <si>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</si>
  <si>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</si>
  <si>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</si>
  <si>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</si>
  <si>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</si>
  <si>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</si>
  <si>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</si>
  <si>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</si>
  <si>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</si>
  <si>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</si>
  <si>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</si>
  <si>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</si>
  <si>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</si>
  <si>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</si>
  <si>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</si>
  <si>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</si>
  <si>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</si>
  <si>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</si>
  <si>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</si>
  <si>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</si>
  <si>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</si>
  <si>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</si>
  <si>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</si>
  <si>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</si>
  <si>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</si>
  <si>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</si>
  <si>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</si>
  <si>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</si>
  <si>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</si>
  <si>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</si>
  <si>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</si>
  <si>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</si>
  <si>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</si>
  <si>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</si>
  <si>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</si>
  <si>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</si>
  <si>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</si>
  <si>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</si>
  <si>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</si>
  <si>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</si>
  <si>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</si>
  <si>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</si>
  <si>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</si>
  <si>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</si>
  <si>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</si>
  <si>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</si>
  <si>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</si>
  <si>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</si>
  <si>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</si>
  <si>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</si>
  <si>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</si>
  <si>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</si>
  <si>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</si>
  <si>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</si>
  <si>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</si>
  <si>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</si>
  <si>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</si>
  <si>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</si>
  <si>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</si>
  <si>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</si>
  <si>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</si>
  <si>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</si>
  <si>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</si>
  <si>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</si>
  <si>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</si>
  <si>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</si>
  <si>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</si>
  <si>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</si>
  <si>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</si>
  <si>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</si>
  <si>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</si>
  <si>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</si>
  <si>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</si>
  <si>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</si>
  <si>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</si>
  <si>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</si>
  <si>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</si>
  <si>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</si>
  <si>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</si>
  <si>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</si>
  <si>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</si>
  <si>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</si>
  <si>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</si>
  <si>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</si>
  <si>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</si>
  <si>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</si>
  <si>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</si>
  <si>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</si>
  <si>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</si>
  <si>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</si>
  <si>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</si>
  <si>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</si>
  <si>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</si>
  <si>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</si>
  <si>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</si>
  <si>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</si>
  <si>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</si>
  <si>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</si>
  <si>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</si>
  <si>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</si>
  <si>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</si>
  <si>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</si>
  <si>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</si>
  <si>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</si>
  <si>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</si>
  <si>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</si>
  <si>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</si>
  <si>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</si>
  <si>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</si>
  <si>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</si>
  <si>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</si>
  <si>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</si>
  <si>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</si>
  <si>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</si>
  <si>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</si>
  <si>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</si>
  <si>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</si>
  <si>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</si>
  <si>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</si>
  <si>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</si>
  <si>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</si>
  <si>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</si>
  <si>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</si>
  <si>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</si>
  <si>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</si>
  <si>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</si>
  <si>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</si>
  <si>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</si>
  <si>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</si>
  <si>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</si>
  <si>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</si>
  <si>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</si>
  <si>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</si>
  <si>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</si>
  <si>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</si>
  <si>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</si>
  <si>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</si>
  <si>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</si>
  <si>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</si>
  <si>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</si>
  <si>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</si>
  <si>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</si>
  <si>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</si>
  <si>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</si>
  <si>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</si>
  <si>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</si>
  <si>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</si>
  <si>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</si>
  <si>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</si>
  <si>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</si>
  <si>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</si>
  <si>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</si>
  <si>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</si>
  <si>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</si>
  <si>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</si>
  <si>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</si>
  <si>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</si>
  <si>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</si>
  <si>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</si>
  <si>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</si>
  <si>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</si>
  <si>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</si>
  <si>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</si>
  <si>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</si>
  <si>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</si>
  <si>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</si>
  <si>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</si>
  <si>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</si>
  <si>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</si>
  <si>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</si>
  <si>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</si>
  <si>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</si>
  <si>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</si>
  <si>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</si>
  <si>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</si>
  <si>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</si>
  <si>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</si>
  <si>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</si>
  <si>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</si>
  <si>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</si>
  <si>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</si>
  <si>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</si>
  <si>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</si>
  <si>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</si>
  <si>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</si>
  <si>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</si>
  <si>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</si>
  <si>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</si>
  <si>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</si>
  <si>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</si>
  <si>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</si>
  <si>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</si>
  <si>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</si>
  <si>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</si>
  <si>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</si>
  <si>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</si>
  <si>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</si>
  <si>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</si>
  <si>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</si>
  <si>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</si>
  <si>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</si>
  <si>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</si>
  <si>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</si>
  <si>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</si>
  <si>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</si>
  <si>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</si>
  <si>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</si>
  <si>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</si>
  <si>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</si>
  <si>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</si>
  <si>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</si>
  <si>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</si>
  <si>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</si>
  <si>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</si>
  <si>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</si>
  <si>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</si>
  <si>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</si>
  <si>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</si>
  <si>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</si>
  <si>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</si>
  <si>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</si>
  <si>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</si>
  <si>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</si>
  <si>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</si>
  <si>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</si>
  <si>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</si>
  <si>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</si>
  <si>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</si>
  <si>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</si>
  <si>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</si>
  <si>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</si>
  <si>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</si>
  <si>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</si>
  <si>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</si>
  <si>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</si>
  <si>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</si>
  <si>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</si>
  <si>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</si>
  <si>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</si>
  <si>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</si>
  <si>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</si>
  <si>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</si>
  <si>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</si>
  <si>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</si>
  <si>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</si>
  <si>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</si>
  <si>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</si>
  <si>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</si>
  <si>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</si>
  <si>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</si>
  <si>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</si>
  <si>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</si>
  <si>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</si>
  <si>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</si>
  <si>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</si>
  <si>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</si>
  <si>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</si>
  <si>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</si>
  <si>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</si>
  <si>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</si>
  <si>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</si>
  <si>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</si>
  <si>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</si>
  <si>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</si>
  <si>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</si>
  <si>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</si>
  <si>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</si>
  <si>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</si>
  <si>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</si>
  <si>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</si>
  <si>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</si>
  <si>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</si>
  <si>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</si>
  <si>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</si>
  <si>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</si>
  <si>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</si>
  <si>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</si>
  <si>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</si>
  <si>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</si>
  <si>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</si>
  <si>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</si>
  <si>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</si>
  <si>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</si>
  <si>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</si>
  <si>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</si>
  <si>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</si>
  <si>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</si>
  <si>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</si>
  <si>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</si>
  <si>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</si>
  <si>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</si>
  <si>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</si>
  <si>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</si>
  <si>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</si>
  <si>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</si>
  <si>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</si>
  <si>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</si>
  <si>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</si>
  <si>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</si>
  <si>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</si>
  <si>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</si>
  <si>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</si>
  <si>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</si>
  <si>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</si>
  <si>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</si>
  <si>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</si>
  <si>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</si>
  <si>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</si>
  <si>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</si>
  <si>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</si>
  <si>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</si>
  <si>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</si>
  <si>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</si>
  <si>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</si>
  <si>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</si>
  <si>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</si>
  <si>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</si>
  <si>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</si>
  <si>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</si>
  <si>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</si>
  <si>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</si>
  <si>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</si>
  <si>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</si>
  <si>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</si>
  <si>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</si>
  <si>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</si>
  <si>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</si>
  <si>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</si>
  <si>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</si>
  <si>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</si>
  <si>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</si>
  <si>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</si>
  <si>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</si>
  <si>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</si>
  <si>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</si>
  <si>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</si>
  <si>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</si>
  <si>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</si>
  <si>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</si>
  <si>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</si>
  <si>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</si>
  <si>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</si>
  <si>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</si>
  <si>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</si>
  <si>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</si>
  <si>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</si>
  <si>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</si>
  <si>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</si>
  <si>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</si>
  <si>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</si>
  <si>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</si>
  <si>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</si>
  <si>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</si>
  <si>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</si>
  <si>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</si>
  <si>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</si>
  <si>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</si>
  <si>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</si>
  <si>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</si>
  <si>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</si>
  <si>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</si>
  <si>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</si>
  <si>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</si>
  <si>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</si>
  <si>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</si>
  <si>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</si>
  <si>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</si>
  <si>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</si>
  <si>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</si>
  <si>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</si>
  <si>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</si>
  <si>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</si>
  <si>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</si>
  <si>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</si>
  <si>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</si>
  <si>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</si>
  <si>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</si>
  <si>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</si>
  <si>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</si>
  <si>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</si>
  <si>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</si>
  <si>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</si>
  <si>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</si>
  <si>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</si>
  <si>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</si>
  <si>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</si>
  <si>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</si>
  <si>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</si>
  <si>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</si>
  <si>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</si>
  <si>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</si>
  <si>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</si>
  <si>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</si>
  <si>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</si>
  <si>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</si>
  <si>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</si>
  <si>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</si>
  <si>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</si>
  <si>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</si>
  <si>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</si>
  <si>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</si>
  <si>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</si>
  <si>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</si>
  <si>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</si>
  <si>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</si>
  <si>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</si>
  <si>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</si>
  <si>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</si>
  <si>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</si>
  <si>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</si>
  <si>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</si>
  <si>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</si>
  <si>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</si>
  <si>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</si>
  <si>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</si>
  <si>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</si>
  <si>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</si>
  <si>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</si>
  <si>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</si>
  <si>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</si>
  <si>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</si>
  <si>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</si>
  <si>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</si>
  <si>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</si>
  <si>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</si>
  <si>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</si>
  <si>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</si>
  <si>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</si>
  <si>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</si>
  <si>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</si>
  <si>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</si>
  <si>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</si>
  <si>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</si>
  <si>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</si>
  <si>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</si>
  <si>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</si>
  <si>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</si>
  <si>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</si>
  <si>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</si>
  <si>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</si>
  <si>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</si>
  <si>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</si>
  <si>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</si>
  <si>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</si>
  <si>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</si>
  <si>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</si>
  <si>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</si>
  <si>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</si>
  <si>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</si>
  <si>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</si>
  <si>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</si>
  <si>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</si>
  <si>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</si>
  <si>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</si>
  <si>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</si>
  <si>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</si>
  <si>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</si>
  <si>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</si>
  <si>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</si>
  <si>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</si>
  <si>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</si>
  <si>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</si>
  <si>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</si>
  <si>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</si>
  <si>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</si>
  <si>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</si>
  <si>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</si>
  <si>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</si>
  <si>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</si>
  <si>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</si>
  <si>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</si>
  <si>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</si>
  <si>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</si>
  <si>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</si>
  <si>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</si>
  <si>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</si>
  <si>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</si>
  <si>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</si>
  <si>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</si>
  <si>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</si>
  <si>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</si>
  <si>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</si>
  <si>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</si>
  <si>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</si>
  <si>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</si>
  <si>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</si>
  <si>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</si>
  <si>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</si>
  <si>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</si>
  <si>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</si>
  <si>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</si>
  <si>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</si>
  <si>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</si>
  <si>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</si>
  <si>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</si>
  <si>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</si>
  <si>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</si>
  <si>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</si>
  <si>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</si>
  <si>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</si>
  <si>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</si>
  <si>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</si>
  <si>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</si>
  <si>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</si>
  <si>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</si>
  <si>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</si>
  <si>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</si>
  <si>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</si>
  <si>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</si>
  <si>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</si>
  <si>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</si>
  <si>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</si>
  <si>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</si>
  <si>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</si>
  <si>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</si>
  <si>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</si>
  <si>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</si>
  <si>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</si>
  <si>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</si>
  <si>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</si>
  <si>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</si>
  <si>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</si>
  <si>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</si>
  <si>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</si>
  <si>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</si>
  <si>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</si>
  <si>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</si>
  <si>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</si>
  <si>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</si>
  <si>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</si>
  <si>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</si>
  <si>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</si>
  <si>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</si>
  <si>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</si>
  <si>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</si>
  <si>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</si>
  <si>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</si>
  <si>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</si>
  <si>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</si>
  <si>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</si>
  <si>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</si>
  <si>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</si>
  <si>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</si>
  <si>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</si>
  <si>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</si>
  <si>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</si>
  <si>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</si>
  <si>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</si>
  <si>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</si>
  <si>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</si>
  <si>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</si>
  <si>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</si>
  <si>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</si>
  <si>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</si>
  <si>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</si>
  <si>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</si>
  <si>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</si>
  <si>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</si>
  <si>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</si>
  <si>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</si>
  <si>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</si>
  <si>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</si>
  <si>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</si>
  <si>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</si>
  <si>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</si>
  <si>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</si>
  <si>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</si>
  <si>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</si>
  <si>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</si>
  <si>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</si>
  <si>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</si>
  <si>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</si>
  <si>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</si>
  <si>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</si>
  <si>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</si>
  <si>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</si>
  <si>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</si>
  <si>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</si>
  <si>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</si>
  <si>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</si>
  <si>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</si>
  <si>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</si>
  <si>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</si>
  <si>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</si>
  <si>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</si>
  <si>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</si>
  <si>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</si>
  <si>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</si>
  <si>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</si>
  <si>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</si>
  <si>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</si>
  <si>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</si>
  <si>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</si>
  <si>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</si>
  <si>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</si>
  <si>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</si>
  <si>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</si>
  <si>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</si>
  <si>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</si>
  <si>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</si>
  <si>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</si>
  <si>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</si>
  <si>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</si>
  <si>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</si>
  <si>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</si>
  <si>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</si>
  <si>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</si>
  <si>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</si>
  <si>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</si>
  <si>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</si>
  <si>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</si>
  <si>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</si>
  <si>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</si>
  <si>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</si>
  <si>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</si>
  <si>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</si>
  <si>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</si>
  <si>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</si>
  <si>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</si>
  <si>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</si>
  <si>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</si>
  <si>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</si>
  <si>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</si>
  <si>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</si>
  <si>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</si>
  <si>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</si>
  <si>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</si>
  <si>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</si>
  <si>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</si>
  <si>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</si>
  <si>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</si>
  <si>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</si>
  <si>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</si>
  <si>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</si>
  <si>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</si>
  <si>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</si>
  <si>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</si>
  <si>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</si>
  <si>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</si>
  <si>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</si>
  <si>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</si>
  <si>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</si>
  <si>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</si>
  <si>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</si>
  <si>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</si>
  <si>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</si>
  <si>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</si>
  <si>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</si>
  <si>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</si>
  <si>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</si>
  <si>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</si>
  <si>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</si>
  <si>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</si>
  <si>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</si>
  <si>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</si>
  <si>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</si>
  <si>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</si>
  <si>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</si>
  <si>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</si>
  <si>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</si>
  <si>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</si>
  <si>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</si>
  <si>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</si>
  <si>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</si>
  <si>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</si>
  <si>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</si>
  <si>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</si>
  <si>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</si>
  <si>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</si>
  <si>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</si>
  <si>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</si>
  <si>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</si>
  <si>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</si>
  <si>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</si>
  <si>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</si>
  <si>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</si>
  <si>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</si>
  <si>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</si>
  <si>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</si>
  <si>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</si>
  <si>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</si>
  <si>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</si>
  <si>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</si>
  <si>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</si>
  <si>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</si>
  <si>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</si>
  <si>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</si>
  <si>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</si>
  <si>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</si>
  <si>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</si>
  <si>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</si>
  <si>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</si>
  <si>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</si>
  <si>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</si>
  <si>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</si>
  <si>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</si>
  <si>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</si>
  <si>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</si>
  <si>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</si>
  <si>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</si>
  <si>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</si>
  <si>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</si>
  <si>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</si>
  <si>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</si>
  <si>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</si>
  <si>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</si>
  <si>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</si>
  <si>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</si>
  <si>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</si>
  <si>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</si>
  <si>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</si>
  <si>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</si>
  <si>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</si>
  <si>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</si>
  <si>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</si>
  <si>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</si>
  <si>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</si>
  <si>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</si>
  <si>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</si>
  <si>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</si>
  <si>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</si>
  <si>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</si>
  <si>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</si>
  <si>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</si>
  <si>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</si>
  <si>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</si>
  <si>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</si>
  <si>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</si>
  <si>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</si>
  <si>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</si>
  <si>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</si>
  <si>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</si>
  <si>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</si>
  <si>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</si>
  <si>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</si>
  <si>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</si>
  <si>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</si>
  <si>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</si>
  <si>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</si>
  <si>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</si>
  <si>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</si>
  <si>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</si>
  <si>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</si>
  <si>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</si>
  <si>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</si>
  <si>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</si>
  <si>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</si>
  <si>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</si>
  <si>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</si>
  <si>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</si>
  <si>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</si>
  <si>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</si>
  <si>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</si>
  <si>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</si>
  <si>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</si>
  <si>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</si>
  <si>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</si>
  <si>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</si>
  <si>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</si>
  <si>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</si>
  <si>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</si>
  <si>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</si>
  <si>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</si>
  <si>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</si>
  <si>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</si>
  <si>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</si>
  <si>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</si>
  <si>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</si>
  <si>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</si>
  <si>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</si>
  <si>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</si>
  <si>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</si>
  <si>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</si>
  <si>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</si>
  <si>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</si>
  <si>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</si>
  <si>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</si>
  <si>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</si>
  <si>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</si>
  <si>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</si>
  <si>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</si>
  <si>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</si>
  <si>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</si>
  <si>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</si>
  <si>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</si>
  <si>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</si>
  <si>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</si>
  <si>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</si>
  <si>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</si>
  <si>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</si>
  <si>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</si>
  <si>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</si>
  <si>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</si>
  <si>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</si>
  <si>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</si>
  <si>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</si>
  <si>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</si>
  <si>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</si>
  <si>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</si>
  <si>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</si>
  <si>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</si>
  <si>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</si>
  <si>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</si>
  <si>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</si>
  <si>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</si>
  <si>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</si>
  <si>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</si>
  <si>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</si>
  <si>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</si>
  <si>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</si>
  <si>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</si>
  <si>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</si>
  <si>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</si>
  <si>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</si>
  <si>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</si>
  <si>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</si>
  <si>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</si>
  <si>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</si>
  <si>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</si>
  <si>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</si>
  <si>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</si>
  <si>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</si>
  <si>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</si>
  <si>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</si>
  <si>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</si>
  <si>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</si>
  <si>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</si>
  <si>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</si>
  <si>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</si>
  <si>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</si>
  <si>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</si>
  <si>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</si>
  <si>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</si>
  <si>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</si>
  <si>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</si>
  <si>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</si>
  <si>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</si>
  <si>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</si>
  <si>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</si>
  <si>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</si>
  <si>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</si>
  <si>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</si>
  <si>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</si>
  <si>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</si>
  <si>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</si>
  <si>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</si>
  <si>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</si>
  <si>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</si>
  <si>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</si>
  <si>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</si>
  <si>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</si>
  <si>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</si>
  <si>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</si>
  <si>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</si>
  <si>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</si>
  <si>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</si>
  <si>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</si>
  <si>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</si>
  <si>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</si>
  <si>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</si>
  <si>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</si>
  <si>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</si>
  <si>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</si>
  <si>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</si>
  <si>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</si>
  <si>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</si>
  <si>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</si>
  <si>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</si>
  <si>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</si>
  <si>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</si>
  <si>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</si>
  <si>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</si>
  <si>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</si>
  <si>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</si>
  <si>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</si>
  <si>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</si>
  <si>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</si>
  <si>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</si>
  <si>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</si>
  <si>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</si>
  <si>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</si>
  <si>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</si>
  <si>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</si>
  <si>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</si>
  <si>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</si>
  <si>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</si>
  <si>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</si>
  <si>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</si>
  <si>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</si>
  <si>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</si>
  <si>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</si>
  <si>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</si>
  <si>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</si>
  <si>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</si>
  <si>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</si>
  <si>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</si>
  <si>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</si>
  <si>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</si>
  <si>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</si>
  <si>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</si>
  <si>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</si>
  <si>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</si>
  <si>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</si>
  <si>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</si>
  <si>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</si>
  <si>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</si>
  <si>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</si>
  <si>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</si>
  <si>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</si>
  <si>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</si>
  <si>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</si>
  <si>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</si>
  <si>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</si>
  <si>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</si>
  <si>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</si>
  <si>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</si>
  <si>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</si>
  <si>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</si>
  <si>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</si>
  <si>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</si>
  <si>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</si>
  <si>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</si>
  <si>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</si>
  <si>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</si>
  <si>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</si>
  <si>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</si>
  <si>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</si>
  <si>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</si>
  <si>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</si>
  <si>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</si>
  <si>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</si>
  <si>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</si>
  <si>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</si>
  <si>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</si>
  <si>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</si>
  <si>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</si>
  <si>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</si>
  <si>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</si>
  <si>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</si>
  <si>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</si>
  <si>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</si>
  <si>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</si>
  <si>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</si>
  <si>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</si>
  <si>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</si>
  <si>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</si>
  <si>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</si>
  <si>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</si>
  <si>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</si>
  <si>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</si>
  <si>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</si>
  <si>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</si>
  <si>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</si>
  <si>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</si>
  <si>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</si>
  <si>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</si>
  <si>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</si>
  <si>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</si>
  <si>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</si>
  <si>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</si>
  <si>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</si>
  <si>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</si>
  <si>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</si>
  <si>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</si>
  <si>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</si>
  <si>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</si>
  <si>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</si>
  <si>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</si>
  <si>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</si>
  <si>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</si>
  <si>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</si>
  <si>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</si>
  <si>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</si>
  <si>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</si>
  <si>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</si>
  <si>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</si>
  <si>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</si>
  <si>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</si>
  <si>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</si>
  <si>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</si>
  <si>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</si>
  <si>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</si>
  <si>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</si>
  <si>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</si>
  <si>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</si>
  <si>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</si>
  <si>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</si>
  <si>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</si>
  <si>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</si>
  <si>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</si>
  <si>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</si>
  <si>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</si>
  <si>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</si>
  <si>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</si>
  <si>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</si>
  <si>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</si>
  <si>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</si>
  <si>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</si>
  <si>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</si>
  <si>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</si>
  <si>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</si>
  <si>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</si>
  <si>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</si>
  <si>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</si>
  <si>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</si>
  <si>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</si>
  <si>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</si>
  <si>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</si>
  <si>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</si>
  <si>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</si>
  <si>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</si>
  <si>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</si>
  <si>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</si>
  <si>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</si>
  <si>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</si>
  <si>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</si>
  <si>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</si>
  <si>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</si>
  <si>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</si>
  <si>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</si>
  <si>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</si>
  <si>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</si>
  <si>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</si>
  <si>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</si>
  <si>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</si>
  <si>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</si>
  <si>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</si>
  <si>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</si>
  <si>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</si>
  <si>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</si>
  <si>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</si>
  <si>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</si>
  <si>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</si>
  <si>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</si>
  <si>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</si>
  <si>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</si>
  <si>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</si>
  <si>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</si>
  <si>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</si>
  <si>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</si>
  <si>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</si>
  <si>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</si>
  <si>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</si>
  <si>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</si>
  <si>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</si>
  <si>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</si>
  <si>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</si>
  <si>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</si>
  <si>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</si>
  <si>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</si>
  <si>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</si>
  <si>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</si>
  <si>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</si>
  <si>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</si>
  <si>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</si>
  <si>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</si>
  <si>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</si>
  <si>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</si>
  <si>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</si>
  <si>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</si>
  <si>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</si>
  <si>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</si>
  <si>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</si>
  <si>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</si>
  <si>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</si>
  <si>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</si>
  <si>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</si>
  <si>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</si>
  <si>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</si>
  <si>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</si>
  <si>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</si>
  <si>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</si>
  <si>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</si>
  <si>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</si>
  <si>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</si>
  <si>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</si>
  <si>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</si>
  <si>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</si>
  <si>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</si>
  <si>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</si>
  <si>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</si>
  <si>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</si>
  <si>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</si>
  <si>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</si>
  <si>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</si>
  <si>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</si>
  <si>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</si>
  <si>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</si>
  <si>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</si>
  <si>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</si>
  <si>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</si>
  <si>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</si>
  <si>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</si>
  <si>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</si>
  <si>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</si>
  <si>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</si>
  <si>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</si>
  <si>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</si>
  <si>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</si>
  <si>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</si>
  <si>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</si>
  <si>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</si>
  <si>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</si>
  <si>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</si>
  <si>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</si>
  <si>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</si>
  <si>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</si>
  <si>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</si>
  <si>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</si>
  <si>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</si>
  <si>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</si>
  <si>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</si>
  <si>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</si>
  <si>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</si>
  <si>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</si>
  <si>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</si>
  <si>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</si>
  <si>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</si>
  <si>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</si>
  <si>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</si>
  <si>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</si>
  <si>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</si>
  <si>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</si>
  <si>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</si>
  <si>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</si>
  <si>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</si>
  <si>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</si>
  <si>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</si>
  <si>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</si>
  <si>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</si>
  <si>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</si>
  <si>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</si>
  <si>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</si>
  <si>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</si>
  <si>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</si>
  <si>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</si>
  <si>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</si>
  <si>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</si>
  <si>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</si>
  <si>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</si>
  <si>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</si>
  <si>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</si>
  <si>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</si>
  <si>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</si>
  <si>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</si>
  <si>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</si>
  <si>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</si>
  <si>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</si>
  <si>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</si>
  <si>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</si>
  <si>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</si>
  <si>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</si>
  <si>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</si>
  <si>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</si>
  <si>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</si>
  <si>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</si>
  <si>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</si>
  <si>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</si>
  <si>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</si>
  <si>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</si>
  <si>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</si>
  <si>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</si>
  <si>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</si>
  <si>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</si>
  <si>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</si>
  <si>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</si>
  <si>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</si>
  <si>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</si>
  <si>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</si>
  <si>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</si>
  <si>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</si>
  <si>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</si>
  <si>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</si>
  <si>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</si>
  <si>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</si>
  <si>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</si>
  <si>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</si>
  <si>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</si>
  <si>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</si>
  <si>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</si>
  <si>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</si>
  <si>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</si>
  <si>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</si>
  <si>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</si>
  <si>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</si>
  <si>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</si>
  <si>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</si>
  <si>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</si>
  <si>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</si>
  <si>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</si>
  <si>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</si>
  <si>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</si>
  <si>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</si>
  <si>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</si>
  <si>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</si>
  <si>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</si>
  <si>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</si>
  <si>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</si>
  <si>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</si>
  <si>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</si>
  <si>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</si>
  <si>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</si>
  <si>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</si>
  <si>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</si>
  <si>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</si>
  <si>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</si>
  <si>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</si>
  <si>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</si>
  <si>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</si>
  <si>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</si>
  <si>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</si>
  <si>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</si>
  <si>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</si>
  <si>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</si>
  <si>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</si>
  <si>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</si>
  <si>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</si>
  <si>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</si>
  <si>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</si>
  <si>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</si>
  <si>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</si>
  <si>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</si>
  <si>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</si>
  <si>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</si>
  <si>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</si>
  <si>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</si>
  <si>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</si>
  <si>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</si>
  <si>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</si>
  <si>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</si>
  <si>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</si>
  <si>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</si>
  <si>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</si>
  <si>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</si>
  <si>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</si>
  <si>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</si>
  <si>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</si>
  <si>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</si>
  <si>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</si>
  <si>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</si>
  <si>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</si>
  <si>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</si>
  <si>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</si>
  <si>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</si>
  <si>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</si>
  <si>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</si>
  <si>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</si>
  <si>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</si>
  <si>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</si>
  <si>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</si>
  <si>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</si>
  <si>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</si>
  <si>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</si>
  <si>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</si>
  <si>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</si>
  <si>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</si>
  <si>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</si>
  <si>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</si>
  <si>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</si>
  <si>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</si>
  <si>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</si>
  <si>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</si>
  <si>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</si>
  <si>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</si>
  <si>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</si>
  <si>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</si>
  <si>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</si>
  <si>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</si>
  <si>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</si>
  <si>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</si>
  <si>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</si>
  <si>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</si>
  <si>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</si>
  <si>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</si>
  <si>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</si>
  <si>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</si>
  <si>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</si>
  <si>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</si>
  <si>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</si>
  <si>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</si>
  <si>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</si>
  <si>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</si>
  <si>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</si>
  <si>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</si>
  <si>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</si>
  <si>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</si>
  <si>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</si>
  <si>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</si>
  <si>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</si>
  <si>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</si>
  <si>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</si>
  <si>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</si>
  <si>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</si>
  <si>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</si>
  <si>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</si>
  <si>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</si>
  <si>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</si>
  <si>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</si>
  <si>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</si>
  <si>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</si>
  <si>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</si>
  <si>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</si>
  <si>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</si>
  <si>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</si>
  <si>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</si>
  <si>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</si>
  <si>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</si>
  <si>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</si>
  <si>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</si>
  <si>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</si>
  <si>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</si>
  <si>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</si>
  <si>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</si>
  <si>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</si>
  <si>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</si>
  <si>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</si>
  <si>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</si>
  <si>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</si>
  <si>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</si>
  <si>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</si>
  <si>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</si>
  <si>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</si>
  <si>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</si>
  <si>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</si>
  <si>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</si>
  <si>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</si>
  <si>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</si>
  <si>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</si>
  <si>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</si>
  <si>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</si>
  <si>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</si>
  <si>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</si>
  <si>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</si>
  <si>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</si>
  <si>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</si>
  <si>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</si>
  <si>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</si>
  <si>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</si>
  <si>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</si>
  <si>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</si>
  <si>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</si>
  <si>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</si>
  <si>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</si>
  <si>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</si>
  <si>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</si>
  <si>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</si>
  <si>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</si>
  <si>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</si>
  <si>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</si>
  <si>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</si>
  <si>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</si>
  <si>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</si>
  <si>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</si>
  <si>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</si>
  <si>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</si>
  <si>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</si>
  <si>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</si>
  <si>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</si>
  <si>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</si>
  <si>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</si>
  <si>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</si>
  <si>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</si>
  <si>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</si>
  <si>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</si>
  <si>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</si>
  <si>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</si>
  <si>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</si>
  <si>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</si>
  <si>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</si>
  <si>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</si>
  <si>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</si>
  <si>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</si>
  <si>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</si>
  <si>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</si>
  <si>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</si>
  <si>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</si>
  <si>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</si>
  <si>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</si>
  <si>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</si>
  <si>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</si>
  <si>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</si>
  <si>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</si>
  <si>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</si>
  <si>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</si>
  <si>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</si>
  <si>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</si>
  <si>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</si>
  <si>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</si>
  <si>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</si>
  <si>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</si>
  <si>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</si>
  <si>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</si>
  <si>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</si>
  <si>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</si>
  <si>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</si>
  <si>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</si>
  <si>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</si>
  <si>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</si>
  <si>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</si>
  <si>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</si>
  <si>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</si>
  <si>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</si>
  <si>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</si>
  <si>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</si>
  <si>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</si>
  <si>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</si>
  <si>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</si>
  <si>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</si>
  <si>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</si>
  <si>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</si>
  <si>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</si>
  <si>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</si>
  <si>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</si>
  <si>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</si>
  <si>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</si>
  <si>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</si>
  <si>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</si>
  <si>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</si>
  <si>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</si>
  <si>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</si>
  <si>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</si>
  <si>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</si>
  <si>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</si>
  <si>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</si>
  <si>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</si>
  <si>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</si>
  <si>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</si>
  <si>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</si>
  <si>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</si>
  <si>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</si>
  <si>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</si>
  <si>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</si>
  <si>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</si>
  <si>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</si>
  <si>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</si>
  <si>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</si>
  <si>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</si>
  <si>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</si>
  <si>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</si>
  <si>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</si>
  <si>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</si>
  <si>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</si>
  <si>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</si>
  <si>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</si>
  <si>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</si>
  <si>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</si>
  <si>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</si>
  <si>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</si>
  <si>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</si>
  <si>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</si>
  <si>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</si>
  <si>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</si>
  <si>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</si>
  <si>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</si>
  <si>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</si>
  <si>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</si>
  <si>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</si>
  <si>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</si>
  <si>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</si>
  <si>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</si>
  <si>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</si>
  <si>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</si>
  <si>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</si>
  <si>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</si>
  <si>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</si>
  <si>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</si>
  <si>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</si>
  <si>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</si>
  <si>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</si>
  <si>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</si>
  <si>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</si>
  <si>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</si>
  <si>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</si>
  <si>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</si>
  <si>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</si>
  <si>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</si>
  <si>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</si>
  <si>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</si>
  <si>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</si>
  <si>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</si>
  <si>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</si>
  <si>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</si>
  <si>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</si>
  <si>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</si>
  <si>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</si>
  <si>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</si>
  <si>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</si>
  <si>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</si>
  <si>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</si>
  <si>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</si>
  <si>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</si>
  <si>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</si>
  <si>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</si>
  <si>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</si>
  <si>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</si>
  <si>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</si>
  <si>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</si>
  <si>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</si>
  <si>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</si>
  <si>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</si>
  <si>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</si>
  <si>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</si>
  <si>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</si>
  <si>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</si>
  <si>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</si>
  <si>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</si>
  <si>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</si>
  <si>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</si>
  <si>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</si>
  <si>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</si>
  <si>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</si>
  <si>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</si>
  <si>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</si>
  <si>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</si>
  <si>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</si>
  <si>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</si>
  <si>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</si>
  <si>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</si>
  <si>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</si>
  <si>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</si>
  <si>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</si>
  <si>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</si>
  <si>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</si>
  <si>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</si>
  <si>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</si>
  <si>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</si>
  <si>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</si>
  <si>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</si>
  <si>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</si>
  <si>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</si>
  <si>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</si>
  <si>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</si>
  <si>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</si>
  <si>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</si>
  <si>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</si>
  <si>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</si>
  <si>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</si>
  <si>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</si>
  <si>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</si>
  <si>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</si>
  <si>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</si>
  <si>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</si>
  <si>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</si>
  <si>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</si>
  <si>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</si>
  <si>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</si>
  <si>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</si>
  <si>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</si>
  <si>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</si>
  <si>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</si>
  <si>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</si>
  <si>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</si>
  <si>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</si>
  <si>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</si>
  <si>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</si>
  <si>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</si>
  <si>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</si>
  <si>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</si>
  <si>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</si>
  <si>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</si>
  <si>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</si>
  <si>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</si>
  <si>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</si>
  <si>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</si>
  <si>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</si>
  <si>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</si>
  <si>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</si>
  <si>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</si>
  <si>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</si>
  <si>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</si>
  <si>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</si>
  <si>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</si>
  <si>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</si>
  <si>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</si>
  <si>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</si>
  <si>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</si>
  <si>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</si>
  <si>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</si>
  <si>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</si>
  <si>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</si>
  <si>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</si>
  <si>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</si>
  <si>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</si>
  <si>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</si>
  <si>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</si>
  <si>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</si>
  <si>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</si>
  <si>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</si>
  <si>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</si>
  <si>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</si>
  <si>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</si>
  <si>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</si>
  <si>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</si>
  <si>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</si>
  <si>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</si>
  <si>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</si>
  <si>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</si>
  <si>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</si>
  <si>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</si>
  <si>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</si>
  <si>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</si>
  <si>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</si>
  <si>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</si>
  <si>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</si>
  <si>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</si>
  <si>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</si>
  <si>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</si>
  <si>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</si>
  <si>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</si>
  <si>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</si>
  <si>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</si>
  <si>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</si>
  <si>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</si>
  <si>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</si>
  <si>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</si>
  <si>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</si>
  <si>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</si>
  <si>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</si>
  <si>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</si>
  <si>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</si>
  <si>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</si>
  <si>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</si>
  <si>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</si>
  <si>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</si>
  <si>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</si>
  <si>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</si>
  <si>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</si>
  <si>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</si>
  <si>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</si>
  <si>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</si>
  <si>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</si>
  <si>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</si>
  <si>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</si>
  <si>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</si>
  <si>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</si>
  <si>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</si>
  <si>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</si>
  <si>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</si>
  <si>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</si>
  <si>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</si>
  <si>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</si>
  <si>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</si>
  <si>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</si>
  <si>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</si>
  <si>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</si>
  <si>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</si>
  <si>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</si>
  <si>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</si>
  <si>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</si>
  <si>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</si>
  <si>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</si>
  <si>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</si>
  <si>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</si>
  <si>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</si>
  <si>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</si>
  <si>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</si>
  <si>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</si>
  <si>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</si>
  <si>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</si>
  <si>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</si>
  <si>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</si>
  <si>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</si>
  <si>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</si>
  <si>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</si>
  <si>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</si>
  <si>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</si>
  <si>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</si>
  <si>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</si>
  <si>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</si>
  <si>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</si>
  <si>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</si>
  <si>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</si>
  <si>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</si>
  <si>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</si>
  <si>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</si>
  <si>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</si>
  <si>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</si>
  <si>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</si>
  <si>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</si>
  <si>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</si>
  <si>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</si>
  <si>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</si>
  <si>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</si>
  <si>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</si>
  <si>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</si>
  <si>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</si>
  <si>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</si>
  <si>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</si>
  <si>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</si>
  <si>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</si>
  <si>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</si>
  <si>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</si>
  <si>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</si>
  <si>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</si>
  <si>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</si>
  <si>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</si>
  <si>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</si>
  <si>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</si>
  <si>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</si>
  <si>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</si>
  <si>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</si>
  <si>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</si>
  <si>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</si>
  <si>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</si>
  <si>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</si>
  <si>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</si>
  <si>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</si>
  <si>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</si>
  <si>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</si>
  <si>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</si>
  <si>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</si>
  <si>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</si>
  <si>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</si>
  <si>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</si>
  <si>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</si>
  <si>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</si>
  <si>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</si>
  <si>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</si>
  <si>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</si>
  <si>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</si>
  <si>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</si>
  <si>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</si>
  <si>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</si>
  <si>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</si>
  <si>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</si>
  <si>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</si>
  <si>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</si>
  <si>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</si>
  <si>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</si>
  <si>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</si>
  <si>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</si>
  <si>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</si>
  <si>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</si>
  <si>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</si>
  <si>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</si>
  <si>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</si>
  <si>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</si>
  <si>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</si>
  <si>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</si>
  <si>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</si>
  <si>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</si>
  <si>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</si>
  <si>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</si>
  <si>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</si>
  <si>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</si>
  <si>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</si>
  <si>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</si>
  <si>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</si>
  <si>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</si>
  <si>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</si>
  <si>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</si>
  <si>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</si>
  <si>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</si>
  <si>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</si>
  <si>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</si>
  <si>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</si>
  <si>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</si>
  <si>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</si>
  <si>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</si>
  <si>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</si>
  <si>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</si>
  <si>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</si>
  <si>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</si>
  <si>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</si>
  <si>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</si>
  <si>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</si>
  <si>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</si>
  <si>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</si>
  <si>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</si>
  <si>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</si>
  <si>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</si>
  <si>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</si>
  <si>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</si>
  <si>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</si>
  <si>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</si>
  <si>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</si>
  <si>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</si>
  <si>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</si>
  <si>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</si>
  <si>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</si>
  <si>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</si>
  <si>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</si>
  <si>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</si>
  <si>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</si>
  <si>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</si>
  <si>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</si>
  <si>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</si>
  <si>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</si>
  <si>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</si>
  <si>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</si>
  <si>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</si>
  <si>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</si>
  <si>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</si>
  <si>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</si>
  <si>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</si>
  <si>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</si>
  <si>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</si>
  <si>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</si>
  <si>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</si>
  <si>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</si>
  <si>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</si>
  <si>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</si>
  <si>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</si>
  <si>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</si>
  <si>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</si>
  <si>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</si>
  <si>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</si>
  <si>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</si>
  <si>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</si>
  <si>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</si>
  <si>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</si>
  <si>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</si>
  <si>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</si>
  <si>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</si>
  <si>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</si>
  <si>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</si>
  <si>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</si>
  <si>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</si>
  <si>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</si>
  <si>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</si>
  <si>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</si>
  <si>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</si>
  <si>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</si>
  <si>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</si>
  <si>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</si>
  <si>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</si>
  <si>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</si>
  <si>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</si>
  <si>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</si>
  <si>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</si>
  <si>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</si>
  <si>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</si>
  <si>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</si>
  <si>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</si>
  <si>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</si>
  <si>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</si>
  <si>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</si>
  <si>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</si>
  <si>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</si>
  <si>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</si>
  <si>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</si>
  <si>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</si>
  <si>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</si>
  <si>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</si>
  <si>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</si>
  <si>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</si>
  <si>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</si>
  <si>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</si>
  <si>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</si>
  <si>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</si>
  <si>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</si>
  <si>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</si>
  <si>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</si>
  <si>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</si>
  <si>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</si>
  <si>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</si>
  <si>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</si>
  <si>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</si>
  <si>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</si>
  <si>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</si>
  <si>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</si>
  <si>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</si>
  <si>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</si>
  <si>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</si>
  <si>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</si>
  <si>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</si>
  <si>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</si>
  <si>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</si>
  <si>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</si>
  <si>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</si>
  <si>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</si>
  <si>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</si>
  <si>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</si>
  <si>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</si>
  <si>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</si>
  <si>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</si>
  <si>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</si>
  <si>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</si>
  <si>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</si>
  <si>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</si>
  <si>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</si>
  <si>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</si>
  <si>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</si>
  <si>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</si>
  <si>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</si>
  <si>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</si>
  <si>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</si>
  <si>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</si>
  <si>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</si>
  <si>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</si>
  <si>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</si>
  <si>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</si>
  <si>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</si>
  <si>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</si>
  <si>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</si>
  <si>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</si>
  <si>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</si>
  <si>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</si>
  <si>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</si>
  <si>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</si>
  <si>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</si>
  <si>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</si>
  <si>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</si>
  <si>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</si>
  <si>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</si>
  <si>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</si>
  <si>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</si>
  <si>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</si>
  <si>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</si>
  <si>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</si>
  <si>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</si>
  <si>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</si>
  <si>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</si>
  <si>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</si>
  <si>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</si>
  <si>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</si>
  <si>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</si>
  <si>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</si>
  <si>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</si>
  <si>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</si>
  <si>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</si>
  <si>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</si>
  <si>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</si>
  <si>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</si>
  <si>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</si>
  <si>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</si>
  <si>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</si>
  <si>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</si>
  <si>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</si>
  <si>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</si>
  <si>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</si>
  <si>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</si>
  <si>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</si>
  <si>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</si>
  <si>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</si>
  <si>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</si>
  <si>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</si>
  <si>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</si>
  <si>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</si>
  <si>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</si>
  <si>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</si>
  <si>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</si>
  <si>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</si>
  <si>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</si>
  <si>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</si>
  <si>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</si>
  <si>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</si>
  <si>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</si>
  <si>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</si>
  <si>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</si>
  <si>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</si>
  <si>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</si>
  <si>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</si>
  <si>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</si>
  <si>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</si>
  <si>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</si>
  <si>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</si>
  <si>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</si>
  <si>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</si>
  <si>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</si>
  <si>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</si>
  <si>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</si>
  <si>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</si>
  <si>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</si>
  <si>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</si>
  <si>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</si>
  <si>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</si>
  <si>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</si>
  <si>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</si>
  <si>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</si>
  <si>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</si>
  <si>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</si>
  <si>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</si>
  <si>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</si>
  <si>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</si>
  <si>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</si>
  <si>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</si>
  <si>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</si>
  <si>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</si>
  <si>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</si>
  <si>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</si>
  <si>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</si>
  <si>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</si>
  <si>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</si>
  <si>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</si>
  <si>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</si>
  <si>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</si>
  <si>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</si>
  <si>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</si>
  <si>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</si>
  <si>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</si>
  <si>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</si>
  <si>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</si>
  <si>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</si>
  <si>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</si>
  <si>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</si>
  <si>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</si>
  <si>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</si>
  <si>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</si>
  <si>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</si>
  <si>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</si>
  <si>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</si>
  <si>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</si>
  <si>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</si>
  <si>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</si>
  <si>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</si>
  <si>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</si>
  <si>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</si>
  <si>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</si>
  <si>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</si>
  <si>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</si>
  <si>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</si>
  <si>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</si>
  <si>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</si>
  <si>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</si>
  <si>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</si>
  <si>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</si>
  <si>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</si>
  <si>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</si>
  <si>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</si>
  <si>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</si>
  <si>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</si>
  <si>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</si>
  <si>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</si>
  <si>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</si>
  <si>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</si>
  <si>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</si>
  <si>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</si>
  <si>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</si>
  <si>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</si>
  <si>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</si>
  <si>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</si>
  <si>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</si>
  <si>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</si>
  <si>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</si>
  <si>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</si>
  <si>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</si>
  <si>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</si>
  <si>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</si>
  <si>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</si>
  <si>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</si>
  <si>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</si>
  <si>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</si>
  <si>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</si>
  <si>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</si>
  <si>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</si>
  <si>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</si>
  <si>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</si>
  <si>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</si>
  <si>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</si>
  <si>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</si>
  <si>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</si>
  <si>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</si>
  <si>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</si>
  <si>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</si>
  <si>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</si>
  <si>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</si>
  <si>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</si>
  <si>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</si>
  <si>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</si>
  <si>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</si>
  <si>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</si>
  <si>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</si>
  <si>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</si>
  <si>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</si>
  <si>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</si>
  <si>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</si>
  <si>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</si>
  <si>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</si>
  <si>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</si>
  <si>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</si>
  <si>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</si>
  <si>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</si>
  <si>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</si>
  <si>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</si>
  <si>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</si>
  <si>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</si>
  <si>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</si>
  <si>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</si>
  <si>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</si>
  <si>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</si>
  <si>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</si>
  <si>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</si>
  <si>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</si>
  <si>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</si>
  <si>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</si>
  <si>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</si>
  <si>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</si>
  <si>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</si>
  <si>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</si>
  <si>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</si>
  <si>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</si>
  <si>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</si>
  <si>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</si>
  <si>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</si>
  <si>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</si>
  <si>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</si>
  <si>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</si>
  <si>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</si>
  <si>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</si>
  <si>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</si>
  <si>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</si>
  <si>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</si>
  <si>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</si>
  <si>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</si>
  <si>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</si>
  <si>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</si>
  <si>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</si>
  <si>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</si>
  <si>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</si>
  <si>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</si>
  <si>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</si>
  <si>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</si>
  <si>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</si>
  <si>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</si>
  <si>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</si>
  <si>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</si>
  <si>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</si>
  <si>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</si>
  <si>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</si>
  <si>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</si>
  <si>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</si>
  <si>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</si>
  <si>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</si>
  <si>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</si>
  <si>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</si>
  <si>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</si>
  <si>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</si>
  <si>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</si>
  <si>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</si>
  <si>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</si>
  <si>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</si>
  <si>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</si>
  <si>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</si>
  <si>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</si>
  <si>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</si>
  <si>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</si>
  <si>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</si>
  <si>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</si>
  <si>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</si>
  <si>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</si>
  <si>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</si>
  <si>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</si>
  <si>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</si>
  <si>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</si>
  <si>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</si>
  <si>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</si>
  <si>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</si>
  <si>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</si>
  <si>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</si>
  <si>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</si>
  <si>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</si>
  <si>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</si>
  <si>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</si>
  <si>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</si>
  <si>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</si>
  <si>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</si>
  <si>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</si>
  <si>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</si>
  <si>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</si>
  <si>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</si>
  <si>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</si>
  <si>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</si>
  <si>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</si>
  <si>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</si>
  <si>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</si>
  <si>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</si>
  <si>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</si>
  <si>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</si>
  <si>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</si>
  <si>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</si>
  <si>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</si>
  <si>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</si>
  <si>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</si>
  <si>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</si>
  <si>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</si>
  <si>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</si>
  <si>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</si>
  <si>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</si>
  <si>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</si>
  <si>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</si>
  <si>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</si>
  <si>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</si>
  <si>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</si>
  <si>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</si>
  <si>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</si>
  <si>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</si>
  <si>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</si>
  <si>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</si>
  <si>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</si>
  <si>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</si>
  <si>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</si>
  <si>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</si>
  <si>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</si>
  <si>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</si>
  <si>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</si>
  <si>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</si>
  <si>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</si>
  <si>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</si>
  <si>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</si>
  <si>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</si>
  <si>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</si>
  <si>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</si>
  <si>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</si>
  <si>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</si>
  <si>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</si>
  <si>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</si>
  <si>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</si>
  <si>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</si>
  <si>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</si>
  <si>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</si>
  <si>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</si>
  <si>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</si>
  <si>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</si>
  <si>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</si>
  <si>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</si>
  <si>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</si>
  <si>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</si>
  <si>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</si>
  <si>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</si>
  <si>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</si>
  <si>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</si>
  <si>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</si>
  <si>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</si>
  <si>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</si>
  <si>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</si>
  <si>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</si>
  <si>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</si>
  <si>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</si>
  <si>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</si>
  <si>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</si>
  <si>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</si>
  <si>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</si>
  <si>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</si>
  <si>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</si>
  <si>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</si>
  <si>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</si>
  <si>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</si>
  <si>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</si>
  <si>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</si>
  <si>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</si>
  <si>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</si>
  <si>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</si>
  <si>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</si>
  <si>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</si>
  <si>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</si>
  <si>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</si>
  <si>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</si>
  <si>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</si>
  <si>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</si>
  <si>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</si>
  <si>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</si>
  <si>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</si>
  <si>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</si>
  <si>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</si>
  <si>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</si>
  <si>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</si>
  <si>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</si>
  <si>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</si>
  <si>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</si>
  <si>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</si>
  <si>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</si>
  <si>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</si>
  <si>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</si>
  <si>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</si>
  <si>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</si>
  <si>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</si>
  <si>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</si>
  <si>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</si>
  <si>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</si>
  <si>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</si>
  <si>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</si>
  <si>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</si>
  <si>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</si>
  <si>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</si>
  <si>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</si>
  <si>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</si>
  <si>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</si>
  <si>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</si>
  <si>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</si>
  <si>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</si>
  <si>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</si>
  <si>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</si>
  <si>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</si>
  <si>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</si>
  <si>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</si>
  <si>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</si>
  <si>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</si>
  <si>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</si>
  <si>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</si>
  <si>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</si>
  <si>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</si>
  <si>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</si>
  <si>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</si>
  <si>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</si>
  <si>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</si>
  <si>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</si>
  <si>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</si>
  <si>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</si>
  <si>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</si>
  <si>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</si>
  <si>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</si>
  <si>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</si>
  <si>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</si>
  <si>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</si>
  <si>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</si>
  <si>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</si>
  <si>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</si>
  <si>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</si>
  <si>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</si>
  <si>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</si>
  <si>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</si>
  <si>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</si>
  <si>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</si>
  <si>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</si>
  <si>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</si>
  <si>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</si>
  <si>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</si>
  <si>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</si>
  <si>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</si>
  <si>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</si>
  <si>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</si>
  <si>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</si>
  <si>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</si>
  <si>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</si>
  <si>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</si>
  <si>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</si>
  <si>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</si>
  <si>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</si>
  <si>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</si>
  <si>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</si>
  <si>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</si>
  <si>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</si>
  <si>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</si>
  <si>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</si>
  <si>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</si>
  <si>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</si>
  <si>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</si>
  <si>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</si>
  <si>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</si>
  <si>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</si>
  <si>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</si>
  <si>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</si>
  <si>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</si>
  <si>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</si>
  <si>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</si>
  <si>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</si>
  <si>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</si>
  <si>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</si>
  <si>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</si>
  <si>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</si>
  <si>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</si>
  <si>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</si>
  <si>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</si>
  <si>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</si>
  <si>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</si>
  <si>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</si>
  <si>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</si>
  <si>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</si>
  <si>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</si>
  <si>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</si>
  <si>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</si>
  <si>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</si>
  <si>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</si>
  <si>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</si>
  <si>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</si>
  <si>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</si>
  <si>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</si>
  <si>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</si>
  <si>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</si>
  <si>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</si>
  <si>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</si>
  <si>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</si>
  <si>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</si>
  <si>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</si>
  <si>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</si>
  <si>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</si>
  <si>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</si>
  <si>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</si>
  <si>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</si>
  <si>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</si>
  <si>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</si>
  <si>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</si>
  <si>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</si>
  <si>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</si>
  <si>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</si>
  <si>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</si>
  <si>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</si>
  <si>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</si>
  <si>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</si>
  <si>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</si>
  <si>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</si>
  <si>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</si>
  <si>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</si>
  <si>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</si>
  <si>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</si>
  <si>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</si>
  <si>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</si>
  <si>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</si>
  <si>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</si>
  <si>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</si>
  <si>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</si>
  <si>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</si>
  <si>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</si>
  <si>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</si>
  <si>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</si>
  <si>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</si>
  <si>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</si>
  <si>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</si>
  <si>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</si>
  <si>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</si>
  <si>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</si>
  <si>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</si>
  <si>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</si>
  <si>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</si>
  <si>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</si>
  <si>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</si>
  <si>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</si>
  <si>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</si>
  <si>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</si>
  <si>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</si>
  <si>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</si>
  <si>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</si>
  <si>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</si>
  <si>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</si>
  <si>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</si>
  <si>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</si>
  <si>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</si>
  <si>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</si>
  <si>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</si>
  <si>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</si>
  <si>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</si>
  <si>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</si>
  <si>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</si>
  <si>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</si>
  <si>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</si>
  <si>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</si>
  <si>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</si>
  <si>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</si>
  <si>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</si>
  <si>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</si>
  <si>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</si>
  <si>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</si>
  <si>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</si>
  <si>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</si>
  <si>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</si>
  <si>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</si>
  <si>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</si>
  <si>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</si>
  <si>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</si>
  <si>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 xml:space="preserve">coffee type name </t>
  </si>
  <si>
    <t>Coffee type2</t>
  </si>
  <si>
    <t>Row Labels</t>
  </si>
  <si>
    <t>Grand Total</t>
  </si>
  <si>
    <t>2019</t>
  </si>
  <si>
    <t>2020</t>
  </si>
  <si>
    <t>2021</t>
  </si>
  <si>
    <t>2022</t>
  </si>
  <si>
    <t>Jan</t>
  </si>
  <si>
    <t>Feb</t>
  </si>
  <si>
    <t>Mar</t>
  </si>
  <si>
    <t>Apr</t>
  </si>
  <si>
    <t>May</t>
  </si>
  <si>
    <t>Jun</t>
  </si>
  <si>
    <t>Jul</t>
  </si>
  <si>
    <t>Aug</t>
  </si>
  <si>
    <t>Sep</t>
  </si>
  <si>
    <t>Oct</t>
  </si>
  <si>
    <t>Nov</t>
  </si>
  <si>
    <t>Dec</t>
  </si>
  <si>
    <t>Arabica</t>
  </si>
  <si>
    <t>EXCELSA</t>
  </si>
  <si>
    <t>Liberica</t>
  </si>
  <si>
    <t>Robusta</t>
  </si>
  <si>
    <t>Sum of Sales</t>
  </si>
  <si>
    <t>Medium</t>
  </si>
  <si>
    <t>Light</t>
  </si>
  <si>
    <t/>
  </si>
  <si>
    <t>Dark</t>
  </si>
  <si>
    <t>order date</t>
  </si>
  <si>
    <t>customer id</t>
  </si>
  <si>
    <t>sales</t>
  </si>
  <si>
    <t>Column Labels</t>
  </si>
  <si>
    <t>Arabica Total</t>
  </si>
  <si>
    <t>EXCELSA Total</t>
  </si>
  <si>
    <t>Liberica Total</t>
  </si>
  <si>
    <t>Robusta Total</t>
  </si>
  <si>
    <t xml:space="preserve"> </t>
  </si>
  <si>
    <t xml:space="preserve">     </t>
  </si>
  <si>
    <t>6815</t>
  </si>
  <si>
    <t>month</t>
  </si>
  <si>
    <t>Column1</t>
  </si>
  <si>
    <t>Timeline</t>
  </si>
  <si>
    <t>Values</t>
  </si>
  <si>
    <t>Forecast</t>
  </si>
  <si>
    <t>Lower Confidence Bound</t>
  </si>
  <si>
    <t>Upper Confidence Bound</t>
  </si>
  <si>
    <t>years</t>
  </si>
  <si>
    <t>Sum of Quantity</t>
  </si>
  <si>
    <t>Average of Unit Price</t>
  </si>
  <si>
    <t>Sum of Size</t>
  </si>
  <si>
    <t>Count of Customer ID</t>
  </si>
  <si>
    <t>Statistic</t>
  </si>
  <si>
    <t>Value</t>
  </si>
  <si>
    <t>Alpha</t>
  </si>
  <si>
    <t>Beta</t>
  </si>
  <si>
    <t>Gamma</t>
  </si>
  <si>
    <t>MASE</t>
  </si>
  <si>
    <t>SMAPE</t>
  </si>
  <si>
    <t>MAE</t>
  </si>
  <si>
    <t>RMSE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</si>
</sst>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F800]dddd\,\ mmmm\ dd\,\ yyyy"/>
    <numFmt numFmtId="166" formatCode="0.0&quot;kg&quot;"/>
    <numFmt numFmtId="167" formatCode="[$$-409]#,##0.00"/>
    <numFmt numFmtId="168" formatCode="[$$-409]#,##0"/>
    <numFmt numFmtId="169" formatCode="[$$-409]#,##0.00_ ;[Red]\-[$$-409]#,##0.00\ "/>
    <numFmt numFmtId="170" formatCode="0.000"/>
  </numFmts>
  <fonts count="8" x14ac:knownFonts="1">
    <font>
      <sz val="11"/>
      <color theme="1"/>
      <name val="Calibri"/>
      <family val="2"/>
      <scheme val="minor"/>
    </font>
    <font>
      <sz val="11"/>
      <color indexed="8"/>
      <name val="Calibri"/>
      <family val="2"/>
    </font>
    <font>
      <b/>
      <sz val="11"/>
      <color indexed="8"/>
      <name val="Calibri"/>
      <family val="2"/>
    </font>
    <font>
      <sz val="8"/>
      <name val="Calibri"/>
      <family val="2"/>
      <scheme val="minor"/>
    </font>
    <font>
      <u/>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s>
  <fills count="10">
    <fill>
      <patternFill patternType="none"/>
    </fill>
    <fill>
      <patternFill patternType="gray125"/>
    </fill>
    <fill>
      <patternFill patternType="solid">
        <fgColor theme="0" tint="-0.14999847407452621"/>
        <bgColor theme="0" tint="-0.14999847407452621"/>
      </patternFill>
    </fill>
    <fill>
      <patternFill patternType="solid">
        <fgColor theme="4"/>
        <bgColor theme="4"/>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theme="4" tint="0.79998168889431442"/>
        <bgColor theme="4" tint="0.79998168889431442"/>
      </patternFill>
    </fill>
  </fills>
  <borders count="6">
    <border>
      <left/>
      <right/>
      <top/>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top style="medium">
        <color theme="4" tint="-0.249977111117893"/>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58">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xf numFmtId="167" fontId="0" fillId="0" borderId="0" xfId="0" applyNumberFormat="1"/>
    <xf numFmtId="0" fontId="0" fillId="0" borderId="0" xfId="0" pivotButton="1"/>
    <xf numFmtId="0" fontId="0" fillId="0" borderId="0" xfId="0" applyAlignment="1">
      <alignment horizontal="left"/>
    </xf>
    <xf numFmtId="168" fontId="0" fillId="0" borderId="0" xfId="0" applyNumberFormat="1"/>
    <xf numFmtId="0" fontId="2" fillId="0" borderId="1" xfId="0" applyFont="1" applyBorder="1" applyAlignment="1">
      <alignment vertical="center"/>
    </xf>
    <xf numFmtId="14" fontId="0" fillId="0" borderId="0" xfId="0" applyNumberFormat="1"/>
    <xf numFmtId="0" fontId="0" fillId="2" borderId="0" xfId="0" applyFill="1"/>
    <xf numFmtId="0" fontId="0" fillId="0" borderId="2" xfId="0" applyBorder="1"/>
    <xf numFmtId="0" fontId="2" fillId="0" borderId="0" xfId="0" applyFont="1" applyAlignment="1">
      <alignment vertical="center"/>
    </xf>
    <xf numFmtId="165" fontId="0" fillId="0" borderId="0" xfId="0" applyNumberFormat="1"/>
    <xf numFmtId="0" fontId="0" fillId="0" borderId="0" xfId="0" applyAlignment="1">
      <alignment horizontal="left" indent="1"/>
    </xf>
    <xf numFmtId="169" fontId="4" fillId="0" borderId="0" xfId="0" applyNumberFormat="1" applyFont="1"/>
    <xf numFmtId="10" fontId="0" fillId="0" borderId="0" xfId="0" applyNumberFormat="1"/>
    <xf numFmtId="165" fontId="2" fillId="0" borderId="1" xfId="0" applyNumberFormat="1" applyFont="1" applyBorder="1" applyAlignment="1">
      <alignment vertical="center"/>
    </xf>
    <xf numFmtId="0" fontId="1" fillId="2" borderId="0" xfId="0" applyFont="1" applyFill="1" applyAlignment="1">
      <alignment vertical="center"/>
    </xf>
    <xf numFmtId="0" fontId="2" fillId="0" borderId="3" xfId="0" applyFont="1" applyBorder="1" applyAlignment="1">
      <alignment vertical="center"/>
    </xf>
    <xf numFmtId="165" fontId="2" fillId="0" borderId="3" xfId="0" applyNumberFormat="1" applyFont="1" applyBorder="1" applyAlignment="1">
      <alignment vertical="center"/>
    </xf>
    <xf numFmtId="0" fontId="1" fillId="2" borderId="3" xfId="0" applyFont="1" applyFill="1" applyBorder="1" applyAlignment="1">
      <alignment vertical="center"/>
    </xf>
    <xf numFmtId="165" fontId="1" fillId="2" borderId="3" xfId="0" applyNumberFormat="1" applyFont="1" applyFill="1" applyBorder="1" applyAlignment="1">
      <alignment vertical="center"/>
    </xf>
    <xf numFmtId="0" fontId="0" fillId="2" borderId="3" xfId="0" applyFill="1" applyBorder="1"/>
    <xf numFmtId="166" fontId="0" fillId="2" borderId="3" xfId="0" applyNumberFormat="1" applyFill="1" applyBorder="1"/>
    <xf numFmtId="167" fontId="0" fillId="2" borderId="3" xfId="0" applyNumberFormat="1" applyFill="1" applyBorder="1"/>
    <xf numFmtId="165" fontId="1" fillId="2" borderId="0" xfId="0" applyNumberFormat="1" applyFont="1" applyFill="1" applyAlignment="1">
      <alignment vertical="center"/>
    </xf>
    <xf numFmtId="166" fontId="0" fillId="2" borderId="0" xfId="0" applyNumberFormat="1" applyFill="1"/>
    <xf numFmtId="167" fontId="0" fillId="2" borderId="0" xfId="0" applyNumberFormat="1" applyFill="1"/>
    <xf numFmtId="0" fontId="1" fillId="0" borderId="2" xfId="0" applyFont="1" applyBorder="1" applyAlignment="1">
      <alignment vertical="center"/>
    </xf>
    <xf numFmtId="165" fontId="1" fillId="0" borderId="2" xfId="0" applyNumberFormat="1" applyFont="1" applyBorder="1" applyAlignment="1">
      <alignment vertical="center"/>
    </xf>
    <xf numFmtId="166" fontId="0" fillId="0" borderId="2" xfId="0" applyNumberFormat="1" applyBorder="1"/>
    <xf numFmtId="167" fontId="0" fillId="0" borderId="2" xfId="0" applyNumberFormat="1" applyBorder="1"/>
    <xf numFmtId="0" fontId="0" fillId="5" borderId="0" xfId="0" applyFill="1"/>
    <xf numFmtId="0" fontId="0" fillId="6" borderId="0" xfId="0" applyFill="1"/>
    <xf numFmtId="0" fontId="0" fillId="5" borderId="0" xfId="0" applyFill="1" applyAlignment="1">
      <alignment horizontal="left"/>
    </xf>
    <xf numFmtId="0" fontId="7" fillId="5" borderId="0" xfId="0" applyFont="1" applyFill="1" applyAlignment="1">
      <alignment horizontal="left"/>
    </xf>
    <xf numFmtId="170" fontId="0" fillId="0" borderId="0" xfId="0" applyNumberFormat="1"/>
    <xf numFmtId="0" fontId="5" fillId="3" borderId="0" xfId="0" applyFont="1" applyFill="1"/>
    <xf numFmtId="165" fontId="0" fillId="0" borderId="0" xfId="0" applyNumberFormat="1" applyAlignment="1">
      <alignment horizontal="left" indent="1"/>
    </xf>
    <xf numFmtId="0" fontId="6" fillId="7" borderId="0" xfId="0" applyFont="1" applyFill="1"/>
    <xf numFmtId="0" fontId="6" fillId="7" borderId="0" xfId="0" applyFont="1" applyFill="1" applyAlignment="1">
      <alignment horizontal="left" indent="1"/>
    </xf>
    <xf numFmtId="0" fontId="7" fillId="6" borderId="0" xfId="0" applyFont="1" applyFill="1" applyAlignment="1">
      <alignment horizontal="left"/>
    </xf>
    <xf numFmtId="0" fontId="7" fillId="6" borderId="0" xfId="0" applyFont="1" applyFill="1"/>
    <xf numFmtId="165" fontId="6" fillId="4" borderId="0" xfId="0" applyNumberFormat="1" applyFont="1" applyFill="1"/>
    <xf numFmtId="0" fontId="6" fillId="4" borderId="0" xfId="0" applyFont="1" applyFill="1"/>
    <xf numFmtId="167" fontId="6" fillId="4" borderId="0" xfId="0" applyNumberFormat="1" applyFont="1" applyFill="1" applyAlignment="1">
      <alignment horizontal="center" vertical="center"/>
    </xf>
    <xf numFmtId="167" fontId="6" fillId="4" borderId="0" xfId="0" applyNumberFormat="1" applyFont="1" applyFill="1" applyAlignment="1">
      <alignment horizontal="center"/>
    </xf>
    <xf numFmtId="165" fontId="0" fillId="6" borderId="0" xfId="0" applyNumberFormat="1" applyFill="1"/>
    <xf numFmtId="167" fontId="0" fillId="6" borderId="0" xfId="0" applyNumberFormat="1" applyFill="1"/>
    <xf numFmtId="0" fontId="5" fillId="3" borderId="4" xfId="0" applyFont="1" applyFill="1" applyBorder="1"/>
    <xf numFmtId="165" fontId="0" fillId="0" borderId="0" xfId="0" applyNumberFormat="1" applyAlignment="1">
      <alignment horizontal="left"/>
    </xf>
    <xf numFmtId="165" fontId="0" fillId="9" borderId="5" xfId="0" applyNumberFormat="1" applyFill="1" applyBorder="1"/>
    <xf numFmtId="165" fontId="0" fillId="0" borderId="5" xfId="0" applyNumberFormat="1" applyBorder="1"/>
    <xf numFmtId="167" fontId="7" fillId="5" borderId="0" xfId="0" applyNumberFormat="1" applyFont="1" applyFill="1"/>
    <xf numFmtId="167" fontId="7" fillId="8" borderId="0" xfId="0" applyNumberFormat="1" applyFont="1" applyFill="1"/>
    <xf numFmtId="4" fontId="0" fillId="0" borderId="0" xfId="0" applyNumberFormat="1"/>
  </cellXfs>
  <cellStyles count="1">
    <cellStyle name="Normal" xfId="0" builtinId="0"/>
  </cellStyles>
  <dxfs count="97">
    <dxf>
      <fill>
        <patternFill>
          <bgColor rgb="FF92D050"/>
        </patternFill>
      </fill>
    </dxf>
    <dxf>
      <fill>
        <patternFill>
          <bgColor rgb="FFFFC000"/>
        </patternFill>
      </fill>
    </dxf>
    <dxf>
      <numFmt numFmtId="19" formatCode="dd/mm/yyyy"/>
    </dxf>
    <dxf>
      <numFmt numFmtId="167" formatCode="[$$-409]#,##0.00"/>
    </dxf>
    <dxf>
      <numFmt numFmtId="167" formatCode="[$$-409]#,##0.00"/>
    </dxf>
    <dxf>
      <numFmt numFmtId="167" formatCode="[$$-409]#,##0.00"/>
    </dxf>
    <dxf>
      <numFmt numFmtId="165" formatCode="[$-F800]dddd\,\ mmmm\ dd\,\ yyyy"/>
    </dxf>
    <dxf>
      <numFmt numFmtId="165" formatCode="[$-F800]dddd\,\ mmmm\ dd\,\ yyyy"/>
    </dxf>
    <dxf>
      <numFmt numFmtId="165" formatCode="[$-F800]dddd\,\ mmmm\ dd\,\ yyyy"/>
    </dxf>
    <dxf>
      <numFmt numFmtId="165" formatCode="[$-F800]dddd\,\ mmmm\ dd\,\ yyyy"/>
    </dxf>
    <dxf>
      <numFmt numFmtId="165" formatCode="[$-F800]dddd\,\ mmmm\ dd\,\ yyyy"/>
    </dxf>
    <dxf>
      <numFmt numFmtId="165" formatCode="[$-F800]dddd\,\ mmmm\ dd\,\ yyyy"/>
    </dxf>
    <dxf>
      <numFmt numFmtId="4" formatCode="#,##0.00"/>
    </dxf>
    <dxf>
      <numFmt numFmtId="167" formatCode="[$$-409]#,##0.00"/>
    </dxf>
    <dxf>
      <numFmt numFmtId="167" formatCode="[$$-409]#,##0.00"/>
    </dxf>
    <dxf>
      <numFmt numFmtId="167" formatCode="[$$-409]#,##0.00"/>
    </dxf>
    <dxf>
      <numFmt numFmtId="165" formatCode="[$-F800]dddd\,\ mmmm\ dd\,\ yyyy"/>
    </dxf>
    <dxf>
      <font>
        <b val="0"/>
        <i val="0"/>
        <strike val="0"/>
        <condense val="0"/>
        <extend val="0"/>
        <outline val="0"/>
        <shadow val="0"/>
        <u val="none"/>
        <vertAlign val="baseline"/>
        <sz val="11"/>
        <color theme="1"/>
        <name val="Calibri"/>
        <family val="2"/>
        <scheme val="minor"/>
      </font>
      <numFmt numFmtId="167" formatCode="[$$-409]#,##0.00"/>
    </dxf>
    <dxf>
      <font>
        <b val="0"/>
        <i val="0"/>
        <strike val="0"/>
        <condense val="0"/>
        <extend val="0"/>
        <outline val="0"/>
        <shadow val="0"/>
        <u val="none"/>
        <vertAlign val="baseline"/>
        <sz val="11"/>
        <color theme="1"/>
        <name val="Calibri"/>
        <family val="2"/>
        <scheme val="minor"/>
      </font>
      <numFmt numFmtId="167" formatCode="[$$-409]#,##0.00"/>
    </dxf>
    <dxf>
      <font>
        <b val="0"/>
        <i val="0"/>
        <strike val="0"/>
        <condense val="0"/>
        <extend val="0"/>
        <outline val="0"/>
        <shadow val="0"/>
        <u val="none"/>
        <vertAlign val="baseline"/>
        <sz val="11"/>
        <color theme="1"/>
        <name val="Calibri"/>
        <family val="2"/>
        <scheme val="minor"/>
      </font>
      <numFmt numFmtId="167" formatCode="[$$-409]#,##0.00"/>
    </dxf>
    <dxf>
      <font>
        <b val="0"/>
        <i val="0"/>
        <strike val="0"/>
        <condense val="0"/>
        <extend val="0"/>
        <outline val="0"/>
        <shadow val="0"/>
        <u val="none"/>
        <vertAlign val="baseline"/>
        <sz val="11"/>
        <color theme="1"/>
        <name val="Calibri"/>
        <family val="2"/>
        <scheme val="minor"/>
      </font>
      <numFmt numFmtId="167" formatCode="[$$-409]#,##0.0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7" formatCode="[$$-409]#,##0.00"/>
    </dxf>
    <dxf>
      <numFmt numFmtId="167" formatCode="[$$-409]#,##0.00"/>
    </dxf>
    <dxf>
      <numFmt numFmtId="167" formatCode="[$$-409]#,##0.00"/>
    </dxf>
    <dxf>
      <numFmt numFmtId="165" formatCode="[$-F800]dddd\,\ mmmm\ dd\,\ yyyy"/>
    </dxf>
    <dxf>
      <numFmt numFmtId="169" formatCode="[$$-409]#,##0.00_ ;[Red]\-[$$-409]#,##0.00\ "/>
    </dxf>
    <dxf>
      <font>
        <u/>
      </font>
    </dxf>
    <dxf>
      <numFmt numFmtId="168" formatCode="[$$-409]#,##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font>
    </dxf>
    <dxf>
      <fill>
        <patternFill>
          <bgColor theme="4" tint="-0.499984740745262"/>
        </patternFill>
      </fill>
    </dxf>
    <dxf>
      <font>
        <color theme="0"/>
      </font>
    </dxf>
    <dxf>
      <font>
        <color theme="0"/>
      </font>
    </dxf>
    <dxf>
      <font>
        <color theme="0"/>
      </font>
    </dxf>
    <dxf>
      <fill>
        <patternFill>
          <bgColor theme="4" tint="-0.499984740745262"/>
        </patternFill>
      </fill>
    </dxf>
    <dxf>
      <fill>
        <patternFill>
          <bgColor theme="4" tint="-0.499984740745262"/>
        </patternFill>
      </fill>
    </dxf>
    <dxf>
      <fill>
        <patternFill>
          <bgColor theme="4" tint="-0.49998474074526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numFmt numFmtId="168" formatCode="[$$-409]#,##0"/>
    </dxf>
    <dxf>
      <font>
        <b val="0"/>
        <i val="0"/>
        <sz val="11"/>
        <color theme="0" tint="-0.14996795556505021"/>
        <name val="Calibri Light"/>
        <family val="2"/>
        <scheme val="major"/>
      </font>
      <fill>
        <patternFill>
          <bgColor theme="4" tint="-0.499984740745262"/>
        </patternFill>
      </fill>
      <border>
        <left style="thin">
          <color auto="1"/>
        </left>
        <right style="thin">
          <color auto="1"/>
        </right>
        <top style="thin">
          <color auto="1"/>
        </top>
        <bottom style="thin">
          <color auto="1"/>
        </bottom>
      </border>
    </dxf>
    <dxf>
      <fill>
        <patternFill patternType="solid">
          <fgColor theme="0"/>
          <bgColor theme="4" tint="-0.499984740745262"/>
        </patternFill>
      </fill>
      <border diagonalUp="0" diagonalDown="0">
        <left style="thin">
          <color theme="0"/>
        </left>
        <right style="thin">
          <color theme="0"/>
        </right>
        <top style="thin">
          <color theme="0"/>
        </top>
        <bottom style="thin">
          <color theme="0"/>
        </bottom>
        <vertical/>
        <horizontal/>
      </border>
    </dxf>
    <dxf>
      <font>
        <b val="0"/>
        <i val="0"/>
        <sz val="8"/>
        <color theme="0" tint="-4.9989318521683403E-2"/>
        <name val="Calibri Light"/>
        <family val="2"/>
        <scheme val="major"/>
      </font>
      <fill>
        <patternFill>
          <bgColor theme="4" tint="-0.24994659260841701"/>
        </patternFill>
      </fill>
    </dxf>
    <dxf>
      <font>
        <b val="0"/>
        <i val="0"/>
        <sz val="8"/>
        <name val="Calibri Light"/>
        <family val="2"/>
        <scheme val="major"/>
      </font>
      <fill>
        <patternFill>
          <bgColor theme="4" tint="-0.499984740745262"/>
        </patternFill>
      </fill>
      <border>
        <left style="thin">
          <color auto="1"/>
        </left>
        <right style="thin">
          <color auto="1"/>
        </right>
        <top style="thin">
          <color auto="1"/>
        </top>
        <bottom style="thin">
          <color auto="1"/>
        </bottom>
      </border>
    </dxf>
    <dxf>
      <font>
        <b val="0"/>
        <i val="0"/>
        <sz val="8"/>
        <color theme="0" tint="-4.9989318521683403E-2"/>
        <name val="Calibri Light"/>
        <family val="2"/>
        <scheme val="major"/>
      </font>
      <fill>
        <patternFill>
          <bgColor theme="4" tint="-0.24994659260841701"/>
        </patternFill>
      </fill>
    </dxf>
    <dxf>
      <font>
        <b val="0"/>
        <i val="0"/>
        <sz val="8"/>
        <name val="Calibri Light"/>
        <family val="2"/>
        <scheme val="major"/>
      </font>
      <fill>
        <patternFill>
          <bgColor theme="4" tint="-0.499984740745262"/>
        </patternFill>
      </fill>
      <border>
        <left style="thin">
          <color auto="1"/>
        </left>
        <right style="thin">
          <color auto="1"/>
        </right>
        <top style="thin">
          <color auto="1"/>
        </top>
        <bottom style="thin">
          <color auto="1"/>
        </bottom>
      </border>
    </dxf>
  </dxfs>
  <tableStyles count="4" defaultTableStyle="TableStyleMedium2" defaultPivotStyle="PivotStyleMedium9">
    <tableStyle name="Coffee Size" pivot="0" table="0" count="10" xr9:uid="{971666FA-6098-43B4-906D-1CC5818135C2}">
      <tableStyleElement type="wholeTable" dxfId="96"/>
      <tableStyleElement type="headerRow" dxfId="95"/>
    </tableStyle>
    <tableStyle name="Coffee Size 2" pivot="0" table="0" count="10" xr9:uid="{B4F09823-B0D6-4D20-BACD-DDBA1A3BF852}">
      <tableStyleElement type="wholeTable" dxfId="94"/>
      <tableStyleElement type="headerRow" dxfId="93"/>
    </tableStyle>
    <tableStyle name="Invisible" pivot="0" table="0" count="0" xr9:uid="{281DA904-6C8F-4432-A078-23CB77E3A7F2}"/>
    <tableStyle name="Total Sales Time-Line" pivot="0" table="0" count="9" xr9:uid="{C1DB31A7-2001-4E65-B6B1-01238F6E15FD}">
      <tableStyleElement type="wholeTable" dxfId="92"/>
      <tableStyleElement type="headerRow" dxfId="91"/>
    </tableStyle>
  </tableStyles>
  <extLst>
    <ext xmlns:x14="http://schemas.microsoft.com/office/spreadsheetml/2009/9/main" uri="{46F421CA-312F-682f-3DD2-61675219B42D}">
      <x14:dxfs count="16">
        <dxf>
          <font>
            <b val="0"/>
            <i val="0"/>
            <sz val="8"/>
            <name val="Calibri Light"/>
            <family val="2"/>
            <scheme val="major"/>
          </font>
          <fill>
            <patternFill>
              <bgColor theme="2" tint="-9.9948118533890809E-2"/>
            </patternFill>
          </fill>
        </dxf>
        <dxf>
          <font>
            <b val="0"/>
            <i val="0"/>
            <sz val="8"/>
            <name val="Calibri Light"/>
            <family val="2"/>
            <scheme val="major"/>
          </font>
          <fill>
            <patternFill>
              <bgColor theme="4" tint="-0.24994659260841701"/>
            </patternFill>
          </fill>
        </dxf>
        <dxf>
          <font>
            <b val="0"/>
            <i val="0"/>
            <sz val="8"/>
            <name val="Calibri Light"/>
            <family val="2"/>
            <scheme val="major"/>
          </font>
          <fill>
            <patternFill>
              <bgColor theme="5" tint="0.79998168889431442"/>
            </patternFill>
          </fill>
        </dxf>
        <dxf>
          <font>
            <b val="0"/>
            <i val="0"/>
            <sz val="8"/>
            <name val="Calibri Light"/>
            <family val="2"/>
            <scheme val="major"/>
          </font>
          <fill>
            <patternFill>
              <bgColor theme="4" tint="-0.24994659260841701"/>
            </patternFill>
          </fill>
        </dxf>
        <dxf>
          <font>
            <b val="0"/>
            <i val="0"/>
            <sz val="8"/>
            <name val="Calibri Light"/>
            <family val="2"/>
            <scheme val="major"/>
          </font>
          <fill>
            <patternFill>
              <bgColor theme="8" tint="0.59996337778862885"/>
            </patternFill>
          </fill>
        </dxf>
        <dxf>
          <font>
            <b val="0"/>
            <i val="0"/>
            <sz val="8"/>
            <color theme="0"/>
            <name val="Calibri Light"/>
            <family val="2"/>
            <scheme val="major"/>
          </font>
          <fill>
            <patternFill>
              <bgColor theme="4" tint="-0.499984740745262"/>
            </patternFill>
          </fill>
          <border diagonalUp="0"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dxf>
        <dxf>
          <font>
            <b val="0"/>
            <i val="0"/>
            <sz val="8"/>
            <name val="Calibri Light"/>
            <family val="2"/>
            <scheme val="major"/>
          </font>
          <fill>
            <patternFill>
              <bgColor theme="4" tint="0.79998168889431442"/>
            </patternFill>
          </fill>
        </dxf>
        <dxf>
          <font>
            <b val="0"/>
            <i val="0"/>
            <sz val="8"/>
            <name val="Calibri Light"/>
            <family val="2"/>
            <scheme val="major"/>
          </font>
          <fill>
            <patternFill>
              <bgColor theme="4" tint="0.59996337778862885"/>
            </patternFill>
          </fill>
          <border diagonalDown="1">
            <left style="thin">
              <color theme="0" tint="-0.34998626667073579"/>
            </left>
            <right style="thin">
              <color theme="0" tint="-0.34998626667073579"/>
            </right>
            <top style="thin">
              <color theme="0" tint="-0.34998626667073579"/>
            </top>
            <bottom style="thin">
              <color theme="0" tint="-0.34998626667073579"/>
            </bottom>
            <diagonal style="thin">
              <color theme="0" tint="-0.34998626667073579"/>
            </diagonal>
          </border>
        </dxf>
        <dxf>
          <font>
            <b val="0"/>
            <i val="0"/>
            <sz val="8"/>
            <name val="Calibri Light"/>
            <family val="2"/>
            <scheme val="major"/>
          </font>
          <fill>
            <patternFill>
              <bgColor theme="2" tint="-9.9948118533890809E-2"/>
            </patternFill>
          </fill>
        </dxf>
        <dxf>
          <font>
            <b val="0"/>
            <i val="0"/>
            <sz val="8"/>
            <name val="Calibri Light"/>
            <family val="2"/>
            <scheme val="major"/>
          </font>
          <fill>
            <patternFill>
              <bgColor theme="4" tint="-0.24994659260841701"/>
            </patternFill>
          </fill>
        </dxf>
        <dxf>
          <font>
            <b val="0"/>
            <i val="0"/>
            <sz val="8"/>
            <name val="Calibri Light"/>
            <family val="2"/>
            <scheme val="major"/>
          </font>
          <fill>
            <patternFill>
              <bgColor theme="5" tint="0.79998168889431442"/>
            </patternFill>
          </fill>
        </dxf>
        <dxf>
          <font>
            <b val="0"/>
            <i val="0"/>
            <sz val="8"/>
            <name val="Calibri Light"/>
            <family val="2"/>
            <scheme val="major"/>
          </font>
          <fill>
            <patternFill>
              <bgColor theme="4" tint="-0.24994659260841701"/>
            </patternFill>
          </fill>
        </dxf>
        <dxf>
          <font>
            <b val="0"/>
            <i val="0"/>
            <sz val="8"/>
            <name val="Calibri Light"/>
            <family val="2"/>
            <scheme val="major"/>
          </font>
          <fill>
            <patternFill>
              <bgColor theme="8" tint="0.59996337778862885"/>
            </patternFill>
          </fill>
        </dxf>
        <dxf>
          <font>
            <b val="0"/>
            <i val="0"/>
            <sz val="8"/>
            <color theme="0"/>
            <name val="Calibri Light"/>
            <family val="2"/>
            <scheme val="major"/>
          </font>
          <fill>
            <patternFill>
              <bgColor theme="4" tint="-0.499984740745262"/>
            </patternFill>
          </fill>
          <border diagonalUp="0"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dxf>
        <dxf>
          <font>
            <b val="0"/>
            <i val="0"/>
            <sz val="8"/>
            <name val="Calibri Light"/>
            <family val="2"/>
            <scheme val="major"/>
          </font>
          <fill>
            <patternFill>
              <bgColor theme="4" tint="0.79998168889431442"/>
            </patternFill>
          </fill>
        </dxf>
        <dxf>
          <font>
            <b val="0"/>
            <i val="0"/>
            <sz val="8"/>
            <name val="Calibri Light"/>
            <family val="2"/>
            <scheme val="major"/>
          </font>
          <fill>
            <patternFill>
              <bgColor theme="4" tint="0.59996337778862885"/>
            </patternFill>
          </fill>
          <border diagonalDown="1">
            <left style="thin">
              <color theme="0" tint="-0.34998626667073579"/>
            </left>
            <right style="thin">
              <color theme="0" tint="-0.34998626667073579"/>
            </right>
            <top style="thin">
              <color theme="0" tint="-0.34998626667073579"/>
            </top>
            <bottom style="thin">
              <color theme="0" tint="-0.34998626667073579"/>
            </bottom>
            <diagonal style="thin">
              <color theme="0" tint="-0.34998626667073579"/>
            </diagonal>
          </border>
        </dxf>
      </x14:dxfs>
    </ext>
    <ext xmlns:x14="http://schemas.microsoft.com/office/spreadsheetml/2009/9/main" uri="{EB79DEF2-80B8-43e5-95BD-54CBDDF9020C}">
      <x14:slicerStyles defaultSlicerStyle="SlicerStyleLight1">
        <x14:slicerStyle name="Coffee Siz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offee Siz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bgColor theme="0" tint="-4.9989318521683403E-2"/>
            </patternFill>
          </fill>
        </dxf>
        <dxf>
          <fill>
            <patternFill patternType="solid">
              <fgColor theme="0" tint="-0.14990691854609822"/>
              <bgColor theme="0" tint="-0.14996795556505021"/>
            </patternFill>
          </fill>
          <border diagonalUp="0" diagonalDown="0">
            <left style="thin">
              <color auto="1"/>
            </left>
            <right style="thin">
              <color auto="1"/>
            </right>
            <top style="thin">
              <color auto="1"/>
            </top>
            <bottom style="thin">
              <color auto="1"/>
            </bottom>
            <vertical/>
            <horizontal/>
          </border>
        </dxf>
        <dxf>
          <fill>
            <patternFill patternType="solid">
              <fgColor theme="0"/>
              <bgColor theme="4" tint="0.39994506668294322"/>
            </patternFill>
          </fill>
          <border diagonalUp="0" diagonalDown="0">
            <left style="thin">
              <color auto="1"/>
            </left>
            <right style="thin">
              <color auto="1"/>
            </right>
            <top style="thin">
              <color auto="1"/>
            </top>
            <bottom style="thin">
              <color auto="1"/>
            </bottom>
            <vertical/>
            <horizontal/>
          </border>
        </dxf>
        <dxf>
          <font>
            <b val="0"/>
            <i val="0"/>
            <sz val="8"/>
            <color theme="0" tint="-0.24994659260841701"/>
            <name val="Calibri Light"/>
            <family val="2"/>
            <scheme val="major"/>
          </font>
        </dxf>
        <dxf>
          <font>
            <b val="0"/>
            <i val="0"/>
            <sz val="8"/>
            <color theme="0" tint="-0.14996795556505021"/>
            <name val="Calibri Light"/>
            <family val="2"/>
            <scheme val="major"/>
          </font>
        </dxf>
        <dxf>
          <font>
            <b val="0"/>
            <i val="0"/>
            <sz val="9"/>
            <color theme="0" tint="-0.14993743705557422"/>
            <name val="Calibri Light"/>
            <family val="2"/>
            <scheme val="major"/>
          </font>
        </dxf>
        <dxf>
          <font>
            <b val="0"/>
            <i val="0"/>
            <sz val="10"/>
            <color theme="0" tint="-0.14996795556505021"/>
            <name val="Calibri Light"/>
            <family val="2"/>
            <scheme val="major"/>
          </font>
        </dxf>
      </x15:dxfs>
    </ext>
    <ext xmlns:x15="http://schemas.microsoft.com/office/spreadsheetml/2010/11/main" uri="{9260A510-F301-46a8-8635-F512D64BE5F5}">
      <x15:timelineStyles defaultTimelineStyle="TimeSlicerStyleLight1">
        <x15:timelineStyle name="Total Sales Time-Lin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worksheet" Target="worksheets/sheet21.xml"/><Relationship Id="rId42" Type="http://schemas.microsoft.com/office/2007/relationships/slicerCache" Target="slicerCaches/slicerCache17.xml"/><Relationship Id="rId47" Type="http://schemas.openxmlformats.org/officeDocument/2006/relationships/connections" Target="connections.xml"/><Relationship Id="rId63" Type="http://schemas.openxmlformats.org/officeDocument/2006/relationships/customXml" Target="../customXml/item10.xml"/><Relationship Id="rId68" Type="http://schemas.openxmlformats.org/officeDocument/2006/relationships/customXml" Target="../customXml/item15.xml"/><Relationship Id="rId7" Type="http://schemas.openxmlformats.org/officeDocument/2006/relationships/worksheet" Target="worksheets/sheet7.xml"/><Relationship Id="rId71"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11/relationships/timelineCache" Target="timelineCaches/timelineCache1.xml"/><Relationship Id="rId53" Type="http://schemas.openxmlformats.org/officeDocument/2006/relationships/calcChain" Target="calcChain.xml"/><Relationship Id="rId58" Type="http://schemas.openxmlformats.org/officeDocument/2006/relationships/customXml" Target="../customXml/item5.xml"/><Relationship Id="rId66" Type="http://schemas.openxmlformats.org/officeDocument/2006/relationships/customXml" Target="../customXml/item13.xml"/><Relationship Id="rId5" Type="http://schemas.openxmlformats.org/officeDocument/2006/relationships/worksheet" Target="worksheets/sheet5.xml"/><Relationship Id="rId61" Type="http://schemas.openxmlformats.org/officeDocument/2006/relationships/customXml" Target="../customXml/item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openxmlformats.org/officeDocument/2006/relationships/styles" Target="styles.xml"/><Relationship Id="rId56" Type="http://schemas.openxmlformats.org/officeDocument/2006/relationships/customXml" Target="../customXml/item3.xml"/><Relationship Id="rId64" Type="http://schemas.openxmlformats.org/officeDocument/2006/relationships/customXml" Target="../customXml/item11.xml"/><Relationship Id="rId69"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powerPivotData" Target="model/item.data"/><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7/relationships/slicerCache" Target="slicerCaches/slicerCache8.xml"/><Relationship Id="rId38" Type="http://schemas.microsoft.com/office/2007/relationships/slicerCache" Target="slicerCaches/slicerCache13.xml"/><Relationship Id="rId46" Type="http://schemas.openxmlformats.org/officeDocument/2006/relationships/theme" Target="theme/theme1.xml"/><Relationship Id="rId59" Type="http://schemas.openxmlformats.org/officeDocument/2006/relationships/customXml" Target="../customXml/item6.xml"/><Relationship Id="rId67" Type="http://schemas.openxmlformats.org/officeDocument/2006/relationships/customXml" Target="../customXml/item14.xml"/><Relationship Id="rId20" Type="http://schemas.openxmlformats.org/officeDocument/2006/relationships/worksheet" Target="worksheets/sheet20.xml"/><Relationship Id="rId41" Type="http://schemas.microsoft.com/office/2007/relationships/slicerCache" Target="slicerCaches/slicerCache16.xml"/><Relationship Id="rId54" Type="http://schemas.openxmlformats.org/officeDocument/2006/relationships/customXml" Target="../customXml/item1.xml"/><Relationship Id="rId62" Type="http://schemas.openxmlformats.org/officeDocument/2006/relationships/customXml" Target="../customXml/item9.xml"/><Relationship Id="rId70"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microsoft.com/office/2007/relationships/slicerCache" Target="slicerCaches/slicerCache11.xml"/><Relationship Id="rId49" Type="http://schemas.openxmlformats.org/officeDocument/2006/relationships/sharedStrings" Target="sharedStrings.xml"/><Relationship Id="rId57" Type="http://schemas.openxmlformats.org/officeDocument/2006/relationships/customXml" Target="../customXml/item4.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17/10/relationships/person" Target="persons/person.xml"/><Relationship Id="rId60" Type="http://schemas.openxmlformats.org/officeDocument/2006/relationships/customXml" Target="../customXml/item7.xml"/><Relationship Id="rId65"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4.xml"/><Relationship Id="rId34" Type="http://schemas.microsoft.com/office/2007/relationships/slicerCache" Target="slicerCaches/slicerCache9.xml"/><Relationship Id="rId50" Type="http://schemas.openxmlformats.org/officeDocument/2006/relationships/sheetMetadata" Target="metadata.xml"/><Relationship Id="rId55"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a:solidFill>
                  <a:schemeClr val="bg1">
                    <a:lumMod val="85000"/>
                  </a:schemeClr>
                </a:solidFill>
                <a:latin typeface="Times New Roman" panose="02020603050405020304" pitchFamily="18" charset="0"/>
                <a:cs typeface="Times New Roman" panose="02020603050405020304" pitchFamily="18" charset="0"/>
              </a:rPr>
              <a:t>Total</a:t>
            </a:r>
            <a:r>
              <a:rPr lang="en-IN" sz="1100" baseline="0">
                <a:solidFill>
                  <a:schemeClr val="bg1">
                    <a:lumMod val="85000"/>
                  </a:schemeClr>
                </a:solidFill>
                <a:latin typeface="Times New Roman" panose="02020603050405020304" pitchFamily="18" charset="0"/>
                <a:cs typeface="Times New Roman" panose="02020603050405020304" pitchFamily="18" charset="0"/>
              </a:rPr>
              <a: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Arabica</c:v>
          </c:tx>
          <c:spPr>
            <a:solidFill>
              <a:schemeClr val="accent1"/>
            </a:solidFill>
            <a:ln>
              <a:noFill/>
            </a:ln>
            <a:effectLst/>
          </c:spPr>
          <c:invertIfNegative val="0"/>
          <c:cat>
            <c:strLit>
              <c:ptCount val="44"/>
              <c:pt idx="0">
                <c:v>2019 Jan</c:v>
              </c:pt>
              <c:pt idx="1">
                <c:v>2019 Feb</c:v>
              </c:pt>
              <c:pt idx="2">
                <c:v>2019 Mar</c:v>
              </c:pt>
              <c:pt idx="3">
                <c:v>2019 Apr</c:v>
              </c:pt>
              <c:pt idx="4">
                <c:v>2019 May</c:v>
              </c:pt>
              <c:pt idx="5">
                <c:v>2019 Jun</c:v>
              </c:pt>
              <c:pt idx="6">
                <c:v>2019 Jul</c:v>
              </c:pt>
              <c:pt idx="7">
                <c:v>2019 Aug</c:v>
              </c:pt>
              <c:pt idx="8">
                <c:v>2019 Sep</c:v>
              </c:pt>
              <c:pt idx="9">
                <c:v>2019 Oct</c:v>
              </c:pt>
              <c:pt idx="10">
                <c:v>2019 Nov</c:v>
              </c:pt>
              <c:pt idx="11">
                <c:v>2019 Dec</c:v>
              </c:pt>
              <c:pt idx="12">
                <c:v>2020 Jan</c:v>
              </c:pt>
              <c:pt idx="13">
                <c:v>2020 Feb</c:v>
              </c:pt>
              <c:pt idx="14">
                <c:v>2020 Mar</c:v>
              </c:pt>
              <c:pt idx="15">
                <c:v>2020 Apr</c:v>
              </c:pt>
              <c:pt idx="16">
                <c:v>2020 May</c:v>
              </c:pt>
              <c:pt idx="17">
                <c:v>2020 Jun</c:v>
              </c:pt>
              <c:pt idx="18">
                <c:v>2020 Jul</c:v>
              </c:pt>
              <c:pt idx="19">
                <c:v>2020 Aug</c:v>
              </c:pt>
              <c:pt idx="20">
                <c:v>2020 Sep</c:v>
              </c:pt>
              <c:pt idx="21">
                <c:v>2020 Oct</c:v>
              </c:pt>
              <c:pt idx="22">
                <c:v>2020 Nov</c:v>
              </c:pt>
              <c:pt idx="23">
                <c:v>2020 Dec</c:v>
              </c:pt>
              <c:pt idx="24">
                <c:v>2021 Jan</c:v>
              </c:pt>
              <c:pt idx="25">
                <c:v>2021 Feb</c:v>
              </c:pt>
              <c:pt idx="26">
                <c:v>2021 Mar</c:v>
              </c:pt>
              <c:pt idx="27">
                <c:v>2021 Apr</c:v>
              </c:pt>
              <c:pt idx="28">
                <c:v>2021 May</c:v>
              </c:pt>
              <c:pt idx="29">
                <c:v>2021 Jun</c:v>
              </c:pt>
              <c:pt idx="30">
                <c:v>2021 Jul</c:v>
              </c:pt>
              <c:pt idx="31">
                <c:v>2021 Aug</c:v>
              </c:pt>
              <c:pt idx="32">
                <c:v>2021 Sep</c:v>
              </c:pt>
              <c:pt idx="33">
                <c:v>2021 Oct</c:v>
              </c:pt>
              <c:pt idx="34">
                <c:v>2021 Nov</c:v>
              </c:pt>
              <c:pt idx="35">
                <c:v>2021 Dec</c:v>
              </c:pt>
              <c:pt idx="36">
                <c:v>2022 Jan</c:v>
              </c:pt>
              <c:pt idx="37">
                <c:v>2022 Feb</c:v>
              </c:pt>
              <c:pt idx="38">
                <c:v>2022 Mar</c:v>
              </c:pt>
              <c:pt idx="39">
                <c:v>2022 Apr</c:v>
              </c:pt>
              <c:pt idx="40">
                <c:v>2022 May</c:v>
              </c:pt>
              <c:pt idx="41">
                <c:v>2022 Jun</c:v>
              </c:pt>
              <c:pt idx="42">
                <c:v>2022 Jul</c:v>
              </c:pt>
              <c:pt idx="43">
                <c:v>2022 Aug</c:v>
              </c:pt>
            </c:strLit>
          </c:cat>
          <c:val>
            <c:numLit>
              <c:formatCode>General</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Lit>
          </c:val>
          <c:extLst>
            <c:ext xmlns:c16="http://schemas.microsoft.com/office/drawing/2014/chart" uri="{C3380CC4-5D6E-409C-BE32-E72D297353CC}">
              <c16:uniqueId val="{00000009-04D3-4DA3-9815-58E4FE447275}"/>
            </c:ext>
          </c:extLst>
        </c:ser>
        <c:ser>
          <c:idx val="1"/>
          <c:order val="1"/>
          <c:tx>
            <c:v>EXCELSA</c:v>
          </c:tx>
          <c:spPr>
            <a:solidFill>
              <a:schemeClr val="accent2"/>
            </a:solidFill>
            <a:ln>
              <a:noFill/>
            </a:ln>
            <a:effectLst/>
          </c:spPr>
          <c:invertIfNegative val="0"/>
          <c:cat>
            <c:strLit>
              <c:ptCount val="44"/>
              <c:pt idx="0">
                <c:v>2019 Jan</c:v>
              </c:pt>
              <c:pt idx="1">
                <c:v>2019 Feb</c:v>
              </c:pt>
              <c:pt idx="2">
                <c:v>2019 Mar</c:v>
              </c:pt>
              <c:pt idx="3">
                <c:v>2019 Apr</c:v>
              </c:pt>
              <c:pt idx="4">
                <c:v>2019 May</c:v>
              </c:pt>
              <c:pt idx="5">
                <c:v>2019 Jun</c:v>
              </c:pt>
              <c:pt idx="6">
                <c:v>2019 Jul</c:v>
              </c:pt>
              <c:pt idx="7">
                <c:v>2019 Aug</c:v>
              </c:pt>
              <c:pt idx="8">
                <c:v>2019 Sep</c:v>
              </c:pt>
              <c:pt idx="9">
                <c:v>2019 Oct</c:v>
              </c:pt>
              <c:pt idx="10">
                <c:v>2019 Nov</c:v>
              </c:pt>
              <c:pt idx="11">
                <c:v>2019 Dec</c:v>
              </c:pt>
              <c:pt idx="12">
                <c:v>2020 Jan</c:v>
              </c:pt>
              <c:pt idx="13">
                <c:v>2020 Feb</c:v>
              </c:pt>
              <c:pt idx="14">
                <c:v>2020 Mar</c:v>
              </c:pt>
              <c:pt idx="15">
                <c:v>2020 Apr</c:v>
              </c:pt>
              <c:pt idx="16">
                <c:v>2020 May</c:v>
              </c:pt>
              <c:pt idx="17">
                <c:v>2020 Jun</c:v>
              </c:pt>
              <c:pt idx="18">
                <c:v>2020 Jul</c:v>
              </c:pt>
              <c:pt idx="19">
                <c:v>2020 Aug</c:v>
              </c:pt>
              <c:pt idx="20">
                <c:v>2020 Sep</c:v>
              </c:pt>
              <c:pt idx="21">
                <c:v>2020 Oct</c:v>
              </c:pt>
              <c:pt idx="22">
                <c:v>2020 Nov</c:v>
              </c:pt>
              <c:pt idx="23">
                <c:v>2020 Dec</c:v>
              </c:pt>
              <c:pt idx="24">
                <c:v>2021 Jan</c:v>
              </c:pt>
              <c:pt idx="25">
                <c:v>2021 Feb</c:v>
              </c:pt>
              <c:pt idx="26">
                <c:v>2021 Mar</c:v>
              </c:pt>
              <c:pt idx="27">
                <c:v>2021 Apr</c:v>
              </c:pt>
              <c:pt idx="28">
                <c:v>2021 May</c:v>
              </c:pt>
              <c:pt idx="29">
                <c:v>2021 Jun</c:v>
              </c:pt>
              <c:pt idx="30">
                <c:v>2021 Jul</c:v>
              </c:pt>
              <c:pt idx="31">
                <c:v>2021 Aug</c:v>
              </c:pt>
              <c:pt idx="32">
                <c:v>2021 Sep</c:v>
              </c:pt>
              <c:pt idx="33">
                <c:v>2021 Oct</c:v>
              </c:pt>
              <c:pt idx="34">
                <c:v>2021 Nov</c:v>
              </c:pt>
              <c:pt idx="35">
                <c:v>2021 Dec</c:v>
              </c:pt>
              <c:pt idx="36">
                <c:v>2022 Jan</c:v>
              </c:pt>
              <c:pt idx="37">
                <c:v>2022 Feb</c:v>
              </c:pt>
              <c:pt idx="38">
                <c:v>2022 Mar</c:v>
              </c:pt>
              <c:pt idx="39">
                <c:v>2022 Apr</c:v>
              </c:pt>
              <c:pt idx="40">
                <c:v>2022 May</c:v>
              </c:pt>
              <c:pt idx="41">
                <c:v>2022 Jun</c:v>
              </c:pt>
              <c:pt idx="42">
                <c:v>2022 Jul</c:v>
              </c:pt>
              <c:pt idx="43">
                <c:v>2022 Aug</c:v>
              </c:pt>
            </c:strLit>
          </c:cat>
          <c:val>
            <c:numLit>
              <c:formatCode>General</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Lit>
          </c:val>
          <c:extLst>
            <c:ext xmlns:c16="http://schemas.microsoft.com/office/drawing/2014/chart" uri="{C3380CC4-5D6E-409C-BE32-E72D297353CC}">
              <c16:uniqueId val="{0000000A-04D3-4DA3-9815-58E4FE447275}"/>
            </c:ext>
          </c:extLst>
        </c:ser>
        <c:ser>
          <c:idx val="2"/>
          <c:order val="2"/>
          <c:tx>
            <c:v>Liberica</c:v>
          </c:tx>
          <c:spPr>
            <a:solidFill>
              <a:schemeClr val="accent3"/>
            </a:solidFill>
            <a:ln>
              <a:noFill/>
            </a:ln>
            <a:effectLst/>
          </c:spPr>
          <c:invertIfNegative val="0"/>
          <c:cat>
            <c:strLit>
              <c:ptCount val="44"/>
              <c:pt idx="0">
                <c:v>2019 Jan</c:v>
              </c:pt>
              <c:pt idx="1">
                <c:v>2019 Feb</c:v>
              </c:pt>
              <c:pt idx="2">
                <c:v>2019 Mar</c:v>
              </c:pt>
              <c:pt idx="3">
                <c:v>2019 Apr</c:v>
              </c:pt>
              <c:pt idx="4">
                <c:v>2019 May</c:v>
              </c:pt>
              <c:pt idx="5">
                <c:v>2019 Jun</c:v>
              </c:pt>
              <c:pt idx="6">
                <c:v>2019 Jul</c:v>
              </c:pt>
              <c:pt idx="7">
                <c:v>2019 Aug</c:v>
              </c:pt>
              <c:pt idx="8">
                <c:v>2019 Sep</c:v>
              </c:pt>
              <c:pt idx="9">
                <c:v>2019 Oct</c:v>
              </c:pt>
              <c:pt idx="10">
                <c:v>2019 Nov</c:v>
              </c:pt>
              <c:pt idx="11">
                <c:v>2019 Dec</c:v>
              </c:pt>
              <c:pt idx="12">
                <c:v>2020 Jan</c:v>
              </c:pt>
              <c:pt idx="13">
                <c:v>2020 Feb</c:v>
              </c:pt>
              <c:pt idx="14">
                <c:v>2020 Mar</c:v>
              </c:pt>
              <c:pt idx="15">
                <c:v>2020 Apr</c:v>
              </c:pt>
              <c:pt idx="16">
                <c:v>2020 May</c:v>
              </c:pt>
              <c:pt idx="17">
                <c:v>2020 Jun</c:v>
              </c:pt>
              <c:pt idx="18">
                <c:v>2020 Jul</c:v>
              </c:pt>
              <c:pt idx="19">
                <c:v>2020 Aug</c:v>
              </c:pt>
              <c:pt idx="20">
                <c:v>2020 Sep</c:v>
              </c:pt>
              <c:pt idx="21">
                <c:v>2020 Oct</c:v>
              </c:pt>
              <c:pt idx="22">
                <c:v>2020 Nov</c:v>
              </c:pt>
              <c:pt idx="23">
                <c:v>2020 Dec</c:v>
              </c:pt>
              <c:pt idx="24">
                <c:v>2021 Jan</c:v>
              </c:pt>
              <c:pt idx="25">
                <c:v>2021 Feb</c:v>
              </c:pt>
              <c:pt idx="26">
                <c:v>2021 Mar</c:v>
              </c:pt>
              <c:pt idx="27">
                <c:v>2021 Apr</c:v>
              </c:pt>
              <c:pt idx="28">
                <c:v>2021 May</c:v>
              </c:pt>
              <c:pt idx="29">
                <c:v>2021 Jun</c:v>
              </c:pt>
              <c:pt idx="30">
                <c:v>2021 Jul</c:v>
              </c:pt>
              <c:pt idx="31">
                <c:v>2021 Aug</c:v>
              </c:pt>
              <c:pt idx="32">
                <c:v>2021 Sep</c:v>
              </c:pt>
              <c:pt idx="33">
                <c:v>2021 Oct</c:v>
              </c:pt>
              <c:pt idx="34">
                <c:v>2021 Nov</c:v>
              </c:pt>
              <c:pt idx="35">
                <c:v>2021 Dec</c:v>
              </c:pt>
              <c:pt idx="36">
                <c:v>2022 Jan</c:v>
              </c:pt>
              <c:pt idx="37">
                <c:v>2022 Feb</c:v>
              </c:pt>
              <c:pt idx="38">
                <c:v>2022 Mar</c:v>
              </c:pt>
              <c:pt idx="39">
                <c:v>2022 Apr</c:v>
              </c:pt>
              <c:pt idx="40">
                <c:v>2022 May</c:v>
              </c:pt>
              <c:pt idx="41">
                <c:v>2022 Jun</c:v>
              </c:pt>
              <c:pt idx="42">
                <c:v>2022 Jul</c:v>
              </c:pt>
              <c:pt idx="43">
                <c:v>2022 Aug</c:v>
              </c:pt>
            </c:strLit>
          </c:cat>
          <c:val>
            <c:numLit>
              <c:formatCode>General</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Lit>
          </c:val>
          <c:extLst>
            <c:ext xmlns:c16="http://schemas.microsoft.com/office/drawing/2014/chart" uri="{C3380CC4-5D6E-409C-BE32-E72D297353CC}">
              <c16:uniqueId val="{0000000B-04D3-4DA3-9815-58E4FE447275}"/>
            </c:ext>
          </c:extLst>
        </c:ser>
        <c:ser>
          <c:idx val="3"/>
          <c:order val="3"/>
          <c:tx>
            <c:v>Robusta</c:v>
          </c:tx>
          <c:spPr>
            <a:solidFill>
              <a:schemeClr val="accent4"/>
            </a:solidFill>
            <a:ln>
              <a:noFill/>
            </a:ln>
            <a:effectLst/>
          </c:spPr>
          <c:invertIfNegative val="0"/>
          <c:cat>
            <c:strLit>
              <c:ptCount val="44"/>
              <c:pt idx="0">
                <c:v>2019 Jan</c:v>
              </c:pt>
              <c:pt idx="1">
                <c:v>2019 Feb</c:v>
              </c:pt>
              <c:pt idx="2">
                <c:v>2019 Mar</c:v>
              </c:pt>
              <c:pt idx="3">
                <c:v>2019 Apr</c:v>
              </c:pt>
              <c:pt idx="4">
                <c:v>2019 May</c:v>
              </c:pt>
              <c:pt idx="5">
                <c:v>2019 Jun</c:v>
              </c:pt>
              <c:pt idx="6">
                <c:v>2019 Jul</c:v>
              </c:pt>
              <c:pt idx="7">
                <c:v>2019 Aug</c:v>
              </c:pt>
              <c:pt idx="8">
                <c:v>2019 Sep</c:v>
              </c:pt>
              <c:pt idx="9">
                <c:v>2019 Oct</c:v>
              </c:pt>
              <c:pt idx="10">
                <c:v>2019 Nov</c:v>
              </c:pt>
              <c:pt idx="11">
                <c:v>2019 Dec</c:v>
              </c:pt>
              <c:pt idx="12">
                <c:v>2020 Jan</c:v>
              </c:pt>
              <c:pt idx="13">
                <c:v>2020 Feb</c:v>
              </c:pt>
              <c:pt idx="14">
                <c:v>2020 Mar</c:v>
              </c:pt>
              <c:pt idx="15">
                <c:v>2020 Apr</c:v>
              </c:pt>
              <c:pt idx="16">
                <c:v>2020 May</c:v>
              </c:pt>
              <c:pt idx="17">
                <c:v>2020 Jun</c:v>
              </c:pt>
              <c:pt idx="18">
                <c:v>2020 Jul</c:v>
              </c:pt>
              <c:pt idx="19">
                <c:v>2020 Aug</c:v>
              </c:pt>
              <c:pt idx="20">
                <c:v>2020 Sep</c:v>
              </c:pt>
              <c:pt idx="21">
                <c:v>2020 Oct</c:v>
              </c:pt>
              <c:pt idx="22">
                <c:v>2020 Nov</c:v>
              </c:pt>
              <c:pt idx="23">
                <c:v>2020 Dec</c:v>
              </c:pt>
              <c:pt idx="24">
                <c:v>2021 Jan</c:v>
              </c:pt>
              <c:pt idx="25">
                <c:v>2021 Feb</c:v>
              </c:pt>
              <c:pt idx="26">
                <c:v>2021 Mar</c:v>
              </c:pt>
              <c:pt idx="27">
                <c:v>2021 Apr</c:v>
              </c:pt>
              <c:pt idx="28">
                <c:v>2021 May</c:v>
              </c:pt>
              <c:pt idx="29">
                <c:v>2021 Jun</c:v>
              </c:pt>
              <c:pt idx="30">
                <c:v>2021 Jul</c:v>
              </c:pt>
              <c:pt idx="31">
                <c:v>2021 Aug</c:v>
              </c:pt>
              <c:pt idx="32">
                <c:v>2021 Sep</c:v>
              </c:pt>
              <c:pt idx="33">
                <c:v>2021 Oct</c:v>
              </c:pt>
              <c:pt idx="34">
                <c:v>2021 Nov</c:v>
              </c:pt>
              <c:pt idx="35">
                <c:v>2021 Dec</c:v>
              </c:pt>
              <c:pt idx="36">
                <c:v>2022 Jan</c:v>
              </c:pt>
              <c:pt idx="37">
                <c:v>2022 Feb</c:v>
              </c:pt>
              <c:pt idx="38">
                <c:v>2022 Mar</c:v>
              </c:pt>
              <c:pt idx="39">
                <c:v>2022 Apr</c:v>
              </c:pt>
              <c:pt idx="40">
                <c:v>2022 May</c:v>
              </c:pt>
              <c:pt idx="41">
                <c:v>2022 Jun</c:v>
              </c:pt>
              <c:pt idx="42">
                <c:v>2022 Jul</c:v>
              </c:pt>
              <c:pt idx="43">
                <c:v>2022 Aug</c:v>
              </c:pt>
            </c:strLit>
          </c:cat>
          <c:val>
            <c:numLit>
              <c:formatCode>General</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Lit>
          </c:val>
          <c:extLst>
            <c:ext xmlns:c16="http://schemas.microsoft.com/office/drawing/2014/chart" uri="{C3380CC4-5D6E-409C-BE32-E72D297353CC}">
              <c16:uniqueId val="{0000000C-04D3-4DA3-9815-58E4FE447275}"/>
            </c:ext>
          </c:extLst>
        </c:ser>
        <c:dLbls>
          <c:showLegendKey val="0"/>
          <c:showVal val="0"/>
          <c:showCatName val="0"/>
          <c:showSerName val="0"/>
          <c:showPercent val="0"/>
          <c:showBubbleSize val="0"/>
        </c:dLbls>
        <c:gapWidth val="219"/>
        <c:overlap val="-27"/>
        <c:axId val="2088683135"/>
        <c:axId val="284817983"/>
      </c:barChart>
      <c:catAx>
        <c:axId val="208868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Times New Roman" panose="02020603050405020304" pitchFamily="18" charset="0"/>
                <a:ea typeface="+mn-ea"/>
                <a:cs typeface="+mn-cs"/>
              </a:defRPr>
            </a:pPr>
            <a:endParaRPr lang="en-US"/>
          </a:p>
        </c:txPr>
        <c:crossAx val="284817983"/>
        <c:crosses val="autoZero"/>
        <c:auto val="1"/>
        <c:lblAlgn val="ctr"/>
        <c:lblOffset val="100"/>
        <c:noMultiLvlLbl val="0"/>
      </c:catAx>
      <c:valAx>
        <c:axId val="28481798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r>
                  <a:rPr lang="en-IN">
                    <a:solidFill>
                      <a:schemeClr val="bg1">
                        <a:lumMod val="85000"/>
                      </a:schemeClr>
                    </a:solidFill>
                  </a:rPr>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accent1">
                <a:lumMod val="50000"/>
              </a:schemeClr>
            </a:solidFill>
          </a:ln>
          <a:effectLst/>
        </c:spPr>
        <c:txPr>
          <a:bodyPr rot="-60000000" spcFirstLastPara="1" vertOverflow="ellipsis" vert="horz" wrap="square" anchor="ctr" anchorCtr="1"/>
          <a:lstStyle/>
          <a:p>
            <a:pPr>
              <a:defRPr sz="900" b="0" i="1" u="none" strike="noStrike" kern="1200" baseline="0">
                <a:solidFill>
                  <a:schemeClr val="bg1">
                    <a:lumMod val="75000"/>
                  </a:schemeClr>
                </a:solidFill>
                <a:latin typeface="+mn-lt"/>
                <a:ea typeface="+mn-ea"/>
                <a:cs typeface="+mn-cs"/>
              </a:defRPr>
            </a:pPr>
            <a:endParaRPr lang="en-US"/>
          </a:p>
        </c:txPr>
        <c:crossAx val="2088683135"/>
        <c:crosses val="autoZero"/>
        <c:crossBetween val="between"/>
      </c:valAx>
      <c:spPr>
        <a:solidFill>
          <a:schemeClr val="accent1">
            <a:lumMod val="5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800" b="0" i="1"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.xlsm]Top 5 customer sales!PivotTable26</c:name>
    <c:fmtId val="4"/>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US" sz="1050" b="1" baseline="0">
                <a:solidFill>
                  <a:schemeClr val="bg1">
                    <a:lumMod val="85000"/>
                  </a:schemeClr>
                </a:solidFill>
              </a:rPr>
              <a:t>Top 5 Customer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2"/>
        <c:spPr>
          <a:solidFill>
            <a:schemeClr val="accent4"/>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3"/>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50000"/>
            </a:schemeClr>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5"/>
        <c:spPr>
          <a:solidFill>
            <a:schemeClr val="accent4"/>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6"/>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 customer sales'!$B$3</c:f>
              <c:strCache>
                <c:ptCount val="1"/>
                <c:pt idx="0">
                  <c:v>Total</c:v>
                </c:pt>
              </c:strCache>
            </c:strRef>
          </c:tx>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 sales'!$A$4:$A$9</c:f>
              <c:strCache>
                <c:ptCount val="5"/>
                <c:pt idx="0">
                  <c:v>Allis Wilmore</c:v>
                </c:pt>
                <c:pt idx="1">
                  <c:v>Brenn Dundredge</c:v>
                </c:pt>
                <c:pt idx="2">
                  <c:v>Terri Farra</c:v>
                </c:pt>
                <c:pt idx="3">
                  <c:v>Nealson Cuttler</c:v>
                </c:pt>
                <c:pt idx="4">
                  <c:v>Don Flintiff</c:v>
                </c:pt>
              </c:strCache>
            </c:strRef>
          </c:cat>
          <c:val>
            <c:numRef>
              <c:f>'Top 5 customer sales'!$B$4:$B$9</c:f>
              <c:numCache>
                <c:formatCode>[$$-409]#,##0.00</c:formatCode>
                <c:ptCount val="5"/>
                <c:pt idx="0">
                  <c:v>317.06999999999994</c:v>
                </c:pt>
                <c:pt idx="1">
                  <c:v>307.04499999999996</c:v>
                </c:pt>
                <c:pt idx="2">
                  <c:v>289.11</c:v>
                </c:pt>
                <c:pt idx="3">
                  <c:v>281.67499999999995</c:v>
                </c:pt>
                <c:pt idx="4">
                  <c:v>278.01</c:v>
                </c:pt>
              </c:numCache>
            </c:numRef>
          </c:val>
          <c:extLst>
            <c:ext xmlns:c16="http://schemas.microsoft.com/office/drawing/2014/chart" uri="{C3380CC4-5D6E-409C-BE32-E72D297353CC}">
              <c16:uniqueId val="{00000004-8ACC-43BE-8B75-62BFFCFAA2EE}"/>
            </c:ext>
          </c:extLst>
        </c:ser>
        <c:dLbls>
          <c:dLblPos val="outEnd"/>
          <c:showLegendKey val="0"/>
          <c:showVal val="1"/>
          <c:showCatName val="0"/>
          <c:showSerName val="0"/>
          <c:showPercent val="0"/>
          <c:showBubbleSize val="0"/>
        </c:dLbls>
        <c:gapWidth val="219"/>
        <c:overlap val="-25"/>
        <c:axId val="424685535"/>
        <c:axId val="424687455"/>
      </c:barChart>
      <c:catAx>
        <c:axId val="42468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24687455"/>
        <c:crosses val="autoZero"/>
        <c:auto val="1"/>
        <c:lblAlgn val="ctr"/>
        <c:lblOffset val="100"/>
        <c:noMultiLvlLbl val="0"/>
      </c:catAx>
      <c:valAx>
        <c:axId val="424687455"/>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24685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.xlsm]Country Sales Chart!PivotTable26</c:name>
    <c:fmtId val="3"/>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US" sz="1050" b="1" baseline="0">
                <a:solidFill>
                  <a:schemeClr val="bg1">
                    <a:lumMod val="85000"/>
                  </a:schemeClr>
                </a:solidFill>
              </a:rPr>
              <a:t>Sales by Country</a:t>
            </a:r>
            <a:endParaRPr lang="en-US" sz="1050" b="1">
              <a:solidFill>
                <a:schemeClr val="bg1">
                  <a:lumMod val="8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2"/>
        <c:spPr>
          <a:solidFill>
            <a:schemeClr val="accent4"/>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3"/>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50000"/>
            </a:schemeClr>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5"/>
        <c:spPr>
          <a:solidFill>
            <a:schemeClr val="accent4"/>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6"/>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50000"/>
            </a:schemeClr>
          </a:solidFill>
          <a:ln w="0">
            <a:solidFill>
              <a:schemeClr val="tx1">
                <a:lumMod val="50000"/>
                <a:lumOff val="50000"/>
              </a:schemeClr>
            </a:solidFill>
          </a:ln>
          <a:effectLst>
            <a:outerShdw blurRad="50800" dist="38100" dir="2700000" algn="tl" rotWithShape="0">
              <a:prstClr val="black">
                <a:alpha val="40000"/>
              </a:prstClr>
            </a:outerShdw>
          </a:effectLst>
        </c:spPr>
      </c:pivotFmt>
      <c:pivotFmt>
        <c:idx val="8"/>
        <c:spPr>
          <a:solidFill>
            <a:schemeClr val="accent4"/>
          </a:solidFill>
          <a:ln w="0">
            <a:solidFill>
              <a:schemeClr val="tx1">
                <a:lumMod val="50000"/>
                <a:lumOff val="50000"/>
              </a:schemeClr>
            </a:solidFill>
          </a:ln>
          <a:effectLst>
            <a:outerShdw blurRad="50800" dist="38100" dir="2700000" algn="tl" rotWithShape="0">
              <a:prstClr val="black">
                <a:alpha val="40000"/>
              </a:prstClr>
            </a:outerShdw>
          </a:effectLst>
        </c:spPr>
      </c:pivotFmt>
    </c:pivotFmts>
    <c:plotArea>
      <c:layout/>
      <c:barChart>
        <c:barDir val="col"/>
        <c:grouping val="clustered"/>
        <c:varyColors val="0"/>
        <c:ser>
          <c:idx val="0"/>
          <c:order val="0"/>
          <c:tx>
            <c:strRef>
              <c:f>'Country Sales Chart'!$B$3</c:f>
              <c:strCache>
                <c:ptCount val="1"/>
                <c:pt idx="0">
                  <c:v>Total</c:v>
                </c:pt>
              </c:strCache>
            </c:strRef>
          </c:tx>
          <c:spPr>
            <a:solidFill>
              <a:schemeClr val="accent1"/>
            </a:solidFill>
            <a:ln w="0">
              <a:solidFill>
                <a:schemeClr val="tx1">
                  <a:lumMod val="50000"/>
                  <a:lumOff val="50000"/>
                </a:schemeClr>
              </a:solidFill>
            </a:ln>
            <a:effectLst>
              <a:outerShdw blurRad="50800" dist="38100" dir="2700000" algn="tl" rotWithShape="0">
                <a:prstClr val="black">
                  <a:alpha val="40000"/>
                </a:prstClr>
              </a:outerShdw>
            </a:effectLst>
          </c:spPr>
          <c:invertIfNegative val="0"/>
          <c:dPt>
            <c:idx val="1"/>
            <c:invertIfNegative val="0"/>
            <c:bubble3D val="0"/>
            <c:spPr>
              <a:solidFill>
                <a:schemeClr val="accent4">
                  <a:lumMod val="50000"/>
                </a:schemeClr>
              </a:solidFill>
              <a:ln w="0">
                <a:solidFill>
                  <a:schemeClr val="tx1">
                    <a:lumMod val="50000"/>
                    <a:lumOff val="50000"/>
                  </a:schemeClr>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4FBD-4C81-9E89-FB488BC08DD4}"/>
              </c:ext>
            </c:extLst>
          </c:dPt>
          <c:dPt>
            <c:idx val="2"/>
            <c:invertIfNegative val="0"/>
            <c:bubble3D val="0"/>
            <c:spPr>
              <a:solidFill>
                <a:schemeClr val="accent4"/>
              </a:solidFill>
              <a:ln w="0">
                <a:solidFill>
                  <a:schemeClr val="tx1">
                    <a:lumMod val="50000"/>
                    <a:lumOff val="50000"/>
                  </a:schemeClr>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4FBD-4C81-9E89-FB488BC08D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Sales Chart'!$A$4:$A$7</c:f>
              <c:strCache>
                <c:ptCount val="3"/>
                <c:pt idx="0">
                  <c:v>United States</c:v>
                </c:pt>
                <c:pt idx="1">
                  <c:v>Ireland</c:v>
                </c:pt>
                <c:pt idx="2">
                  <c:v>United Kingdom</c:v>
                </c:pt>
              </c:strCache>
            </c:strRef>
          </c:cat>
          <c:val>
            <c:numRef>
              <c:f>'Country Sales Chart'!$B$4:$B$7</c:f>
              <c:numCache>
                <c:formatCode>[$$-409]#,##0</c:formatCode>
                <c:ptCount val="3"/>
                <c:pt idx="0">
                  <c:v>35638.88499999998</c:v>
                </c:pt>
                <c:pt idx="1">
                  <c:v>6696.8649999999989</c:v>
                </c:pt>
                <c:pt idx="2">
                  <c:v>2798.5050000000001</c:v>
                </c:pt>
              </c:numCache>
            </c:numRef>
          </c:val>
          <c:extLst>
            <c:ext xmlns:c16="http://schemas.microsoft.com/office/drawing/2014/chart" uri="{C3380CC4-5D6E-409C-BE32-E72D297353CC}">
              <c16:uniqueId val="{00000006-4F7E-4DD8-A9F6-B0609BB48633}"/>
            </c:ext>
          </c:extLst>
        </c:ser>
        <c:dLbls>
          <c:dLblPos val="outEnd"/>
          <c:showLegendKey val="0"/>
          <c:showVal val="1"/>
          <c:showCatName val="0"/>
          <c:showSerName val="0"/>
          <c:showPercent val="0"/>
          <c:showBubbleSize val="0"/>
        </c:dLbls>
        <c:gapWidth val="219"/>
        <c:overlap val="-25"/>
        <c:axId val="424685535"/>
        <c:axId val="424687455"/>
      </c:barChart>
      <c:catAx>
        <c:axId val="42468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24687455"/>
        <c:crosses val="autoZero"/>
        <c:auto val="1"/>
        <c:lblAlgn val="ctr"/>
        <c:lblOffset val="100"/>
        <c:noMultiLvlLbl val="0"/>
      </c:catAx>
      <c:valAx>
        <c:axId val="424687455"/>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24685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.xlsm]sales by country!PivotTable14</c:name>
    <c:fmtId val="2"/>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IN" baseline="0">
                <a:solidFill>
                  <a:schemeClr val="bg1">
                    <a:lumMod val="85000"/>
                  </a:schemeClr>
                </a:solidFill>
              </a:rPr>
              <a:t>Annual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country'!$B$3:$B$4</c:f>
              <c:strCache>
                <c:ptCount val="1"/>
                <c:pt idx="0">
                  <c:v>2019</c:v>
                </c:pt>
              </c:strCache>
            </c:strRef>
          </c:tx>
          <c:spPr>
            <a:solidFill>
              <a:schemeClr val="accent1"/>
            </a:solidFill>
            <a:ln>
              <a:noFill/>
            </a:ln>
            <a:effectLst/>
          </c:spPr>
          <c:invertIfNegative val="0"/>
          <c:cat>
            <c:strRef>
              <c:f>'sales by country'!$A$5:$A$8</c:f>
              <c:strCache>
                <c:ptCount val="3"/>
                <c:pt idx="0">
                  <c:v>Ireland</c:v>
                </c:pt>
                <c:pt idx="1">
                  <c:v>United Kingdom</c:v>
                </c:pt>
                <c:pt idx="2">
                  <c:v>United States</c:v>
                </c:pt>
              </c:strCache>
            </c:strRef>
          </c:cat>
          <c:val>
            <c:numRef>
              <c:f>'sales by country'!$B$5:$B$8</c:f>
              <c:numCache>
                <c:formatCode>[$$-409]#,##0.00</c:formatCode>
                <c:ptCount val="3"/>
                <c:pt idx="0">
                  <c:v>1781.0750000000003</c:v>
                </c:pt>
                <c:pt idx="1">
                  <c:v>951.28</c:v>
                </c:pt>
                <c:pt idx="2">
                  <c:v>9454.8099999999977</c:v>
                </c:pt>
              </c:numCache>
            </c:numRef>
          </c:val>
          <c:extLst>
            <c:ext xmlns:c16="http://schemas.microsoft.com/office/drawing/2014/chart" uri="{C3380CC4-5D6E-409C-BE32-E72D297353CC}">
              <c16:uniqueId val="{00000005-2F3C-4813-9E34-D8CF00ECD7A4}"/>
            </c:ext>
          </c:extLst>
        </c:ser>
        <c:ser>
          <c:idx val="1"/>
          <c:order val="1"/>
          <c:tx>
            <c:strRef>
              <c:f>'sales by country'!$C$3:$C$4</c:f>
              <c:strCache>
                <c:ptCount val="1"/>
                <c:pt idx="0">
                  <c:v>2020</c:v>
                </c:pt>
              </c:strCache>
            </c:strRef>
          </c:tx>
          <c:spPr>
            <a:solidFill>
              <a:schemeClr val="accent2"/>
            </a:solidFill>
            <a:ln>
              <a:noFill/>
            </a:ln>
            <a:effectLst/>
          </c:spPr>
          <c:invertIfNegative val="0"/>
          <c:cat>
            <c:strRef>
              <c:f>'sales by country'!$A$5:$A$8</c:f>
              <c:strCache>
                <c:ptCount val="3"/>
                <c:pt idx="0">
                  <c:v>Ireland</c:v>
                </c:pt>
                <c:pt idx="1">
                  <c:v>United Kingdom</c:v>
                </c:pt>
                <c:pt idx="2">
                  <c:v>United States</c:v>
                </c:pt>
              </c:strCache>
            </c:strRef>
          </c:cat>
          <c:val>
            <c:numRef>
              <c:f>'sales by country'!$C$5:$C$8</c:f>
              <c:numCache>
                <c:formatCode>[$$-409]#,##0.00</c:formatCode>
                <c:ptCount val="3"/>
                <c:pt idx="0">
                  <c:v>1674.8649999999996</c:v>
                </c:pt>
                <c:pt idx="1">
                  <c:v>1074.32</c:v>
                </c:pt>
                <c:pt idx="2">
                  <c:v>9368.3599999999988</c:v>
                </c:pt>
              </c:numCache>
            </c:numRef>
          </c:val>
          <c:extLst>
            <c:ext xmlns:c16="http://schemas.microsoft.com/office/drawing/2014/chart" uri="{C3380CC4-5D6E-409C-BE32-E72D297353CC}">
              <c16:uniqueId val="{00000006-2F3C-4813-9E34-D8CF00ECD7A4}"/>
            </c:ext>
          </c:extLst>
        </c:ser>
        <c:ser>
          <c:idx val="2"/>
          <c:order val="2"/>
          <c:tx>
            <c:strRef>
              <c:f>'sales by country'!$D$3:$D$4</c:f>
              <c:strCache>
                <c:ptCount val="1"/>
                <c:pt idx="0">
                  <c:v>2021</c:v>
                </c:pt>
              </c:strCache>
            </c:strRef>
          </c:tx>
          <c:spPr>
            <a:solidFill>
              <a:schemeClr val="accent3"/>
            </a:solidFill>
            <a:ln>
              <a:noFill/>
            </a:ln>
            <a:effectLst/>
          </c:spPr>
          <c:invertIfNegative val="0"/>
          <c:cat>
            <c:strRef>
              <c:f>'sales by country'!$A$5:$A$8</c:f>
              <c:strCache>
                <c:ptCount val="3"/>
                <c:pt idx="0">
                  <c:v>Ireland</c:v>
                </c:pt>
                <c:pt idx="1">
                  <c:v>United Kingdom</c:v>
                </c:pt>
                <c:pt idx="2">
                  <c:v>United States</c:v>
                </c:pt>
              </c:strCache>
            </c:strRef>
          </c:cat>
          <c:val>
            <c:numRef>
              <c:f>'sales by country'!$D$5:$D$8</c:f>
              <c:numCache>
                <c:formatCode>[$$-409]#,##0.00</c:formatCode>
                <c:ptCount val="3"/>
                <c:pt idx="0">
                  <c:v>2032.4549999999995</c:v>
                </c:pt>
                <c:pt idx="1">
                  <c:v>643.04499999999996</c:v>
                </c:pt>
                <c:pt idx="2">
                  <c:v>11090.61</c:v>
                </c:pt>
              </c:numCache>
            </c:numRef>
          </c:val>
          <c:extLst>
            <c:ext xmlns:c16="http://schemas.microsoft.com/office/drawing/2014/chart" uri="{C3380CC4-5D6E-409C-BE32-E72D297353CC}">
              <c16:uniqueId val="{00000007-2F3C-4813-9E34-D8CF00ECD7A4}"/>
            </c:ext>
          </c:extLst>
        </c:ser>
        <c:ser>
          <c:idx val="3"/>
          <c:order val="3"/>
          <c:tx>
            <c:strRef>
              <c:f>'sales by country'!$E$3:$E$4</c:f>
              <c:strCache>
                <c:ptCount val="1"/>
                <c:pt idx="0">
                  <c:v>2022</c:v>
                </c:pt>
              </c:strCache>
            </c:strRef>
          </c:tx>
          <c:spPr>
            <a:solidFill>
              <a:schemeClr val="accent4"/>
            </a:solidFill>
            <a:ln>
              <a:noFill/>
            </a:ln>
            <a:effectLst/>
          </c:spPr>
          <c:invertIfNegative val="0"/>
          <c:cat>
            <c:strRef>
              <c:f>'sales by country'!$A$5:$A$8</c:f>
              <c:strCache>
                <c:ptCount val="3"/>
                <c:pt idx="0">
                  <c:v>Ireland</c:v>
                </c:pt>
                <c:pt idx="1">
                  <c:v>United Kingdom</c:v>
                </c:pt>
                <c:pt idx="2">
                  <c:v>United States</c:v>
                </c:pt>
              </c:strCache>
            </c:strRef>
          </c:cat>
          <c:val>
            <c:numRef>
              <c:f>'sales by country'!$E$5:$E$8</c:f>
              <c:numCache>
                <c:formatCode>[$$-409]#,##0.00</c:formatCode>
                <c:ptCount val="3"/>
                <c:pt idx="0">
                  <c:v>1208.47</c:v>
                </c:pt>
                <c:pt idx="1">
                  <c:v>129.85999999999999</c:v>
                </c:pt>
                <c:pt idx="2">
                  <c:v>5725.1050000000041</c:v>
                </c:pt>
              </c:numCache>
            </c:numRef>
          </c:val>
          <c:extLst>
            <c:ext xmlns:c16="http://schemas.microsoft.com/office/drawing/2014/chart" uri="{C3380CC4-5D6E-409C-BE32-E72D297353CC}">
              <c16:uniqueId val="{00000008-2F3C-4813-9E34-D8CF00ECD7A4}"/>
            </c:ext>
          </c:extLst>
        </c:ser>
        <c:dLbls>
          <c:showLegendKey val="0"/>
          <c:showVal val="0"/>
          <c:showCatName val="0"/>
          <c:showSerName val="0"/>
          <c:showPercent val="0"/>
          <c:showBubbleSize val="0"/>
        </c:dLbls>
        <c:gapWidth val="219"/>
        <c:overlap val="-27"/>
        <c:axId val="1840845904"/>
        <c:axId val="1840839664"/>
      </c:barChart>
      <c:catAx>
        <c:axId val="18408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839664"/>
        <c:crosses val="autoZero"/>
        <c:auto val="1"/>
        <c:lblAlgn val="ctr"/>
        <c:lblOffset val="100"/>
        <c:noMultiLvlLbl val="0"/>
      </c:catAx>
      <c:valAx>
        <c:axId val="1840839664"/>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845904"/>
        <c:crosses val="autoZero"/>
        <c:crossBetween val="between"/>
      </c:valAx>
      <c:spPr>
        <a:noFill/>
        <a:ln>
          <a:noFill/>
        </a:ln>
        <a:effectLst/>
      </c:spPr>
    </c:plotArea>
    <c:legend>
      <c:legendPos val="r"/>
      <c:overlay val="0"/>
      <c:spPr>
        <a:solidFill>
          <a:srgbClr val="002060"/>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.xlsm]sales by country!PivotTable15</c:name>
    <c:fmtId val="4"/>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IN" baseline="0">
                <a:solidFill>
                  <a:schemeClr val="bg1">
                    <a:lumMod val="85000"/>
                  </a:schemeClr>
                </a:solidFill>
              </a:rPr>
              <a:t>Y/Y Sales Changes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04397842605538"/>
          <c:y val="0.11427773236624003"/>
          <c:w val="0.75129589063867963"/>
          <c:h val="0.77736111111111106"/>
        </c:manualLayout>
      </c:layout>
      <c:lineChart>
        <c:grouping val="percentStacked"/>
        <c:varyColors val="0"/>
        <c:ser>
          <c:idx val="0"/>
          <c:order val="0"/>
          <c:tx>
            <c:strRef>
              <c:f>'sales by country'!$B$29:$B$30</c:f>
              <c:strCache>
                <c:ptCount val="1"/>
                <c:pt idx="0">
                  <c:v>Ireland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by country'!$A$31:$A$35</c:f>
              <c:strCache>
                <c:ptCount val="4"/>
                <c:pt idx="0">
                  <c:v>2019</c:v>
                </c:pt>
                <c:pt idx="1">
                  <c:v>2020</c:v>
                </c:pt>
                <c:pt idx="2">
                  <c:v>2021</c:v>
                </c:pt>
                <c:pt idx="3">
                  <c:v>2022</c:v>
                </c:pt>
              </c:strCache>
            </c:strRef>
          </c:cat>
          <c:val>
            <c:numRef>
              <c:f>'sales by country'!$B$31:$B$35</c:f>
              <c:numCache>
                <c:formatCode>0.00%</c:formatCode>
                <c:ptCount val="4"/>
                <c:pt idx="1">
                  <c:v>-5.9632525300731695E-2</c:v>
                </c:pt>
                <c:pt idx="2">
                  <c:v>0.21350377493111386</c:v>
                </c:pt>
                <c:pt idx="3">
                  <c:v>-0.40541364999471069</c:v>
                </c:pt>
              </c:numCache>
            </c:numRef>
          </c:val>
          <c:smooth val="0"/>
          <c:extLst>
            <c:ext xmlns:c16="http://schemas.microsoft.com/office/drawing/2014/chart" uri="{C3380CC4-5D6E-409C-BE32-E72D297353CC}">
              <c16:uniqueId val="{00000004-27EC-4B9E-8C5A-C349C1636F4E}"/>
            </c:ext>
          </c:extLst>
        </c:ser>
        <c:ser>
          <c:idx val="1"/>
          <c:order val="1"/>
          <c:tx>
            <c:strRef>
              <c:f>'sales by country'!$C$29:$C$30</c:f>
              <c:strCache>
                <c:ptCount val="1"/>
                <c:pt idx="0">
                  <c:v>United Kingdom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by country'!$A$31:$A$35</c:f>
              <c:strCache>
                <c:ptCount val="4"/>
                <c:pt idx="0">
                  <c:v>2019</c:v>
                </c:pt>
                <c:pt idx="1">
                  <c:v>2020</c:v>
                </c:pt>
                <c:pt idx="2">
                  <c:v>2021</c:v>
                </c:pt>
                <c:pt idx="3">
                  <c:v>2022</c:v>
                </c:pt>
              </c:strCache>
            </c:strRef>
          </c:cat>
          <c:val>
            <c:numRef>
              <c:f>'sales by country'!$C$31:$C$35</c:f>
              <c:numCache>
                <c:formatCode>0.00%</c:formatCode>
                <c:ptCount val="4"/>
                <c:pt idx="1">
                  <c:v>0.12934151879572783</c:v>
                </c:pt>
                <c:pt idx="2">
                  <c:v>-0.40143998063891578</c:v>
                </c:pt>
                <c:pt idx="3">
                  <c:v>-0.79805456849831657</c:v>
                </c:pt>
              </c:numCache>
            </c:numRef>
          </c:val>
          <c:smooth val="0"/>
          <c:extLst>
            <c:ext xmlns:c16="http://schemas.microsoft.com/office/drawing/2014/chart" uri="{C3380CC4-5D6E-409C-BE32-E72D297353CC}">
              <c16:uniqueId val="{00000005-27EC-4B9E-8C5A-C349C1636F4E}"/>
            </c:ext>
          </c:extLst>
        </c:ser>
        <c:ser>
          <c:idx val="2"/>
          <c:order val="2"/>
          <c:tx>
            <c:strRef>
              <c:f>'sales by country'!$D$29:$D$30</c:f>
              <c:strCache>
                <c:ptCount val="1"/>
                <c:pt idx="0">
                  <c:v>United States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'sales by country'!$A$31:$A$35</c:f>
              <c:strCache>
                <c:ptCount val="4"/>
                <c:pt idx="0">
                  <c:v>2019</c:v>
                </c:pt>
                <c:pt idx="1">
                  <c:v>2020</c:v>
                </c:pt>
                <c:pt idx="2">
                  <c:v>2021</c:v>
                </c:pt>
                <c:pt idx="3">
                  <c:v>2022</c:v>
                </c:pt>
              </c:strCache>
            </c:strRef>
          </c:cat>
          <c:val>
            <c:numRef>
              <c:f>'sales by country'!$D$31:$D$35</c:f>
              <c:numCache>
                <c:formatCode>0.00%</c:formatCode>
                <c:ptCount val="4"/>
                <c:pt idx="1">
                  <c:v>-9.1434941579998895E-3</c:v>
                </c:pt>
                <c:pt idx="2">
                  <c:v>0.18383687219534711</c:v>
                </c:pt>
                <c:pt idx="3">
                  <c:v>-0.48378808740006152</c:v>
                </c:pt>
              </c:numCache>
            </c:numRef>
          </c:val>
          <c:smooth val="0"/>
          <c:extLst>
            <c:ext xmlns:c16="http://schemas.microsoft.com/office/drawing/2014/chart" uri="{C3380CC4-5D6E-409C-BE32-E72D297353CC}">
              <c16:uniqueId val="{00000006-27EC-4B9E-8C5A-C349C1636F4E}"/>
            </c:ext>
          </c:extLst>
        </c:ser>
        <c:dLbls>
          <c:showLegendKey val="0"/>
          <c:showVal val="0"/>
          <c:showCatName val="0"/>
          <c:showSerName val="0"/>
          <c:showPercent val="0"/>
          <c:showBubbleSize val="0"/>
        </c:dLbls>
        <c:marker val="1"/>
        <c:smooth val="0"/>
        <c:axId val="285640959"/>
        <c:axId val="285642879"/>
      </c:lineChart>
      <c:catAx>
        <c:axId val="28564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642879"/>
        <c:crosses val="autoZero"/>
        <c:auto val="1"/>
        <c:lblAlgn val="ctr"/>
        <c:lblOffset val="100"/>
        <c:noMultiLvlLbl val="0"/>
      </c:catAx>
      <c:valAx>
        <c:axId val="2856428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640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.xlsm]sales by country!PivotTable3</c:name>
    <c:fmtId val="3"/>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IN" baseline="0">
                <a:solidFill>
                  <a:schemeClr val="bg1">
                    <a:lumMod val="85000"/>
                  </a:schemeClr>
                </a:solidFill>
              </a:rPr>
              <a:t>Average Monthly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country'!$B$11:$B$12</c:f>
              <c:strCache>
                <c:ptCount val="1"/>
                <c:pt idx="0">
                  <c:v>Ireland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by country'!$A$13:$A$25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country'!$B$13:$B$25</c:f>
              <c:numCache>
                <c:formatCode>[$$-409]#,##0.00</c:formatCode>
                <c:ptCount val="12"/>
                <c:pt idx="0">
                  <c:v>419.78499999999997</c:v>
                </c:pt>
                <c:pt idx="1">
                  <c:v>566.38499999999999</c:v>
                </c:pt>
                <c:pt idx="2">
                  <c:v>933.43999999999983</c:v>
                </c:pt>
                <c:pt idx="3">
                  <c:v>800.72500000000002</c:v>
                </c:pt>
                <c:pt idx="4">
                  <c:v>670.20499999999993</c:v>
                </c:pt>
                <c:pt idx="5">
                  <c:v>727.91499999999996</c:v>
                </c:pt>
                <c:pt idx="6">
                  <c:v>511.91999999999996</c:v>
                </c:pt>
                <c:pt idx="7">
                  <c:v>492.63</c:v>
                </c:pt>
                <c:pt idx="8">
                  <c:v>377.72500000000002</c:v>
                </c:pt>
                <c:pt idx="9">
                  <c:v>523.93999999999994</c:v>
                </c:pt>
                <c:pt idx="10">
                  <c:v>454.36999999999995</c:v>
                </c:pt>
                <c:pt idx="11">
                  <c:v>217.82500000000002</c:v>
                </c:pt>
              </c:numCache>
            </c:numRef>
          </c:val>
          <c:smooth val="0"/>
          <c:extLst>
            <c:ext xmlns:c16="http://schemas.microsoft.com/office/drawing/2014/chart" uri="{C3380CC4-5D6E-409C-BE32-E72D297353CC}">
              <c16:uniqueId val="{00000000-A792-40AD-9D9A-8AEABB2E9514}"/>
            </c:ext>
          </c:extLst>
        </c:ser>
        <c:ser>
          <c:idx val="1"/>
          <c:order val="1"/>
          <c:tx>
            <c:strRef>
              <c:f>'sales by country'!$C$11:$C$12</c:f>
              <c:strCache>
                <c:ptCount val="1"/>
                <c:pt idx="0">
                  <c:v>United Kingdom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by country'!$A$13:$A$25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country'!$C$13:$C$25</c:f>
              <c:numCache>
                <c:formatCode>[$$-409]#,##0.00</c:formatCode>
                <c:ptCount val="12"/>
                <c:pt idx="0">
                  <c:v>170.91499999999999</c:v>
                </c:pt>
                <c:pt idx="1">
                  <c:v>275.16000000000003</c:v>
                </c:pt>
                <c:pt idx="2">
                  <c:v>633.44500000000005</c:v>
                </c:pt>
                <c:pt idx="3">
                  <c:v>143.21</c:v>
                </c:pt>
                <c:pt idx="5">
                  <c:v>364.69</c:v>
                </c:pt>
                <c:pt idx="6">
                  <c:v>175.54</c:v>
                </c:pt>
                <c:pt idx="7">
                  <c:v>191.76999999999998</c:v>
                </c:pt>
                <c:pt idx="8">
                  <c:v>286.89499999999998</c:v>
                </c:pt>
                <c:pt idx="9">
                  <c:v>203.22499999999997</c:v>
                </c:pt>
                <c:pt idx="10">
                  <c:v>250.77</c:v>
                </c:pt>
                <c:pt idx="11">
                  <c:v>102.88499999999999</c:v>
                </c:pt>
              </c:numCache>
            </c:numRef>
          </c:val>
          <c:smooth val="0"/>
          <c:extLst>
            <c:ext xmlns:c16="http://schemas.microsoft.com/office/drawing/2014/chart" uri="{C3380CC4-5D6E-409C-BE32-E72D297353CC}">
              <c16:uniqueId val="{00000000-2C62-491A-A487-6E44F445A932}"/>
            </c:ext>
          </c:extLst>
        </c:ser>
        <c:ser>
          <c:idx val="2"/>
          <c:order val="2"/>
          <c:tx>
            <c:strRef>
              <c:f>'sales by country'!$D$11:$D$12</c:f>
              <c:strCache>
                <c:ptCount val="1"/>
                <c:pt idx="0">
                  <c:v>United States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'sales by country'!$A$13:$A$25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country'!$D$13:$D$25</c:f>
              <c:numCache>
                <c:formatCode>[$$-409]#,##0.00</c:formatCode>
                <c:ptCount val="12"/>
                <c:pt idx="0">
                  <c:v>2912.335</c:v>
                </c:pt>
                <c:pt idx="1">
                  <c:v>3296.6600000000003</c:v>
                </c:pt>
                <c:pt idx="2">
                  <c:v>3228.8899999999981</c:v>
                </c:pt>
                <c:pt idx="3">
                  <c:v>3280.6599999999994</c:v>
                </c:pt>
                <c:pt idx="4">
                  <c:v>2577.7750000000001</c:v>
                </c:pt>
                <c:pt idx="5">
                  <c:v>3750.4349999999999</c:v>
                </c:pt>
                <c:pt idx="6">
                  <c:v>3295.4549999999995</c:v>
                </c:pt>
                <c:pt idx="7">
                  <c:v>1642.5</c:v>
                </c:pt>
                <c:pt idx="8">
                  <c:v>2969.0249999999996</c:v>
                </c:pt>
                <c:pt idx="9">
                  <c:v>3072.9100000000003</c:v>
                </c:pt>
                <c:pt idx="10">
                  <c:v>2843.2899999999995</c:v>
                </c:pt>
                <c:pt idx="11">
                  <c:v>2768.9500000000003</c:v>
                </c:pt>
              </c:numCache>
            </c:numRef>
          </c:val>
          <c:smooth val="0"/>
          <c:extLst>
            <c:ext xmlns:c16="http://schemas.microsoft.com/office/drawing/2014/chart" uri="{C3380CC4-5D6E-409C-BE32-E72D297353CC}">
              <c16:uniqueId val="{00000000-0F19-4825-9EE0-AC1CE64D5D73}"/>
            </c:ext>
          </c:extLst>
        </c:ser>
        <c:dLbls>
          <c:showLegendKey val="0"/>
          <c:showVal val="0"/>
          <c:showCatName val="0"/>
          <c:showSerName val="0"/>
          <c:showPercent val="0"/>
          <c:showBubbleSize val="0"/>
        </c:dLbls>
        <c:upDownBars>
          <c:gapWidth val="219"/>
          <c:upBars>
            <c:spPr>
              <a:gradFill>
                <a:gsLst>
                  <a:gs pos="0">
                    <a:schemeClr val="tx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1289115792"/>
        <c:axId val="1289119152"/>
      </c:lineChart>
      <c:catAx>
        <c:axId val="12891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19152"/>
        <c:crosses val="autoZero"/>
        <c:auto val="1"/>
        <c:lblAlgn val="ctr"/>
        <c:lblOffset val="100"/>
        <c:noMultiLvlLbl val="0"/>
      </c:catAx>
      <c:valAx>
        <c:axId val="1289119152"/>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15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.xlsm]roast type sales!PivotTable19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Annual</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s>
    <c:plotArea>
      <c:layout/>
      <c:barChart>
        <c:barDir val="col"/>
        <c:grouping val="clustered"/>
        <c:varyColors val="0"/>
        <c:ser>
          <c:idx val="0"/>
          <c:order val="0"/>
          <c:tx>
            <c:strRef>
              <c:f>'roast type sales'!$B$3:$B$4</c:f>
              <c:strCache>
                <c:ptCount val="1"/>
                <c:pt idx="0">
                  <c:v>2019</c:v>
                </c:pt>
              </c:strCache>
            </c:strRef>
          </c:tx>
          <c:spPr>
            <a:solidFill>
              <a:schemeClr val="accent1"/>
            </a:solidFill>
            <a:ln>
              <a:noFill/>
            </a:ln>
            <a:effectLst/>
          </c:spPr>
          <c:invertIfNegative val="0"/>
          <c:cat>
            <c:strRef>
              <c:f>'roast type sales'!$A$5:$A$8</c:f>
              <c:strCache>
                <c:ptCount val="3"/>
                <c:pt idx="0">
                  <c:v>Dark</c:v>
                </c:pt>
                <c:pt idx="1">
                  <c:v>Light</c:v>
                </c:pt>
                <c:pt idx="2">
                  <c:v>Medium</c:v>
                </c:pt>
              </c:strCache>
            </c:strRef>
          </c:cat>
          <c:val>
            <c:numRef>
              <c:f>'roast type sales'!$B$5:$B$8</c:f>
              <c:numCache>
                <c:formatCode>[$$-409]#,##0.00</c:formatCode>
                <c:ptCount val="3"/>
                <c:pt idx="0">
                  <c:v>2773.0549999999994</c:v>
                </c:pt>
                <c:pt idx="1">
                  <c:v>5624.9000000000005</c:v>
                </c:pt>
                <c:pt idx="2">
                  <c:v>3789.2099999999996</c:v>
                </c:pt>
              </c:numCache>
            </c:numRef>
          </c:val>
          <c:extLst>
            <c:ext xmlns:c16="http://schemas.microsoft.com/office/drawing/2014/chart" uri="{C3380CC4-5D6E-409C-BE32-E72D297353CC}">
              <c16:uniqueId val="{00000000-8AE7-4E8A-866F-F84318257042}"/>
            </c:ext>
          </c:extLst>
        </c:ser>
        <c:ser>
          <c:idx val="1"/>
          <c:order val="1"/>
          <c:tx>
            <c:strRef>
              <c:f>'roast type sales'!$C$3:$C$4</c:f>
              <c:strCache>
                <c:ptCount val="1"/>
                <c:pt idx="0">
                  <c:v>2020</c:v>
                </c:pt>
              </c:strCache>
            </c:strRef>
          </c:tx>
          <c:spPr>
            <a:solidFill>
              <a:schemeClr val="accent2"/>
            </a:solidFill>
            <a:ln>
              <a:noFill/>
            </a:ln>
            <a:effectLst/>
          </c:spPr>
          <c:invertIfNegative val="0"/>
          <c:cat>
            <c:strRef>
              <c:f>'roast type sales'!$A$5:$A$8</c:f>
              <c:strCache>
                <c:ptCount val="3"/>
                <c:pt idx="0">
                  <c:v>Dark</c:v>
                </c:pt>
                <c:pt idx="1">
                  <c:v>Light</c:v>
                </c:pt>
                <c:pt idx="2">
                  <c:v>Medium</c:v>
                </c:pt>
              </c:strCache>
            </c:strRef>
          </c:cat>
          <c:val>
            <c:numRef>
              <c:f>'roast type sales'!$C$5:$C$8</c:f>
              <c:numCache>
                <c:formatCode>[$$-409]#,##0.00</c:formatCode>
                <c:ptCount val="3"/>
                <c:pt idx="0">
                  <c:v>3986.8499999999995</c:v>
                </c:pt>
                <c:pt idx="1">
                  <c:v>4271.4400000000014</c:v>
                </c:pt>
                <c:pt idx="2">
                  <c:v>3859.2550000000006</c:v>
                </c:pt>
              </c:numCache>
            </c:numRef>
          </c:val>
          <c:extLst>
            <c:ext xmlns:c16="http://schemas.microsoft.com/office/drawing/2014/chart" uri="{C3380CC4-5D6E-409C-BE32-E72D297353CC}">
              <c16:uniqueId val="{00000023-8AE7-4E8A-866F-F84318257042}"/>
            </c:ext>
          </c:extLst>
        </c:ser>
        <c:ser>
          <c:idx val="2"/>
          <c:order val="2"/>
          <c:tx>
            <c:strRef>
              <c:f>'roast type sales'!$D$3:$D$4</c:f>
              <c:strCache>
                <c:ptCount val="1"/>
                <c:pt idx="0">
                  <c:v>2021</c:v>
                </c:pt>
              </c:strCache>
            </c:strRef>
          </c:tx>
          <c:spPr>
            <a:solidFill>
              <a:schemeClr val="accent3"/>
            </a:solidFill>
            <a:ln>
              <a:noFill/>
            </a:ln>
            <a:effectLst/>
          </c:spPr>
          <c:invertIfNegative val="0"/>
          <c:cat>
            <c:strRef>
              <c:f>'roast type sales'!$A$5:$A$8</c:f>
              <c:strCache>
                <c:ptCount val="3"/>
                <c:pt idx="0">
                  <c:v>Dark</c:v>
                </c:pt>
                <c:pt idx="1">
                  <c:v>Light</c:v>
                </c:pt>
                <c:pt idx="2">
                  <c:v>Medium</c:v>
                </c:pt>
              </c:strCache>
            </c:strRef>
          </c:cat>
          <c:val>
            <c:numRef>
              <c:f>'roast type sales'!$D$5:$D$8</c:f>
              <c:numCache>
                <c:formatCode>[$$-409]#,##0.00</c:formatCode>
                <c:ptCount val="3"/>
                <c:pt idx="0">
                  <c:v>4436.8500000000004</c:v>
                </c:pt>
                <c:pt idx="1">
                  <c:v>4664.2300000000005</c:v>
                </c:pt>
                <c:pt idx="2">
                  <c:v>4665.03</c:v>
                </c:pt>
              </c:numCache>
            </c:numRef>
          </c:val>
          <c:extLst>
            <c:ext xmlns:c16="http://schemas.microsoft.com/office/drawing/2014/chart" uri="{C3380CC4-5D6E-409C-BE32-E72D297353CC}">
              <c16:uniqueId val="{00000024-8AE7-4E8A-866F-F84318257042}"/>
            </c:ext>
          </c:extLst>
        </c:ser>
        <c:ser>
          <c:idx val="3"/>
          <c:order val="3"/>
          <c:tx>
            <c:strRef>
              <c:f>'roast type sales'!$E$3:$E$4</c:f>
              <c:strCache>
                <c:ptCount val="1"/>
                <c:pt idx="0">
                  <c:v>2022</c:v>
                </c:pt>
              </c:strCache>
            </c:strRef>
          </c:tx>
          <c:spPr>
            <a:solidFill>
              <a:schemeClr val="accent4"/>
            </a:solidFill>
            <a:ln>
              <a:noFill/>
            </a:ln>
            <a:effectLst/>
          </c:spPr>
          <c:invertIfNegative val="0"/>
          <c:cat>
            <c:strRef>
              <c:f>'roast type sales'!$A$5:$A$8</c:f>
              <c:strCache>
                <c:ptCount val="3"/>
                <c:pt idx="0">
                  <c:v>Dark</c:v>
                </c:pt>
                <c:pt idx="1">
                  <c:v>Light</c:v>
                </c:pt>
                <c:pt idx="2">
                  <c:v>Medium</c:v>
                </c:pt>
              </c:strCache>
            </c:strRef>
          </c:cat>
          <c:val>
            <c:numRef>
              <c:f>'roast type sales'!$E$5:$E$8</c:f>
              <c:numCache>
                <c:formatCode>[$$-409]#,##0.00</c:formatCode>
                <c:ptCount val="3"/>
                <c:pt idx="0">
                  <c:v>1982.5599999999993</c:v>
                </c:pt>
                <c:pt idx="1">
                  <c:v>2793.8949999999995</c:v>
                </c:pt>
                <c:pt idx="2">
                  <c:v>2286.9799999999996</c:v>
                </c:pt>
              </c:numCache>
            </c:numRef>
          </c:val>
          <c:extLst>
            <c:ext xmlns:c16="http://schemas.microsoft.com/office/drawing/2014/chart" uri="{C3380CC4-5D6E-409C-BE32-E72D297353CC}">
              <c16:uniqueId val="{00000025-8AE7-4E8A-866F-F84318257042}"/>
            </c:ext>
          </c:extLst>
        </c:ser>
        <c:dLbls>
          <c:showLegendKey val="0"/>
          <c:showVal val="0"/>
          <c:showCatName val="0"/>
          <c:showSerName val="0"/>
          <c:showPercent val="0"/>
          <c:showBubbleSize val="0"/>
        </c:dLbls>
        <c:gapWidth val="219"/>
        <c:overlap val="-27"/>
        <c:axId val="1666185103"/>
        <c:axId val="1666187983"/>
      </c:barChart>
      <c:catAx>
        <c:axId val="166618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187983"/>
        <c:crosses val="autoZero"/>
        <c:auto val="1"/>
        <c:lblAlgn val="ctr"/>
        <c:lblOffset val="100"/>
        <c:noMultiLvlLbl val="0"/>
      </c:catAx>
      <c:valAx>
        <c:axId val="1666187983"/>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185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.xlsm]roast type sales!PivotTable20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changes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7770148243689468"/>
              <c:y val="-0.108260459378061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8.5411217281538491E-4"/>
              <c:y val="-0.112868754308937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4.8076344723609957E-2"/>
              <c:y val="2.33861896295216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631901931737081E-2"/>
              <c:y val="-9.44355745854348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0.1954167094087291"/>
              <c:y val="-8.0610689792808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750000820210255E-3"/>
              <c:y val="-5.2960920207554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1.2083335976232715E-2"/>
              <c:y val="-5.75692151384302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1.0138891106494118E-2"/>
              <c:y val="-5.75692151384303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7770148243689468"/>
              <c:y val="-0.108260459378061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631901931737081E-2"/>
              <c:y val="-9.44355745854348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750000820210255E-3"/>
              <c:y val="-5.2960920207554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0.1954167094087291"/>
              <c:y val="-8.0610689792808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4.8076344723609957E-2"/>
              <c:y val="2.33861896295216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1.2083335976232715E-2"/>
              <c:y val="-5.75692151384302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8.5411217281538491E-4"/>
              <c:y val="-0.112868754308937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1.0138891106494118E-2"/>
              <c:y val="-5.75692151384303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7770148243689468"/>
              <c:y val="-0.108260459378061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631901931737081E-2"/>
              <c:y val="-9.44355745854348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750000820210255E-3"/>
              <c:y val="-5.2960920207554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0.1954167094087291"/>
              <c:y val="-8.0610689792808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4.8076344723609957E-2"/>
              <c:y val="2.33861896295216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1.2083335976232715E-2"/>
              <c:y val="-5.75692151384302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3"/>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8.5411217281538491E-4"/>
              <c:y val="-0.112868754308937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1.0138891106494118E-2"/>
              <c:y val="-5.75692151384303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'roast type sales'!$B$12:$B$13</c:f>
              <c:strCache>
                <c:ptCount val="1"/>
                <c:pt idx="0">
                  <c:v>Dark</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0-52F9-47CB-9414-A7F0FDEC5CAA}"/>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52F9-47CB-9414-A7F0FDEC5CAA}"/>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52F9-47CB-9414-A7F0FDEC5CAA}"/>
              </c:ext>
            </c:extLst>
          </c:dPt>
          <c:dLbls>
            <c:dLbl>
              <c:idx val="1"/>
              <c:layout>
                <c:manualLayout>
                  <c:x val="-0.17770148243689468"/>
                  <c:y val="-0.1082604593780616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2F9-47CB-9414-A7F0FDEC5CAA}"/>
                </c:ext>
              </c:extLst>
            </c:dLbl>
            <c:dLbl>
              <c:idx val="2"/>
              <c:layout>
                <c:manualLayout>
                  <c:x val="5.5631901931737081E-2"/>
                  <c:y val="-9.443557458543486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2F9-47CB-9414-A7F0FDEC5CAA}"/>
                </c:ext>
              </c:extLst>
            </c:dLbl>
            <c:dLbl>
              <c:idx val="3"/>
              <c:layout>
                <c:manualLayout>
                  <c:x val="-3.750000820210255E-3"/>
                  <c:y val="-5.29609202075547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2F9-47CB-9414-A7F0FDEC5C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'roast type sales'!$A$14:$A$18</c:f>
              <c:strCache>
                <c:ptCount val="4"/>
                <c:pt idx="0">
                  <c:v>2019</c:v>
                </c:pt>
                <c:pt idx="1">
                  <c:v>2020</c:v>
                </c:pt>
                <c:pt idx="2">
                  <c:v>2021</c:v>
                </c:pt>
                <c:pt idx="3">
                  <c:v>2022</c:v>
                </c:pt>
              </c:strCache>
            </c:strRef>
          </c:cat>
          <c:val>
            <c:numRef>
              <c:f>'roast type sales'!$B$14:$B$18</c:f>
              <c:numCache>
                <c:formatCode>0.00%</c:formatCode>
                <c:ptCount val="4"/>
                <c:pt idx="1">
                  <c:v>0.43771039521394289</c:v>
                </c:pt>
                <c:pt idx="2">
                  <c:v>0.11287106362165644</c:v>
                </c:pt>
                <c:pt idx="3">
                  <c:v>-0.5531604629410507</c:v>
                </c:pt>
              </c:numCache>
            </c:numRef>
          </c:val>
          <c:smooth val="0"/>
          <c:extLst>
            <c:ext xmlns:c16="http://schemas.microsoft.com/office/drawing/2014/chart" uri="{C3380CC4-5D6E-409C-BE32-E72D297353CC}">
              <c16:uniqueId val="{00000003-52F9-47CB-9414-A7F0FDEC5CAA}"/>
            </c:ext>
          </c:extLst>
        </c:ser>
        <c:ser>
          <c:idx val="1"/>
          <c:order val="1"/>
          <c:tx>
            <c:strRef>
              <c:f>'roast type sales'!$C$12:$C$13</c:f>
              <c:strCache>
                <c:ptCount val="1"/>
                <c:pt idx="0">
                  <c:v>Light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1"/>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7-278A-42F9-96C6-DDD8BD8D9074}"/>
              </c:ext>
            </c:extLst>
          </c:dPt>
          <c:dPt>
            <c:idx val="2"/>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9-278A-42F9-96C6-DDD8BD8D9074}"/>
              </c:ext>
            </c:extLst>
          </c:dPt>
          <c:dPt>
            <c:idx val="3"/>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B-278A-42F9-96C6-DDD8BD8D9074}"/>
              </c:ext>
            </c:extLst>
          </c:dPt>
          <c:dLbls>
            <c:dLbl>
              <c:idx val="1"/>
              <c:layout>
                <c:manualLayout>
                  <c:x val="-0.1954167094087291"/>
                  <c:y val="-8.06106897928081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78A-42F9-96C6-DDD8BD8D9074}"/>
                </c:ext>
              </c:extLst>
            </c:dLbl>
            <c:dLbl>
              <c:idx val="2"/>
              <c:layout>
                <c:manualLayout>
                  <c:x val="4.8076344723609957E-2"/>
                  <c:y val="2.3386189629521692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78A-42F9-96C6-DDD8BD8D9074}"/>
                </c:ext>
              </c:extLst>
            </c:dLbl>
            <c:dLbl>
              <c:idx val="3"/>
              <c:layout>
                <c:manualLayout>
                  <c:x val="-1.2083335976232715E-2"/>
                  <c:y val="-5.756921513843027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78A-42F9-96C6-DDD8BD8D90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'roast type sales'!$A$14:$A$18</c:f>
              <c:strCache>
                <c:ptCount val="4"/>
                <c:pt idx="0">
                  <c:v>2019</c:v>
                </c:pt>
                <c:pt idx="1">
                  <c:v>2020</c:v>
                </c:pt>
                <c:pt idx="2">
                  <c:v>2021</c:v>
                </c:pt>
                <c:pt idx="3">
                  <c:v>2022</c:v>
                </c:pt>
              </c:strCache>
            </c:strRef>
          </c:cat>
          <c:val>
            <c:numRef>
              <c:f>'roast type sales'!$C$14:$C$18</c:f>
              <c:numCache>
                <c:formatCode>0.00%</c:formatCode>
                <c:ptCount val="4"/>
                <c:pt idx="1">
                  <c:v>-0.24061938878913386</c:v>
                </c:pt>
                <c:pt idx="2">
                  <c:v>9.1957279044069196E-2</c:v>
                </c:pt>
                <c:pt idx="3">
                  <c:v>-0.40099544833766793</c:v>
                </c:pt>
              </c:numCache>
            </c:numRef>
          </c:val>
          <c:smooth val="0"/>
          <c:extLst>
            <c:ext xmlns:c16="http://schemas.microsoft.com/office/drawing/2014/chart" uri="{C3380CC4-5D6E-409C-BE32-E72D297353CC}">
              <c16:uniqueId val="{00000012-FB08-4B12-9075-D85311FCE80D}"/>
            </c:ext>
          </c:extLst>
        </c:ser>
        <c:ser>
          <c:idx val="2"/>
          <c:order val="2"/>
          <c:tx>
            <c:strRef>
              <c:f>'roast type sales'!$D$12:$D$13</c:f>
              <c:strCache>
                <c:ptCount val="1"/>
                <c:pt idx="0">
                  <c:v>Medium</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8575" cap="rnd">
                <a:solidFill>
                  <a:schemeClr val="accent3"/>
                </a:solidFill>
                <a:round/>
              </a:ln>
              <a:effectLst/>
            </c:spPr>
            <c:extLst>
              <c:ext xmlns:c16="http://schemas.microsoft.com/office/drawing/2014/chart" uri="{C3380CC4-5D6E-409C-BE32-E72D297353CC}">
                <c16:uniqueId val="{0000000D-278A-42F9-96C6-DDD8BD8D9074}"/>
              </c:ext>
            </c:extLst>
          </c:dPt>
          <c:dPt>
            <c:idx val="3"/>
            <c:marker>
              <c:symbol val="circle"/>
              <c:size val="5"/>
              <c:spPr>
                <a:solidFill>
                  <a:schemeClr val="accent3"/>
                </a:solidFill>
                <a:ln w="9525">
                  <a:solidFill>
                    <a:schemeClr val="accent3"/>
                  </a:solidFill>
                </a:ln>
                <a:effectLst/>
              </c:spPr>
            </c:marker>
            <c:bubble3D val="0"/>
            <c:spPr>
              <a:ln w="28575" cap="rnd">
                <a:solidFill>
                  <a:schemeClr val="accent3"/>
                </a:solidFill>
                <a:round/>
              </a:ln>
              <a:effectLst/>
            </c:spPr>
            <c:extLst>
              <c:ext xmlns:c16="http://schemas.microsoft.com/office/drawing/2014/chart" uri="{C3380CC4-5D6E-409C-BE32-E72D297353CC}">
                <c16:uniqueId val="{0000000F-278A-42F9-96C6-DDD8BD8D9074}"/>
              </c:ext>
            </c:extLst>
          </c:dPt>
          <c:dLbls>
            <c:dLbl>
              <c:idx val="1"/>
              <c:layout>
                <c:manualLayout>
                  <c:x val="8.5411217281538491E-4"/>
                  <c:y val="-0.1128687543089372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78A-42F9-96C6-DDD8BD8D9074}"/>
                </c:ext>
              </c:extLst>
            </c:dLbl>
            <c:dLbl>
              <c:idx val="3"/>
              <c:layout>
                <c:manualLayout>
                  <c:x val="1.0138891106494118E-2"/>
                  <c:y val="-5.75692151384303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78A-42F9-96C6-DDD8BD8D90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'roast type sales'!$A$14:$A$18</c:f>
              <c:strCache>
                <c:ptCount val="4"/>
                <c:pt idx="0">
                  <c:v>2019</c:v>
                </c:pt>
                <c:pt idx="1">
                  <c:v>2020</c:v>
                </c:pt>
                <c:pt idx="2">
                  <c:v>2021</c:v>
                </c:pt>
                <c:pt idx="3">
                  <c:v>2022</c:v>
                </c:pt>
              </c:strCache>
            </c:strRef>
          </c:cat>
          <c:val>
            <c:numRef>
              <c:f>'roast type sales'!$D$14:$D$18</c:f>
              <c:numCache>
                <c:formatCode>0.00%</c:formatCode>
                <c:ptCount val="4"/>
                <c:pt idx="1">
                  <c:v>1.8485383496824138E-2</c:v>
                </c:pt>
                <c:pt idx="2">
                  <c:v>0.20879029760925336</c:v>
                </c:pt>
                <c:pt idx="3">
                  <c:v>-0.50976092329524147</c:v>
                </c:pt>
              </c:numCache>
            </c:numRef>
          </c:val>
          <c:smooth val="0"/>
          <c:extLst>
            <c:ext xmlns:c16="http://schemas.microsoft.com/office/drawing/2014/chart" uri="{C3380CC4-5D6E-409C-BE32-E72D297353CC}">
              <c16:uniqueId val="{00000013-FB08-4B12-9075-D85311FCE80D}"/>
            </c:ext>
          </c:extLst>
        </c:ser>
        <c:dLbls>
          <c:dLblPos val="t"/>
          <c:showLegendKey val="0"/>
          <c:showVal val="1"/>
          <c:showCatName val="0"/>
          <c:showSerName val="0"/>
          <c:showPercent val="0"/>
          <c:showBubbleSize val="0"/>
        </c:dLbls>
        <c:marker val="1"/>
        <c:smooth val="0"/>
        <c:axId val="442725679"/>
        <c:axId val="442727599"/>
      </c:lineChart>
      <c:catAx>
        <c:axId val="442725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727599"/>
        <c:crosses val="autoZero"/>
        <c:auto val="1"/>
        <c:lblAlgn val="ctr"/>
        <c:lblOffset val="100"/>
        <c:noMultiLvlLbl val="0"/>
      </c:catAx>
      <c:valAx>
        <c:axId val="44272759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725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.xlsm]roast type sales!PivotTable21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Contribution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'roast type sales'!$B$21:$B$22</c:f>
              <c:strCache>
                <c:ptCount val="1"/>
                <c:pt idx="0">
                  <c:v>Arabica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sales'!$B$23:$B$38</c:f>
              <c:numCache>
                <c:formatCode>0.00%</c:formatCode>
                <c:ptCount val="12"/>
                <c:pt idx="0">
                  <c:v>3.9314712713902668E-2</c:v>
                </c:pt>
                <c:pt idx="1">
                  <c:v>7.7107565580815565E-2</c:v>
                </c:pt>
                <c:pt idx="2">
                  <c:v>0.10965845675254145</c:v>
                </c:pt>
                <c:pt idx="3">
                  <c:v>3.2889082248834703E-2</c:v>
                </c:pt>
                <c:pt idx="4">
                  <c:v>0.10717853047479733</c:v>
                </c:pt>
                <c:pt idx="5">
                  <c:v>8.5830856027045072E-2</c:v>
                </c:pt>
                <c:pt idx="6">
                  <c:v>0.11796240725768249</c:v>
                </c:pt>
                <c:pt idx="7">
                  <c:v>4.8637485081992213E-2</c:v>
                </c:pt>
                <c:pt idx="8">
                  <c:v>0.10219021208744195</c:v>
                </c:pt>
                <c:pt idx="9">
                  <c:v>0.12226499650125187</c:v>
                </c:pt>
                <c:pt idx="10">
                  <c:v>0.11614696696561456</c:v>
                </c:pt>
                <c:pt idx="11">
                  <c:v>4.0818728308080178E-2</c:v>
                </c:pt>
              </c:numCache>
            </c:numRef>
          </c:val>
          <c:smooth val="0"/>
          <c:extLst>
            <c:ext xmlns:c16="http://schemas.microsoft.com/office/drawing/2014/chart" uri="{C3380CC4-5D6E-409C-BE32-E72D297353CC}">
              <c16:uniqueId val="{00000000-2351-4F17-B5A8-9C5DCED2D7CB}"/>
            </c:ext>
          </c:extLst>
        </c:ser>
        <c:ser>
          <c:idx val="1"/>
          <c:order val="1"/>
          <c:tx>
            <c:strRef>
              <c:f>'roast type sales'!$C$21:$C$22</c:f>
              <c:strCache>
                <c:ptCount val="1"/>
                <c:pt idx="0">
                  <c:v>EXCELSA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sales'!$C$23:$C$38</c:f>
              <c:numCache>
                <c:formatCode>0.00%</c:formatCode>
                <c:ptCount val="12"/>
                <c:pt idx="0">
                  <c:v>4.6994906731759954E-2</c:v>
                </c:pt>
                <c:pt idx="1">
                  <c:v>0.10800930244652394</c:v>
                </c:pt>
                <c:pt idx="2">
                  <c:v>9.7050406128823583E-2</c:v>
                </c:pt>
                <c:pt idx="3">
                  <c:v>2.6459317235528718E-2</c:v>
                </c:pt>
                <c:pt idx="4">
                  <c:v>0.17098730420820316</c:v>
                </c:pt>
                <c:pt idx="5">
                  <c:v>8.6881340176362939E-2</c:v>
                </c:pt>
                <c:pt idx="6">
                  <c:v>6.6005684828431291E-2</c:v>
                </c:pt>
                <c:pt idx="7">
                  <c:v>6.588501630040855E-2</c:v>
                </c:pt>
                <c:pt idx="8">
                  <c:v>6.4915198871485169E-2</c:v>
                </c:pt>
                <c:pt idx="9">
                  <c:v>0.10279170905639648</c:v>
                </c:pt>
                <c:pt idx="10">
                  <c:v>0.11888084612609333</c:v>
                </c:pt>
                <c:pt idx="11">
                  <c:v>4.5138967889982805E-2</c:v>
                </c:pt>
              </c:numCache>
            </c:numRef>
          </c:val>
          <c:smooth val="0"/>
          <c:extLst>
            <c:ext xmlns:c16="http://schemas.microsoft.com/office/drawing/2014/chart" uri="{C3380CC4-5D6E-409C-BE32-E72D297353CC}">
              <c16:uniqueId val="{00000023-2351-4F17-B5A8-9C5DCED2D7CB}"/>
            </c:ext>
          </c:extLst>
        </c:ser>
        <c:ser>
          <c:idx val="2"/>
          <c:order val="2"/>
          <c:tx>
            <c:strRef>
              <c:f>'roast type sales'!$D$21:$D$22</c:f>
              <c:strCache>
                <c:ptCount val="1"/>
                <c:pt idx="0">
                  <c:v>Liberica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sales'!$D$23:$D$38</c:f>
              <c:numCache>
                <c:formatCode>0.00%</c:formatCode>
                <c:ptCount val="12"/>
                <c:pt idx="0">
                  <c:v>8.2508197435307143E-2</c:v>
                </c:pt>
                <c:pt idx="1">
                  <c:v>9.5077805638342214E-2</c:v>
                </c:pt>
                <c:pt idx="2">
                  <c:v>0.11033322755997448</c:v>
                </c:pt>
                <c:pt idx="3">
                  <c:v>5.1889921043298634E-2</c:v>
                </c:pt>
                <c:pt idx="4">
                  <c:v>0.11347656290507564</c:v>
                </c:pt>
                <c:pt idx="5">
                  <c:v>7.9946408164873695E-2</c:v>
                </c:pt>
                <c:pt idx="6">
                  <c:v>0.11308209049636742</c:v>
                </c:pt>
                <c:pt idx="7">
                  <c:v>7.2319941596514045E-2</c:v>
                </c:pt>
                <c:pt idx="8">
                  <c:v>8.425283565931023E-2</c:v>
                </c:pt>
                <c:pt idx="9">
                  <c:v>4.1040063215136792E-2</c:v>
                </c:pt>
                <c:pt idx="10">
                  <c:v>9.4874969667933878E-2</c:v>
                </c:pt>
                <c:pt idx="11">
                  <c:v>6.1197976617865753E-2</c:v>
                </c:pt>
              </c:numCache>
            </c:numRef>
          </c:val>
          <c:smooth val="0"/>
          <c:extLst>
            <c:ext xmlns:c16="http://schemas.microsoft.com/office/drawing/2014/chart" uri="{C3380CC4-5D6E-409C-BE32-E72D297353CC}">
              <c16:uniqueId val="{00000024-2351-4F17-B5A8-9C5DCED2D7CB}"/>
            </c:ext>
          </c:extLst>
        </c:ser>
        <c:ser>
          <c:idx val="3"/>
          <c:order val="3"/>
          <c:tx>
            <c:strRef>
              <c:f>'roast type sales'!$E$21:$E$22</c:f>
              <c:strCache>
                <c:ptCount val="1"/>
                <c:pt idx="0">
                  <c:v>Robusta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sales'!$E$23:$E$38</c:f>
              <c:numCache>
                <c:formatCode>0.00%</c:formatCode>
                <c:ptCount val="12"/>
                <c:pt idx="0">
                  <c:v>8.1894495929871983E-2</c:v>
                </c:pt>
                <c:pt idx="1">
                  <c:v>6.7085903826048052E-2</c:v>
                </c:pt>
                <c:pt idx="2">
                  <c:v>6.9073634309782805E-2</c:v>
                </c:pt>
                <c:pt idx="3">
                  <c:v>7.1558297414451258E-2</c:v>
                </c:pt>
                <c:pt idx="4">
                  <c:v>9.8994530409777834E-2</c:v>
                </c:pt>
                <c:pt idx="5">
                  <c:v>0.13641605530998877</c:v>
                </c:pt>
                <c:pt idx="6">
                  <c:v>0.12221710791877402</c:v>
                </c:pt>
                <c:pt idx="7">
                  <c:v>5.9847899751755779E-2</c:v>
                </c:pt>
                <c:pt idx="8">
                  <c:v>8.5741143078283857E-2</c:v>
                </c:pt>
                <c:pt idx="9">
                  <c:v>7.3366132737088238E-2</c:v>
                </c:pt>
                <c:pt idx="10">
                  <c:v>7.679135881366915E-2</c:v>
                </c:pt>
                <c:pt idx="11">
                  <c:v>5.7013440500508314E-2</c:v>
                </c:pt>
              </c:numCache>
            </c:numRef>
          </c:val>
          <c:smooth val="0"/>
          <c:extLst>
            <c:ext xmlns:c16="http://schemas.microsoft.com/office/drawing/2014/chart" uri="{C3380CC4-5D6E-409C-BE32-E72D297353CC}">
              <c16:uniqueId val="{00000025-2351-4F17-B5A8-9C5DCED2D7CB}"/>
            </c:ext>
          </c:extLst>
        </c:ser>
        <c:dLbls>
          <c:showLegendKey val="0"/>
          <c:showVal val="0"/>
          <c:showCatName val="0"/>
          <c:showSerName val="0"/>
          <c:showPercent val="0"/>
          <c:showBubbleSize val="0"/>
        </c:dLbls>
        <c:marker val="1"/>
        <c:smooth val="0"/>
        <c:axId val="1734321039"/>
        <c:axId val="1630770767"/>
      </c:lineChart>
      <c:catAx>
        <c:axId val="1734321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70767"/>
        <c:crosses val="autoZero"/>
        <c:auto val="1"/>
        <c:lblAlgn val="ctr"/>
        <c:lblOffset val="100"/>
        <c:noMultiLvlLbl val="0"/>
      </c:catAx>
      <c:valAx>
        <c:axId val="163077076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321039"/>
        <c:crosses val="autoZero"/>
        <c:crossBetween val="between"/>
      </c:valAx>
      <c:spPr>
        <a:solidFill>
          <a:schemeClr val="accent1">
            <a:lumMod val="5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overview!PivotTable18</c:name>
    <c:fmtId val="1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Y/Y</a:t>
            </a:r>
            <a:r>
              <a:rPr lang="en-IN" baseline="0"/>
              <a:t> Sales Difference</a:t>
            </a:r>
            <a:endParaRPr lang="en-IN"/>
          </a:p>
        </c:rich>
      </c:tx>
      <c:layout>
        <c:manualLayout>
          <c:xMode val="edge"/>
          <c:yMode val="edge"/>
          <c:x val="0.33431489211332549"/>
          <c:y val="2.276607446191397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90842064731974E-2"/>
              <c:y val="1.3988280534700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3.4251399653354429E-3"/>
              <c:y val="-6.0430483164219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9.8075117753191221E-2"/>
              <c:y val="-6.9732649697857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1.3961707092644919E-3"/>
              <c:y val="-7.4383812488555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0.15911250911722041"/>
              <c:y val="-2.78721845815784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4662607589017224E-3"/>
              <c:y val="-2.32210217908808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4.4321033180284234E-4"/>
              <c:y val="-5.1127998535066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4321033180284234E-4"/>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2.4081094694621101E-2"/>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034670448107753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9.0038237069832966E-2"/>
              <c:y val="-6.97326496978575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6.9229453827603982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1.3961707092644919E-3"/>
              <c:y val="-7.4383812488555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9.0038237069832966E-2"/>
              <c:y val="-6.97326496978575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4321033180284234E-4"/>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9.8075117753191221E-2"/>
              <c:y val="-6.9732649697857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6.9229453827603982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4.4321033180284234E-4"/>
              <c:y val="-5.1127998535066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2.4081094694621101E-2"/>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3.4251399653354429E-3"/>
              <c:y val="-6.0430483164219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4662607589017224E-3"/>
              <c:y val="-2.32210217908808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034670448107753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90842064731974E-2"/>
              <c:y val="1.3988280534700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0.15911250911722041"/>
              <c:y val="-2.78721845815784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1.3961707092644919E-3"/>
              <c:y val="-7.4383812488555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9.0038237069832966E-2"/>
              <c:y val="-6.97326496978575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4321033180284234E-4"/>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1"/>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9.8075117753191221E-2"/>
              <c:y val="-6.9732649697857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6.9229453827603982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4.4321033180284234E-4"/>
              <c:y val="-5.1127998535066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5"/>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2.4081094694621101E-2"/>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3.4251399653354429E-3"/>
              <c:y val="-6.0430483164219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4662607589017224E-3"/>
              <c:y val="-2.32210217908808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8"/>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9"/>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034670448107753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90842064731974E-2"/>
              <c:y val="1.3988280534700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0.15911250911722041"/>
              <c:y val="-2.78721845815784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745942987735521E-2"/>
          <c:y val="8.0987352101183185E-2"/>
          <c:w val="0.8556615607057102"/>
          <c:h val="0.7822757980987135"/>
        </c:manualLayout>
      </c:layout>
      <c:lineChart>
        <c:grouping val="percentStacked"/>
        <c:varyColors val="0"/>
        <c:ser>
          <c:idx val="0"/>
          <c:order val="0"/>
          <c:tx>
            <c:strRef>
              <c:f>'coffee type sales overview'!$B$22:$B$23</c:f>
              <c:strCache>
                <c:ptCount val="1"/>
                <c:pt idx="0">
                  <c:v>Arabica</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Pt>
            <c:idx val="1"/>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0-C510-40E1-A1EB-1FB887AEA5E4}"/>
              </c:ext>
            </c:extLst>
          </c:dPt>
          <c:dPt>
            <c:idx val="2"/>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1-C510-40E1-A1EB-1FB887AEA5E4}"/>
              </c:ext>
            </c:extLst>
          </c:dPt>
          <c:dPt>
            <c:idx val="3"/>
            <c:marker>
              <c:symbol val="circle"/>
              <c:size val="4"/>
              <c:spPr>
                <a:solidFill>
                  <a:schemeClr val="accent1"/>
                </a:solidFill>
                <a:ln w="9525" cap="flat" cmpd="sng" algn="ctr">
                  <a:solidFill>
                    <a:schemeClr val="accent1"/>
                  </a:solidFill>
                  <a:round/>
                </a:ln>
                <a:effectLst/>
              </c:spPr>
            </c:marker>
            <c:bubble3D val="0"/>
            <c:extLst>
              <c:ext xmlns:c16="http://schemas.microsoft.com/office/drawing/2014/chart" uri="{C3380CC4-5D6E-409C-BE32-E72D297353CC}">
                <c16:uniqueId val="{00000002-C510-40E1-A1EB-1FB887AEA5E4}"/>
              </c:ext>
            </c:extLst>
          </c:dPt>
          <c:dLbls>
            <c:dLbl>
              <c:idx val="1"/>
              <c:layout>
                <c:manualLayout>
                  <c:x val="-1.3961707092644919E-3"/>
                  <c:y val="-7.4383812488555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510-40E1-A1EB-1FB887AEA5E4}"/>
                </c:ext>
              </c:extLst>
            </c:dLbl>
            <c:dLbl>
              <c:idx val="2"/>
              <c:layout>
                <c:manualLayout>
                  <c:x val="-9.0038237069832966E-2"/>
                  <c:y val="-6.973264969785752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510-40E1-A1EB-1FB887AEA5E4}"/>
                </c:ext>
              </c:extLst>
            </c:dLbl>
            <c:dLbl>
              <c:idx val="3"/>
              <c:layout>
                <c:manualLayout>
                  <c:x val="4.4321033180284234E-4"/>
                  <c:y val="3.4792162607581027E-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510-40E1-A1EB-1FB887AEA5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bg2">
                          <a:lumMod val="7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overview'!$B$24:$B$28</c:f>
              <c:numCache>
                <c:formatCode>0.00%</c:formatCode>
                <c:ptCount val="4"/>
                <c:pt idx="1">
                  <c:v>0.14685320658914855</c:v>
                </c:pt>
                <c:pt idx="2">
                  <c:v>0.20534260513077174</c:v>
                </c:pt>
                <c:pt idx="3">
                  <c:v>-0.64410487365379432</c:v>
                </c:pt>
              </c:numCache>
            </c:numRef>
          </c:val>
          <c:smooth val="0"/>
          <c:extLst>
            <c:ext xmlns:c16="http://schemas.microsoft.com/office/drawing/2014/chart" uri="{C3380CC4-5D6E-409C-BE32-E72D297353CC}">
              <c16:uniqueId val="{00000003-C510-40E1-A1EB-1FB887AEA5E4}"/>
            </c:ext>
          </c:extLst>
        </c:ser>
        <c:ser>
          <c:idx val="1"/>
          <c:order val="1"/>
          <c:tx>
            <c:strRef>
              <c:f>'coffee type sales overview'!$C$22:$C$23</c:f>
              <c:strCache>
                <c:ptCount val="1"/>
                <c:pt idx="0">
                  <c:v>EXCELSA</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1"/>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7-24D7-420C-9BF4-A1890D3D8DDE}"/>
              </c:ext>
            </c:extLst>
          </c:dPt>
          <c:dPt>
            <c:idx val="2"/>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9-24D7-420C-9BF4-A1890D3D8DDE}"/>
              </c:ext>
            </c:extLst>
          </c:dPt>
          <c:dPt>
            <c:idx val="3"/>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B-24D7-420C-9BF4-A1890D3D8DDE}"/>
              </c:ext>
            </c:extLst>
          </c:dPt>
          <c:dLbls>
            <c:dLbl>
              <c:idx val="1"/>
              <c:layout>
                <c:manualLayout>
                  <c:x val="-9.8075117753191221E-2"/>
                  <c:y val="-6.97326496978575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4D7-420C-9BF4-A1890D3D8DDE}"/>
                </c:ext>
              </c:extLst>
            </c:dLbl>
            <c:dLbl>
              <c:idx val="2"/>
              <c:layout>
                <c:manualLayout>
                  <c:x val="6.9229453827603982E-2"/>
                  <c:y val="-5.577916132576451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4D7-420C-9BF4-A1890D3D8DDE}"/>
                </c:ext>
              </c:extLst>
            </c:dLbl>
            <c:dLbl>
              <c:idx val="3"/>
              <c:layout>
                <c:manualLayout>
                  <c:x val="4.4321033180284234E-4"/>
                  <c:y val="-5.112799853506683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4D7-420C-9BF4-A1890D3D8D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overview'!$C$24:$C$28</c:f>
              <c:numCache>
                <c:formatCode>0.00%</c:formatCode>
                <c:ptCount val="4"/>
                <c:pt idx="1">
                  <c:v>5.226255651364678E-2</c:v>
                </c:pt>
                <c:pt idx="2">
                  <c:v>-5.2893342541512227E-2</c:v>
                </c:pt>
                <c:pt idx="3">
                  <c:v>-0.51236151300999533</c:v>
                </c:pt>
              </c:numCache>
            </c:numRef>
          </c:val>
          <c:smooth val="0"/>
          <c:extLst>
            <c:ext xmlns:c16="http://schemas.microsoft.com/office/drawing/2014/chart" uri="{C3380CC4-5D6E-409C-BE32-E72D297353CC}">
              <c16:uniqueId val="{00000018-5B81-40A9-BE94-771EAB02AEA7}"/>
            </c:ext>
          </c:extLst>
        </c:ser>
        <c:ser>
          <c:idx val="2"/>
          <c:order val="2"/>
          <c:tx>
            <c:strRef>
              <c:f>'coffee type sales overview'!$D$22:$D$23</c:f>
              <c:strCache>
                <c:ptCount val="1"/>
                <c:pt idx="0">
                  <c:v>Liberica</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Pt>
            <c:idx val="1"/>
            <c:marker>
              <c:symbol val="circle"/>
              <c:size val="4"/>
              <c:spPr>
                <a:solidFill>
                  <a:schemeClr val="accent3"/>
                </a:solidFill>
                <a:ln w="9525" cap="flat" cmpd="sng" algn="ctr">
                  <a:solidFill>
                    <a:schemeClr val="accent3"/>
                  </a:solidFill>
                  <a:round/>
                </a:ln>
                <a:effectLst/>
              </c:spPr>
            </c:marker>
            <c:bubble3D val="0"/>
            <c:spPr>
              <a:ln w="22225" cap="rnd" cmpd="sng" algn="ctr">
                <a:solidFill>
                  <a:schemeClr val="accent3"/>
                </a:solidFill>
                <a:round/>
              </a:ln>
              <a:effectLst/>
            </c:spPr>
            <c:extLst>
              <c:ext xmlns:c16="http://schemas.microsoft.com/office/drawing/2014/chart" uri="{C3380CC4-5D6E-409C-BE32-E72D297353CC}">
                <c16:uniqueId val="{0000000D-24D7-420C-9BF4-A1890D3D8DDE}"/>
              </c:ext>
            </c:extLst>
          </c:dPt>
          <c:dPt>
            <c:idx val="2"/>
            <c:marker>
              <c:symbol val="circle"/>
              <c:size val="4"/>
              <c:spPr>
                <a:solidFill>
                  <a:schemeClr val="accent3"/>
                </a:solidFill>
                <a:ln w="9525" cap="flat" cmpd="sng" algn="ctr">
                  <a:solidFill>
                    <a:schemeClr val="accent3"/>
                  </a:solidFill>
                  <a:round/>
                </a:ln>
                <a:effectLst/>
              </c:spPr>
            </c:marker>
            <c:bubble3D val="0"/>
            <c:spPr>
              <a:ln w="22225" cap="rnd" cmpd="sng" algn="ctr">
                <a:solidFill>
                  <a:schemeClr val="accent3"/>
                </a:solidFill>
                <a:round/>
              </a:ln>
              <a:effectLst/>
            </c:spPr>
            <c:extLst>
              <c:ext xmlns:c16="http://schemas.microsoft.com/office/drawing/2014/chart" uri="{C3380CC4-5D6E-409C-BE32-E72D297353CC}">
                <c16:uniqueId val="{0000000F-24D7-420C-9BF4-A1890D3D8DDE}"/>
              </c:ext>
            </c:extLst>
          </c:dPt>
          <c:dPt>
            <c:idx val="3"/>
            <c:marker>
              <c:symbol val="circle"/>
              <c:size val="4"/>
              <c:spPr>
                <a:solidFill>
                  <a:schemeClr val="accent3"/>
                </a:solidFill>
                <a:ln w="9525" cap="flat" cmpd="sng" algn="ctr">
                  <a:solidFill>
                    <a:schemeClr val="accent3"/>
                  </a:solidFill>
                  <a:round/>
                </a:ln>
                <a:effectLst/>
              </c:spPr>
            </c:marker>
            <c:bubble3D val="0"/>
            <c:spPr>
              <a:ln w="22225" cap="rnd" cmpd="sng" algn="ctr">
                <a:solidFill>
                  <a:schemeClr val="accent3"/>
                </a:solidFill>
                <a:round/>
              </a:ln>
              <a:effectLst/>
            </c:spPr>
            <c:extLst>
              <c:ext xmlns:c16="http://schemas.microsoft.com/office/drawing/2014/chart" uri="{C3380CC4-5D6E-409C-BE32-E72D297353CC}">
                <c16:uniqueId val="{00000011-24D7-420C-9BF4-A1890D3D8DDE}"/>
              </c:ext>
            </c:extLst>
          </c:dPt>
          <c:dLbls>
            <c:dLbl>
              <c:idx val="1"/>
              <c:layout>
                <c:manualLayout>
                  <c:x val="2.4081094694621101E-2"/>
                  <c:y val="3.4792162607581027E-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4D7-420C-9BF4-A1890D3D8DDE}"/>
                </c:ext>
              </c:extLst>
            </c:dLbl>
            <c:dLbl>
              <c:idx val="2"/>
              <c:layout>
                <c:manualLayout>
                  <c:x val="-3.4251399653354429E-3"/>
                  <c:y val="-6.043048316421904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4D7-420C-9BF4-A1890D3D8DDE}"/>
                </c:ext>
              </c:extLst>
            </c:dLbl>
            <c:dLbl>
              <c:idx val="3"/>
              <c:layout>
                <c:manualLayout>
                  <c:x val="-5.4662607589017224E-3"/>
                  <c:y val="-2.322102179088087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24D7-420C-9BF4-A1890D3D8D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overview'!$D$24:$D$28</c:f>
              <c:numCache>
                <c:formatCode>0.00%</c:formatCode>
                <c:ptCount val="4"/>
                <c:pt idx="1">
                  <c:v>-0.22899610864992759</c:v>
                </c:pt>
                <c:pt idx="2">
                  <c:v>0.47312777529271977</c:v>
                </c:pt>
                <c:pt idx="3">
                  <c:v>-0.41748822880109066</c:v>
                </c:pt>
              </c:numCache>
            </c:numRef>
          </c:val>
          <c:smooth val="0"/>
          <c:extLst>
            <c:ext xmlns:c16="http://schemas.microsoft.com/office/drawing/2014/chart" uri="{C3380CC4-5D6E-409C-BE32-E72D297353CC}">
              <c16:uniqueId val="{00000019-5B81-40A9-BE94-771EAB02AEA7}"/>
            </c:ext>
          </c:extLst>
        </c:ser>
        <c:ser>
          <c:idx val="3"/>
          <c:order val="3"/>
          <c:tx>
            <c:strRef>
              <c:f>'coffee type sales overview'!$E$22:$E$23</c:f>
              <c:strCache>
                <c:ptCount val="1"/>
                <c:pt idx="0">
                  <c:v>Robusta</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1"/>
            <c:marker>
              <c:symbol val="circle"/>
              <c:size val="4"/>
              <c:spPr>
                <a:solidFill>
                  <a:schemeClr val="accent4"/>
                </a:solidFill>
                <a:ln w="9525" cap="flat" cmpd="sng" algn="ctr">
                  <a:solidFill>
                    <a:schemeClr val="accent4"/>
                  </a:soli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13-24D7-420C-9BF4-A1890D3D8DDE}"/>
              </c:ext>
            </c:extLst>
          </c:dPt>
          <c:dPt>
            <c:idx val="2"/>
            <c:marker>
              <c:symbol val="circle"/>
              <c:size val="4"/>
              <c:spPr>
                <a:solidFill>
                  <a:schemeClr val="accent4"/>
                </a:solidFill>
                <a:ln w="9525" cap="flat" cmpd="sng" algn="ctr">
                  <a:solidFill>
                    <a:schemeClr val="accent4"/>
                  </a:soli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15-24D7-420C-9BF4-A1890D3D8DDE}"/>
              </c:ext>
            </c:extLst>
          </c:dPt>
          <c:dPt>
            <c:idx val="3"/>
            <c:marker>
              <c:symbol val="circle"/>
              <c:size val="4"/>
              <c:spPr>
                <a:solidFill>
                  <a:schemeClr val="accent4"/>
                </a:solidFill>
                <a:ln w="9525" cap="flat" cmpd="sng" algn="ctr">
                  <a:solidFill>
                    <a:schemeClr val="accent4"/>
                  </a:soli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17-24D7-420C-9BF4-A1890D3D8DDE}"/>
              </c:ext>
            </c:extLst>
          </c:dPt>
          <c:dLbls>
            <c:dLbl>
              <c:idx val="1"/>
              <c:layout>
                <c:manualLayout>
                  <c:x val="-8.034670448107753E-2"/>
                  <c:y val="-5.577916132576451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24D7-420C-9BF4-A1890D3D8DDE}"/>
                </c:ext>
              </c:extLst>
            </c:dLbl>
            <c:dLbl>
              <c:idx val="2"/>
              <c:layout>
                <c:manualLayout>
                  <c:x val="2.490842064731974E-2"/>
                  <c:y val="1.39882805347006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24D7-420C-9BF4-A1890D3D8DDE}"/>
                </c:ext>
              </c:extLst>
            </c:dLbl>
            <c:dLbl>
              <c:idx val="3"/>
              <c:layout>
                <c:manualLayout>
                  <c:x val="-0.15911250911722041"/>
                  <c:y val="-2.787218458157846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24D7-420C-9BF4-A1890D3D8D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overview'!$E$24:$E$28</c:f>
              <c:numCache>
                <c:formatCode>0.00%</c:formatCode>
                <c:ptCount val="4"/>
                <c:pt idx="1">
                  <c:v>3.8397464463759398E-2</c:v>
                </c:pt>
                <c:pt idx="2">
                  <c:v>-3.1733490022119552E-2</c:v>
                </c:pt>
                <c:pt idx="3">
                  <c:v>-0.29715696447396472</c:v>
                </c:pt>
              </c:numCache>
            </c:numRef>
          </c:val>
          <c:smooth val="0"/>
          <c:extLst>
            <c:ext xmlns:c16="http://schemas.microsoft.com/office/drawing/2014/chart" uri="{C3380CC4-5D6E-409C-BE32-E72D297353CC}">
              <c16:uniqueId val="{0000001A-5B81-40A9-BE94-771EAB02AEA7}"/>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41023999"/>
        <c:axId val="1641021599"/>
      </c:lineChart>
      <c:catAx>
        <c:axId val="164102399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41021599"/>
        <c:crosses val="autoZero"/>
        <c:auto val="1"/>
        <c:lblAlgn val="ctr"/>
        <c:lblOffset val="100"/>
        <c:noMultiLvlLbl val="0"/>
      </c:catAx>
      <c:valAx>
        <c:axId val="164102159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41023999"/>
        <c:crosses val="autoZero"/>
        <c:crossBetween val="between"/>
      </c:valAx>
      <c:spPr>
        <a:solidFill>
          <a:schemeClr val="accent1">
            <a:lumMod val="5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overview!PivotTable17</c:name>
    <c:fmtId val="1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sz="1200"/>
              <a:t>Sales Distribution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x"/>
          <c:size val="6"/>
          <c:spPr>
            <a:noFill/>
            <a:ln w="9525">
              <a:solidFill>
                <a:schemeClr val="accent4"/>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s>
    <c:plotArea>
      <c:layout/>
      <c:barChart>
        <c:barDir val="col"/>
        <c:grouping val="clustered"/>
        <c:varyColors val="0"/>
        <c:ser>
          <c:idx val="0"/>
          <c:order val="0"/>
          <c:tx>
            <c:strRef>
              <c:f>'coffee type sales overview'!$B$13:$B$14</c:f>
              <c:strCache>
                <c:ptCount val="1"/>
                <c:pt idx="0">
                  <c:v>Ara</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overview'!$B$15:$B$19</c:f>
              <c:numCache>
                <c:formatCode>0.00%</c:formatCode>
                <c:ptCount val="4"/>
                <c:pt idx="0">
                  <c:v>0.24014034437049139</c:v>
                </c:pt>
                <c:pt idx="1">
                  <c:v>0.27698803676817374</c:v>
                </c:pt>
                <c:pt idx="2">
                  <c:v>0.29388331198864448</c:v>
                </c:pt>
                <c:pt idx="3">
                  <c:v>0.20384133215637998</c:v>
                </c:pt>
              </c:numCache>
            </c:numRef>
          </c:val>
          <c:extLst>
            <c:ext xmlns:c16="http://schemas.microsoft.com/office/drawing/2014/chart" uri="{C3380CC4-5D6E-409C-BE32-E72D297353CC}">
              <c16:uniqueId val="{00000000-3C66-42DF-AA81-D62511C52F64}"/>
            </c:ext>
          </c:extLst>
        </c:ser>
        <c:ser>
          <c:idx val="1"/>
          <c:order val="1"/>
          <c:tx>
            <c:strRef>
              <c:f>'coffee type sales overview'!$C$13:$C$14</c:f>
              <c:strCache>
                <c:ptCount val="1"/>
                <c:pt idx="0">
                  <c:v>Exc</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overview'!$C$15:$C$19</c:f>
              <c:numCache>
                <c:formatCode>0.00%</c:formatCode>
                <c:ptCount val="4"/>
                <c:pt idx="0">
                  <c:v>0.28566610856585595</c:v>
                </c:pt>
                <c:pt idx="1">
                  <c:v>0.30232278898077131</c:v>
                </c:pt>
                <c:pt idx="2">
                  <c:v>0.25204215279407177</c:v>
                </c:pt>
                <c:pt idx="3">
                  <c:v>0.23953359802985369</c:v>
                </c:pt>
              </c:numCache>
            </c:numRef>
          </c:val>
          <c:extLst>
            <c:ext xmlns:c16="http://schemas.microsoft.com/office/drawing/2014/chart" uri="{C3380CC4-5D6E-409C-BE32-E72D297353CC}">
              <c16:uniqueId val="{00000000-A733-4997-9625-8B0A9D080DDE}"/>
            </c:ext>
          </c:extLst>
        </c:ser>
        <c:ser>
          <c:idx val="2"/>
          <c:order val="2"/>
          <c:tx>
            <c:strRef>
              <c:f>'coffee type sales overview'!$D$13:$D$14</c:f>
              <c:strCache>
                <c:ptCount val="1"/>
                <c:pt idx="0">
                  <c:v>Lib</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overview'!$D$15:$D$19</c:f>
              <c:numCache>
                <c:formatCode>0.00%</c:formatCode>
                <c:ptCount val="4"/>
                <c:pt idx="0">
                  <c:v>0.27717725984673208</c:v>
                </c:pt>
                <c:pt idx="1">
                  <c:v>0.21493256266017582</c:v>
                </c:pt>
                <c:pt idx="2">
                  <c:v>0.27870582176083158</c:v>
                </c:pt>
                <c:pt idx="3">
                  <c:v>0.31640696063600782</c:v>
                </c:pt>
              </c:numCache>
            </c:numRef>
          </c:val>
          <c:extLst>
            <c:ext xmlns:c16="http://schemas.microsoft.com/office/drawing/2014/chart" uri="{C3380CC4-5D6E-409C-BE32-E72D297353CC}">
              <c16:uniqueId val="{00000001-A733-4997-9625-8B0A9D080DDE}"/>
            </c:ext>
          </c:extLst>
        </c:ser>
        <c:ser>
          <c:idx val="3"/>
          <c:order val="3"/>
          <c:tx>
            <c:strRef>
              <c:f>'coffee type sales overview'!$E$13:$E$14</c:f>
              <c:strCache>
                <c:ptCount val="1"/>
                <c:pt idx="0">
                  <c:v>Rob</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overview'!$E$15:$E$19</c:f>
              <c:numCache>
                <c:formatCode>0.00%</c:formatCode>
                <c:ptCount val="4"/>
                <c:pt idx="0">
                  <c:v>0.19701628721692047</c:v>
                </c:pt>
                <c:pt idx="1">
                  <c:v>0.20575661159087913</c:v>
                </c:pt>
                <c:pt idx="2">
                  <c:v>0.17536871345645208</c:v>
                </c:pt>
                <c:pt idx="3">
                  <c:v>0.2402181091777584</c:v>
                </c:pt>
              </c:numCache>
            </c:numRef>
          </c:val>
          <c:extLst>
            <c:ext xmlns:c16="http://schemas.microsoft.com/office/drawing/2014/chart" uri="{C3380CC4-5D6E-409C-BE32-E72D297353CC}">
              <c16:uniqueId val="{00000002-A733-4997-9625-8B0A9D080DDE}"/>
            </c:ext>
          </c:extLst>
        </c:ser>
        <c:dLbls>
          <c:dLblPos val="outEnd"/>
          <c:showLegendKey val="0"/>
          <c:showVal val="1"/>
          <c:showCatName val="0"/>
          <c:showSerName val="0"/>
          <c:showPercent val="0"/>
          <c:showBubbleSize val="0"/>
        </c:dLbls>
        <c:gapWidth val="444"/>
        <c:overlap val="-90"/>
        <c:axId val="1612377839"/>
        <c:axId val="1612376879"/>
      </c:barChart>
      <c:catAx>
        <c:axId val="1612377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612376879"/>
        <c:crosses val="autoZero"/>
        <c:auto val="1"/>
        <c:lblAlgn val="ctr"/>
        <c:lblOffset val="100"/>
        <c:noMultiLvlLbl val="0"/>
      </c:catAx>
      <c:valAx>
        <c:axId val="1612376879"/>
        <c:scaling>
          <c:orientation val="minMax"/>
        </c:scaling>
        <c:delete val="1"/>
        <c:axPos val="l"/>
        <c:numFmt formatCode="0.00%" sourceLinked="1"/>
        <c:majorTickMark val="none"/>
        <c:minorTickMark val="none"/>
        <c:tickLblPos val="nextTo"/>
        <c:crossAx val="1612377839"/>
        <c:crosses val="autoZero"/>
        <c:crossBetween val="between"/>
      </c:valAx>
      <c:spPr>
        <a:noFill/>
        <a:ln>
          <a:noFill/>
        </a:ln>
        <a:effectLst/>
      </c:spPr>
    </c:plotArea>
    <c:legend>
      <c:legendPos val="b"/>
      <c:layout>
        <c:manualLayout>
          <c:xMode val="edge"/>
          <c:yMode val="edge"/>
          <c:x val="0.29761230654018472"/>
          <c:y val="0.8791091373902763"/>
          <c:w val="0.27147176660813882"/>
          <c:h val="8.091659716398870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overview!PivotTable16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Annual</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s>
    <c:plotArea>
      <c:layout>
        <c:manualLayout>
          <c:layoutTarget val="inner"/>
          <c:xMode val="edge"/>
          <c:yMode val="edge"/>
          <c:x val="0.14285347384467531"/>
          <c:y val="0.10618652810823111"/>
          <c:w val="0.8268681772665839"/>
          <c:h val="0.73729166477895669"/>
        </c:manualLayout>
      </c:layout>
      <c:barChart>
        <c:barDir val="col"/>
        <c:grouping val="clustered"/>
        <c:varyColors val="0"/>
        <c:ser>
          <c:idx val="0"/>
          <c:order val="0"/>
          <c:tx>
            <c:strRef>
              <c:f>'coffee type sales overview'!$B$3:$B$4</c:f>
              <c:strCache>
                <c:ptCount val="1"/>
                <c:pt idx="0">
                  <c:v>Arabica</c:v>
                </c:pt>
              </c:strCache>
            </c:strRef>
          </c:tx>
          <c:spPr>
            <a:solidFill>
              <a:schemeClr val="accent1"/>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overview'!$B$5:$B$9</c:f>
              <c:numCache>
                <c:formatCode>[$$-409]#,##0.00</c:formatCode>
                <c:ptCount val="4"/>
                <c:pt idx="0">
                  <c:v>2926.63</c:v>
                </c:pt>
                <c:pt idx="1">
                  <c:v>3356.415</c:v>
                </c:pt>
                <c:pt idx="2">
                  <c:v>4045.6299999999992</c:v>
                </c:pt>
                <c:pt idx="3">
                  <c:v>1439.82</c:v>
                </c:pt>
              </c:numCache>
            </c:numRef>
          </c:val>
          <c:extLst>
            <c:ext xmlns:c16="http://schemas.microsoft.com/office/drawing/2014/chart" uri="{C3380CC4-5D6E-409C-BE32-E72D297353CC}">
              <c16:uniqueId val="{00000000-4965-4970-AAF0-BB1C1487EF03}"/>
            </c:ext>
          </c:extLst>
        </c:ser>
        <c:ser>
          <c:idx val="1"/>
          <c:order val="1"/>
          <c:tx>
            <c:strRef>
              <c:f>'coffee type sales overview'!$C$3:$C$4</c:f>
              <c:strCache>
                <c:ptCount val="1"/>
                <c:pt idx="0">
                  <c:v>EXCELSA</c:v>
                </c:pt>
              </c:strCache>
            </c:strRef>
          </c:tx>
          <c:spPr>
            <a:solidFill>
              <a:schemeClr val="accent2"/>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overview'!$C$5:$C$9</c:f>
              <c:numCache>
                <c:formatCode>[$$-409]#,##0.00</c:formatCode>
                <c:ptCount val="4"/>
                <c:pt idx="0">
                  <c:v>3481.46</c:v>
                </c:pt>
                <c:pt idx="1">
                  <c:v>3663.4100000000008</c:v>
                </c:pt>
                <c:pt idx="2">
                  <c:v>3469.6399999999994</c:v>
                </c:pt>
                <c:pt idx="3">
                  <c:v>1691.9299999999996</c:v>
                </c:pt>
              </c:numCache>
            </c:numRef>
          </c:val>
          <c:extLst>
            <c:ext xmlns:c16="http://schemas.microsoft.com/office/drawing/2014/chart" uri="{C3380CC4-5D6E-409C-BE32-E72D297353CC}">
              <c16:uniqueId val="{00000000-4763-4033-971E-17E8DAA9EAD5}"/>
            </c:ext>
          </c:extLst>
        </c:ser>
        <c:ser>
          <c:idx val="2"/>
          <c:order val="2"/>
          <c:tx>
            <c:strRef>
              <c:f>'coffee type sales overview'!$D$3:$D$4</c:f>
              <c:strCache>
                <c:ptCount val="1"/>
                <c:pt idx="0">
                  <c:v>Liberica</c:v>
                </c:pt>
              </c:strCache>
            </c:strRef>
          </c:tx>
          <c:spPr>
            <a:solidFill>
              <a:schemeClr val="accent3"/>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overview'!$D$5:$D$9</c:f>
              <c:numCache>
                <c:formatCode>[$$-409]#,##0.00</c:formatCode>
                <c:ptCount val="4"/>
                <c:pt idx="0">
                  <c:v>3378.0049999999987</c:v>
                </c:pt>
                <c:pt idx="1">
                  <c:v>2604.4550000000004</c:v>
                </c:pt>
                <c:pt idx="2">
                  <c:v>3836.6950000000011</c:v>
                </c:pt>
                <c:pt idx="3">
                  <c:v>2234.92</c:v>
                </c:pt>
              </c:numCache>
            </c:numRef>
          </c:val>
          <c:extLst>
            <c:ext xmlns:c16="http://schemas.microsoft.com/office/drawing/2014/chart" uri="{C3380CC4-5D6E-409C-BE32-E72D297353CC}">
              <c16:uniqueId val="{00000001-4763-4033-971E-17E8DAA9EAD5}"/>
            </c:ext>
          </c:extLst>
        </c:ser>
        <c:ser>
          <c:idx val="3"/>
          <c:order val="3"/>
          <c:tx>
            <c:strRef>
              <c:f>'coffee type sales overview'!$E$3:$E$4</c:f>
              <c:strCache>
                <c:ptCount val="1"/>
                <c:pt idx="0">
                  <c:v>Robusta</c:v>
                </c:pt>
              </c:strCache>
            </c:strRef>
          </c:tx>
          <c:spPr>
            <a:solidFill>
              <a:schemeClr val="accent4"/>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overview'!$E$5:$E$9</c:f>
              <c:numCache>
                <c:formatCode>[$$-409]#,##0.00</c:formatCode>
                <c:ptCount val="4"/>
                <c:pt idx="0">
                  <c:v>2401.0700000000006</c:v>
                </c:pt>
                <c:pt idx="1">
                  <c:v>2493.2649999999994</c:v>
                </c:pt>
                <c:pt idx="2">
                  <c:v>2414.1449999999995</c:v>
                </c:pt>
                <c:pt idx="3">
                  <c:v>1696.7650000000001</c:v>
                </c:pt>
              </c:numCache>
            </c:numRef>
          </c:val>
          <c:extLst>
            <c:ext xmlns:c16="http://schemas.microsoft.com/office/drawing/2014/chart" uri="{C3380CC4-5D6E-409C-BE32-E72D297353CC}">
              <c16:uniqueId val="{00000002-4763-4033-971E-17E8DAA9EAD5}"/>
            </c:ext>
          </c:extLst>
        </c:ser>
        <c:dLbls>
          <c:showLegendKey val="0"/>
          <c:showVal val="0"/>
          <c:showCatName val="0"/>
          <c:showSerName val="0"/>
          <c:showPercent val="0"/>
          <c:showBubbleSize val="0"/>
        </c:dLbls>
        <c:gapWidth val="219"/>
        <c:overlap val="-27"/>
        <c:axId val="1333032048"/>
        <c:axId val="1333032528"/>
      </c:barChart>
      <c:catAx>
        <c:axId val="133303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032528"/>
        <c:crosses val="autoZero"/>
        <c:auto val="1"/>
        <c:lblAlgn val="ctr"/>
        <c:lblOffset val="100"/>
        <c:noMultiLvlLbl val="0"/>
      </c:catAx>
      <c:valAx>
        <c:axId val="133303252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032048"/>
        <c:crosses val="autoZero"/>
        <c:crossBetween val="between"/>
      </c:valAx>
      <c:spPr>
        <a:noFill/>
        <a:ln>
          <a:noFill/>
        </a:ln>
        <a:effectLst/>
      </c:spPr>
    </c:plotArea>
    <c:legend>
      <c:legendPos val="b"/>
      <c:layout>
        <c:manualLayout>
          <c:xMode val="edge"/>
          <c:yMode val="edge"/>
          <c:x val="0.26101923374980629"/>
          <c:y val="0.89525629454420963"/>
          <c:w val="0.47765803937243928"/>
          <c:h val="8.893342877594846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5.5594162612925692E-2"/>
              <c:y val="2.314814814814814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5.0034746351632978E-2"/>
              <c:y val="4.166666666666666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3.8915913829048E-2"/>
              <c:y val="3.703703703703703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1.3898540653231411E-2"/>
              <c:y val="-3.2407407407407406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2.2237665045170281E-2"/>
              <c:y val="-6.9444444444444531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7255038220986798E-2"/>
              <c:y val="1.851851851851843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5.0034746351632978E-2"/>
              <c:y val="4.166666666666666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3898540653231411E-2"/>
              <c:y val="-3.2407407407407406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4.7255038220986798E-2"/>
              <c:y val="1.851851851851843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5.5594162612925692E-2"/>
              <c:y val="2.3148148148148147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3.8915913829048E-2"/>
              <c:y val="3.7037037037037035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2.2237665045170281E-2"/>
              <c:y val="-6.9444444444444531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5.0034746351632978E-2"/>
              <c:y val="4.166666666666666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1.3898540653231411E-2"/>
              <c:y val="-3.2407407407407406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4.7255038220986798E-2"/>
              <c:y val="1.851851851851843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dLbl>
          <c:idx val="0"/>
          <c:layout>
            <c:manualLayout>
              <c:x val="-5.5594162612925692E-2"/>
              <c:y val="2.3148148148148147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3.8915913829048E-2"/>
              <c:y val="3.7037037037037035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dLbl>
          <c:idx val="0"/>
          <c:layout>
            <c:manualLayout>
              <c:x val="-2.2237665045170281E-2"/>
              <c:y val="-6.9444444444444531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5.0034746351632978E-2"/>
              <c:y val="4.166666666666666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1.3898540653231411E-2"/>
              <c:y val="-3.2407407407407406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dLbl>
          <c:idx val="0"/>
          <c:layout>
            <c:manualLayout>
              <c:x val="4.7255038220986798E-2"/>
              <c:y val="1.851851851851843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dLbl>
          <c:idx val="0"/>
          <c:layout>
            <c:manualLayout>
              <c:x val="-5.5594162612925692E-2"/>
              <c:y val="2.3148148148148147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dLbl>
          <c:idx val="0"/>
          <c:layout>
            <c:manualLayout>
              <c:x val="-3.8915913829048E-2"/>
              <c:y val="3.7037037037037035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dLbl>
          <c:idx val="0"/>
          <c:layout>
            <c:manualLayout>
              <c:x val="-2.2237665045170281E-2"/>
              <c:y val="-6.9444444444444531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5.0034746351632978E-2"/>
              <c:y val="4.166666666666666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dLbl>
          <c:idx val="0"/>
          <c:layout>
            <c:manualLayout>
              <c:x val="1.3898540653231411E-2"/>
              <c:y val="-3.2407407407407406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layout>
            <c:manualLayout>
              <c:x val="4.7255038220986798E-2"/>
              <c:y val="1.851851851851843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dLbl>
          <c:idx val="0"/>
          <c:layout>
            <c:manualLayout>
              <c:x val="-5.5594162612925692E-2"/>
              <c:y val="2.3148148148148147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dLbl>
          <c:idx val="0"/>
          <c:layout>
            <c:manualLayout>
              <c:x val="-3.8915913829048E-2"/>
              <c:y val="3.7037037037037035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dLbl>
          <c:idx val="0"/>
          <c:layout>
            <c:manualLayout>
              <c:x val="-2.2237665045170281E-2"/>
              <c:y val="-6.9444444444444531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61811023622048"/>
          <c:y val="7.4040596046737309E-2"/>
          <c:w val="0.52485529649308083"/>
          <c:h val="0.87415135608048999"/>
        </c:manualLayout>
      </c:layout>
      <c:radarChart>
        <c:radarStyle val="filled"/>
        <c:varyColors val="0"/>
        <c:ser>
          <c:idx val="0"/>
          <c:order val="0"/>
          <c:tx>
            <c:v>No</c:v>
          </c:tx>
          <c:spPr>
            <a:solidFill>
              <a:schemeClr val="accent1"/>
            </a:solidFill>
            <a:ln>
              <a:noFill/>
            </a:ln>
            <a:effectLst/>
          </c:spPr>
          <c:dPt>
            <c:idx val="0"/>
            <c:bubble3D val="0"/>
            <c:extLst>
              <c:ext xmlns:c16="http://schemas.microsoft.com/office/drawing/2014/chart" uri="{C3380CC4-5D6E-409C-BE32-E72D297353CC}">
                <c16:uniqueId val="{00000000-DC90-44AE-B9AA-E509DAB70322}"/>
              </c:ext>
            </c:extLst>
          </c:dPt>
          <c:dPt>
            <c:idx val="1"/>
            <c:bubble3D val="0"/>
            <c:extLst>
              <c:ext xmlns:c16="http://schemas.microsoft.com/office/drawing/2014/chart" uri="{C3380CC4-5D6E-409C-BE32-E72D297353CC}">
                <c16:uniqueId val="{00000001-DC90-44AE-B9AA-E509DAB70322}"/>
              </c:ext>
            </c:extLst>
          </c:dPt>
          <c:dPt>
            <c:idx val="2"/>
            <c:bubble3D val="0"/>
            <c:extLst>
              <c:ext xmlns:c16="http://schemas.microsoft.com/office/drawing/2014/chart" uri="{C3380CC4-5D6E-409C-BE32-E72D297353CC}">
                <c16:uniqueId val="{00000002-DC90-44AE-B9AA-E509DAB70322}"/>
              </c:ext>
            </c:extLst>
          </c:dPt>
          <c:dLbls>
            <c:dLbl>
              <c:idx val="0"/>
              <c:layout>
                <c:manualLayout>
                  <c:x val="5.0034746351632978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90-44AE-B9AA-E509DAB70322}"/>
                </c:ext>
              </c:extLst>
            </c:dLbl>
            <c:dLbl>
              <c:idx val="1"/>
              <c:layout>
                <c:manualLayout>
                  <c:x val="1.3898540653231411E-2"/>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90-44AE-B9AA-E509DAB70322}"/>
                </c:ext>
              </c:extLst>
            </c:dLbl>
            <c:dLbl>
              <c:idx val="2"/>
              <c:layout>
                <c:manualLayout>
                  <c:x val="4.7255038220986798E-2"/>
                  <c:y val="1.85185185185184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C90-44AE-B9AA-E509DAB70322}"/>
                </c:ext>
              </c:extLst>
            </c:dLbl>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Ireland</c:v>
              </c:pt>
              <c:pt idx="1">
                <c:v>United Kingdom</c:v>
              </c:pt>
              <c:pt idx="2">
                <c:v>United States</c:v>
              </c:pt>
            </c:strLit>
          </c:cat>
          <c:val>
            <c:numLit>
              <c:formatCode>General</c:formatCode>
              <c:ptCount val="3"/>
              <c:pt idx="0">
                <c:v>72</c:v>
              </c:pt>
              <c:pt idx="1">
                <c:v>46</c:v>
              </c:pt>
              <c:pt idx="2">
                <c:v>403</c:v>
              </c:pt>
            </c:numLit>
          </c:val>
          <c:extLst>
            <c:ext xmlns:c16="http://schemas.microsoft.com/office/drawing/2014/chart" uri="{C3380CC4-5D6E-409C-BE32-E72D297353CC}">
              <c16:uniqueId val="{00000003-DC90-44AE-B9AA-E509DAB70322}"/>
            </c:ext>
          </c:extLst>
        </c:ser>
        <c:ser>
          <c:idx val="1"/>
          <c:order val="1"/>
          <c:tx>
            <c:v>Yes</c:v>
          </c:tx>
          <c:spPr>
            <a:solidFill>
              <a:schemeClr val="accent2"/>
            </a:solidFill>
            <a:ln>
              <a:noFill/>
            </a:ln>
            <a:effectLst/>
          </c:spPr>
          <c:dPt>
            <c:idx val="0"/>
            <c:bubble3D val="0"/>
            <c:extLst>
              <c:ext xmlns:c16="http://schemas.microsoft.com/office/drawing/2014/chart" uri="{C3380CC4-5D6E-409C-BE32-E72D297353CC}">
                <c16:uniqueId val="{00000004-DC90-44AE-B9AA-E509DAB70322}"/>
              </c:ext>
            </c:extLst>
          </c:dPt>
          <c:dPt>
            <c:idx val="1"/>
            <c:bubble3D val="0"/>
            <c:extLst>
              <c:ext xmlns:c16="http://schemas.microsoft.com/office/drawing/2014/chart" uri="{C3380CC4-5D6E-409C-BE32-E72D297353CC}">
                <c16:uniqueId val="{00000005-DC90-44AE-B9AA-E509DAB70322}"/>
              </c:ext>
            </c:extLst>
          </c:dPt>
          <c:dPt>
            <c:idx val="2"/>
            <c:bubble3D val="0"/>
            <c:extLst>
              <c:ext xmlns:c16="http://schemas.microsoft.com/office/drawing/2014/chart" uri="{C3380CC4-5D6E-409C-BE32-E72D297353CC}">
                <c16:uniqueId val="{00000006-DC90-44AE-B9AA-E509DAB70322}"/>
              </c:ext>
            </c:extLst>
          </c:dPt>
          <c:dLbls>
            <c:dLbl>
              <c:idx val="0"/>
              <c:layout>
                <c:manualLayout>
                  <c:x val="-5.5594162612925692E-2"/>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C90-44AE-B9AA-E509DAB70322}"/>
                </c:ext>
              </c:extLst>
            </c:dLbl>
            <c:dLbl>
              <c:idx val="1"/>
              <c:layout>
                <c:manualLayout>
                  <c:x val="-3.8915913829048E-2"/>
                  <c:y val="3.703703703703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C90-44AE-B9AA-E509DAB70322}"/>
                </c:ext>
              </c:extLst>
            </c:dLbl>
            <c:dLbl>
              <c:idx val="2"/>
              <c:layout>
                <c:manualLayout>
                  <c:x val="-2.2237665045170281E-2"/>
                  <c:y val="-6.9444444444444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C90-44AE-B9AA-E509DAB70322}"/>
                </c:ext>
              </c:extLst>
            </c:dLbl>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Ireland</c:v>
              </c:pt>
              <c:pt idx="1">
                <c:v>United Kingdom</c:v>
              </c:pt>
              <c:pt idx="2">
                <c:v>United States</c:v>
              </c:pt>
            </c:strLit>
          </c:cat>
          <c:val>
            <c:numLit>
              <c:formatCode>General</c:formatCode>
              <c:ptCount val="3"/>
              <c:pt idx="0">
                <c:v>81</c:v>
              </c:pt>
              <c:pt idx="1">
                <c:v>27</c:v>
              </c:pt>
              <c:pt idx="2">
                <c:v>371</c:v>
              </c:pt>
            </c:numLit>
          </c:val>
          <c:extLst>
            <c:ext xmlns:c16="http://schemas.microsoft.com/office/drawing/2014/chart" uri="{C3380CC4-5D6E-409C-BE32-E72D297353CC}">
              <c16:uniqueId val="{00000007-DC90-44AE-B9AA-E509DAB70322}"/>
            </c:ext>
          </c:extLst>
        </c:ser>
        <c:dLbls>
          <c:showLegendKey val="0"/>
          <c:showVal val="1"/>
          <c:showCatName val="0"/>
          <c:showSerName val="0"/>
          <c:showPercent val="0"/>
          <c:showBubbleSize val="0"/>
        </c:dLbls>
        <c:axId val="1569786335"/>
        <c:axId val="1569797375"/>
      </c:radarChart>
      <c:catAx>
        <c:axId val="1569786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569797375"/>
        <c:crosses val="autoZero"/>
        <c:auto val="1"/>
        <c:lblAlgn val="ctr"/>
        <c:lblOffset val="100"/>
        <c:noMultiLvlLbl val="0"/>
      </c:catAx>
      <c:valAx>
        <c:axId val="1569797375"/>
        <c:scaling>
          <c:orientation val="minMax"/>
        </c:scaling>
        <c:delete val="1"/>
        <c:axPos val="l"/>
        <c:majorGridlines>
          <c:spPr>
            <a:ln w="9525" cap="flat" cmpd="sng" algn="ctr">
              <a:solidFill>
                <a:schemeClr val="bg1">
                  <a:lumMod val="75000"/>
                </a:schemeClr>
              </a:solidFill>
              <a:round/>
            </a:ln>
            <a:effectLst/>
          </c:spPr>
        </c:majorGridlines>
        <c:numFmt formatCode="General" sourceLinked="1"/>
        <c:majorTickMark val="none"/>
        <c:minorTickMark val="none"/>
        <c:tickLblPos val="nextTo"/>
        <c:crossAx val="1569786335"/>
        <c:crosses val="autoZero"/>
        <c:crossBetween val="between"/>
      </c:valAx>
      <c:spPr>
        <a:solidFill>
          <a:schemeClr val="accent1">
            <a:lumMod val="50000"/>
          </a:schemeClr>
        </a:solidFill>
        <a:ln>
          <a:solidFill>
            <a:srgbClr val="002060"/>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.xlsm]loyalty programme sales !PivotTable24</c:name>
    <c:fmtId val="1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s>
    <c:plotArea>
      <c:layout>
        <c:manualLayout>
          <c:layoutTarget val="inner"/>
          <c:xMode val="edge"/>
          <c:yMode val="edge"/>
          <c:x val="0.18240133175492407"/>
          <c:y val="2.4649026035839378E-2"/>
          <c:w val="0.6792203576912359"/>
          <c:h val="0.76464029857539484"/>
        </c:manualLayout>
      </c:layout>
      <c:barChart>
        <c:barDir val="col"/>
        <c:grouping val="clustered"/>
        <c:varyColors val="0"/>
        <c:ser>
          <c:idx val="0"/>
          <c:order val="0"/>
          <c:tx>
            <c:strRef>
              <c:f>'loyalty programme sales '!$B$3:$B$4</c:f>
              <c:strCache>
                <c:ptCount val="1"/>
                <c:pt idx="0">
                  <c:v>Arabica</c:v>
                </c:pt>
              </c:strCache>
            </c:strRef>
          </c:tx>
          <c:spPr>
            <a:solidFill>
              <a:schemeClr val="accent1"/>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'!$B$5:$B$17</c:f>
              <c:numCache>
                <c:formatCode>[$$-409]#,##0.00</c:formatCode>
                <c:ptCount val="8"/>
                <c:pt idx="0">
                  <c:v>1686.1</c:v>
                </c:pt>
                <c:pt idx="1">
                  <c:v>1240.5299999999997</c:v>
                </c:pt>
                <c:pt idx="2">
                  <c:v>1707.4299999999996</c:v>
                </c:pt>
                <c:pt idx="3">
                  <c:v>1648.9850000000001</c:v>
                </c:pt>
                <c:pt idx="4">
                  <c:v>2358.8349999999996</c:v>
                </c:pt>
                <c:pt idx="5">
                  <c:v>1686.7949999999998</c:v>
                </c:pt>
                <c:pt idx="6">
                  <c:v>617.16</c:v>
                </c:pt>
                <c:pt idx="7">
                  <c:v>822.66</c:v>
                </c:pt>
              </c:numCache>
            </c:numRef>
          </c:val>
          <c:extLst>
            <c:ext xmlns:c16="http://schemas.microsoft.com/office/drawing/2014/chart" uri="{C3380CC4-5D6E-409C-BE32-E72D297353CC}">
              <c16:uniqueId val="{00000000-EBEF-4592-A22E-53B56BC694ED}"/>
            </c:ext>
          </c:extLst>
        </c:ser>
        <c:ser>
          <c:idx val="1"/>
          <c:order val="1"/>
          <c:tx>
            <c:strRef>
              <c:f>'loyalty programme sales '!$C$3:$C$4</c:f>
              <c:strCache>
                <c:ptCount val="1"/>
                <c:pt idx="0">
                  <c:v>EXCELSA</c:v>
                </c:pt>
              </c:strCache>
            </c:strRef>
          </c:tx>
          <c:spPr>
            <a:solidFill>
              <a:schemeClr val="accent2"/>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'!$C$5:$C$17</c:f>
              <c:numCache>
                <c:formatCode>[$$-409]#,##0.00</c:formatCode>
                <c:ptCount val="8"/>
                <c:pt idx="0">
                  <c:v>1779.9099999999996</c:v>
                </c:pt>
                <c:pt idx="1">
                  <c:v>1701.5499999999997</c:v>
                </c:pt>
                <c:pt idx="2">
                  <c:v>1883.9700000000003</c:v>
                </c:pt>
                <c:pt idx="3">
                  <c:v>1779.4399999999996</c:v>
                </c:pt>
                <c:pt idx="4">
                  <c:v>1711.6899999999998</c:v>
                </c:pt>
                <c:pt idx="5">
                  <c:v>1757.95</c:v>
                </c:pt>
                <c:pt idx="6">
                  <c:v>806.69499999999982</c:v>
                </c:pt>
                <c:pt idx="7">
                  <c:v>885.23500000000001</c:v>
                </c:pt>
              </c:numCache>
            </c:numRef>
          </c:val>
          <c:extLst>
            <c:ext xmlns:c16="http://schemas.microsoft.com/office/drawing/2014/chart" uri="{C3380CC4-5D6E-409C-BE32-E72D297353CC}">
              <c16:uniqueId val="{00000004-EBEF-4592-A22E-53B56BC694ED}"/>
            </c:ext>
          </c:extLst>
        </c:ser>
        <c:ser>
          <c:idx val="2"/>
          <c:order val="2"/>
          <c:tx>
            <c:strRef>
              <c:f>'loyalty programme sales '!$D$3:$D$4</c:f>
              <c:strCache>
                <c:ptCount val="1"/>
                <c:pt idx="0">
                  <c:v>Liberica</c:v>
                </c:pt>
              </c:strCache>
            </c:strRef>
          </c:tx>
          <c:spPr>
            <a:solidFill>
              <a:schemeClr val="accent3"/>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'!$D$5:$D$17</c:f>
              <c:numCache>
                <c:formatCode>[$$-409]#,##0.00</c:formatCode>
                <c:ptCount val="8"/>
                <c:pt idx="0">
                  <c:v>1897.87</c:v>
                </c:pt>
                <c:pt idx="1">
                  <c:v>1480.1350000000002</c:v>
                </c:pt>
                <c:pt idx="2">
                  <c:v>1163.4349999999997</c:v>
                </c:pt>
                <c:pt idx="3">
                  <c:v>1441.0200000000002</c:v>
                </c:pt>
                <c:pt idx="4">
                  <c:v>2512.7600000000007</c:v>
                </c:pt>
                <c:pt idx="5">
                  <c:v>1323.9349999999999</c:v>
                </c:pt>
                <c:pt idx="6">
                  <c:v>1241.9199999999998</c:v>
                </c:pt>
                <c:pt idx="7">
                  <c:v>992.99999999999989</c:v>
                </c:pt>
              </c:numCache>
            </c:numRef>
          </c:val>
          <c:extLst>
            <c:ext xmlns:c16="http://schemas.microsoft.com/office/drawing/2014/chart" uri="{C3380CC4-5D6E-409C-BE32-E72D297353CC}">
              <c16:uniqueId val="{00000005-EBEF-4592-A22E-53B56BC694ED}"/>
            </c:ext>
          </c:extLst>
        </c:ser>
        <c:ser>
          <c:idx val="3"/>
          <c:order val="3"/>
          <c:tx>
            <c:strRef>
              <c:f>'loyalty programme sales '!$E$3:$E$4</c:f>
              <c:strCache>
                <c:ptCount val="1"/>
                <c:pt idx="0">
                  <c:v>Robusta</c:v>
                </c:pt>
              </c:strCache>
            </c:strRef>
          </c:tx>
          <c:spPr>
            <a:solidFill>
              <a:schemeClr val="accent4"/>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'!$E$5:$E$17</c:f>
              <c:numCache>
                <c:formatCode>[$$-409]#,##0.00</c:formatCode>
                <c:ptCount val="8"/>
                <c:pt idx="0">
                  <c:v>927.72999999999968</c:v>
                </c:pt>
                <c:pt idx="1">
                  <c:v>1473.34</c:v>
                </c:pt>
                <c:pt idx="2">
                  <c:v>1664.0649999999996</c:v>
                </c:pt>
                <c:pt idx="3">
                  <c:v>829.19999999999982</c:v>
                </c:pt>
                <c:pt idx="4">
                  <c:v>1342.8749999999998</c:v>
                </c:pt>
                <c:pt idx="5">
                  <c:v>1071.2700000000002</c:v>
                </c:pt>
                <c:pt idx="6">
                  <c:v>913.95999999999981</c:v>
                </c:pt>
                <c:pt idx="7">
                  <c:v>782.80499999999984</c:v>
                </c:pt>
              </c:numCache>
            </c:numRef>
          </c:val>
          <c:extLst>
            <c:ext xmlns:c16="http://schemas.microsoft.com/office/drawing/2014/chart" uri="{C3380CC4-5D6E-409C-BE32-E72D297353CC}">
              <c16:uniqueId val="{00000006-EBEF-4592-A22E-53B56BC694ED}"/>
            </c:ext>
          </c:extLst>
        </c:ser>
        <c:dLbls>
          <c:showLegendKey val="0"/>
          <c:showVal val="0"/>
          <c:showCatName val="0"/>
          <c:showSerName val="0"/>
          <c:showPercent val="0"/>
          <c:showBubbleSize val="0"/>
        </c:dLbls>
        <c:gapWidth val="219"/>
        <c:overlap val="-27"/>
        <c:axId val="1244247088"/>
        <c:axId val="1244247568"/>
      </c:barChart>
      <c:catAx>
        <c:axId val="124424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47568"/>
        <c:crosses val="autoZero"/>
        <c:auto val="1"/>
        <c:lblAlgn val="ctr"/>
        <c:lblOffset val="100"/>
        <c:noMultiLvlLbl val="0"/>
      </c:catAx>
      <c:valAx>
        <c:axId val="124424756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4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.xlsm]loyalty programme sales !PivotTable4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Comparison of loyalty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0070C0"/>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70C0"/>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'loyalty programme sales '!$B$20:$B$21</c:f>
              <c:strCache>
                <c:ptCount val="1"/>
                <c:pt idx="0">
                  <c:v>No</c:v>
                </c:pt>
              </c:strCache>
            </c:strRef>
          </c:tx>
          <c:spPr>
            <a:solidFill>
              <a:srgbClr val="0070C0"/>
            </a:solidFill>
            <a:ln>
              <a:solidFill>
                <a:schemeClr val="bg1">
                  <a:lumMod val="65000"/>
                </a:schemeClr>
              </a:solidFill>
            </a:ln>
            <a:effectLst/>
          </c:spPr>
          <c:invertIfNegative val="0"/>
          <c:cat>
            <c:strRef>
              <c:f>'loyalty programme sales '!$A$22:$A$26</c:f>
              <c:strCache>
                <c:ptCount val="4"/>
                <c:pt idx="0">
                  <c:v>2019</c:v>
                </c:pt>
                <c:pt idx="1">
                  <c:v>2020</c:v>
                </c:pt>
                <c:pt idx="2">
                  <c:v>2021</c:v>
                </c:pt>
                <c:pt idx="3">
                  <c:v>2022</c:v>
                </c:pt>
              </c:strCache>
            </c:strRef>
          </c:cat>
          <c:val>
            <c:numRef>
              <c:f>'loyalty programme sales '!$B$22:$B$26</c:f>
              <c:numCache>
                <c:formatCode>[$$-409]#,##0.00</c:formatCode>
                <c:ptCount val="4"/>
                <c:pt idx="0">
                  <c:v>6291.61</c:v>
                </c:pt>
                <c:pt idx="1">
                  <c:v>6418.9</c:v>
                </c:pt>
                <c:pt idx="2">
                  <c:v>7926.1599999999989</c:v>
                </c:pt>
                <c:pt idx="3">
                  <c:v>3579.7349999999983</c:v>
                </c:pt>
              </c:numCache>
            </c:numRef>
          </c:val>
          <c:extLst>
            <c:ext xmlns:c16="http://schemas.microsoft.com/office/drawing/2014/chart" uri="{C3380CC4-5D6E-409C-BE32-E72D297353CC}">
              <c16:uniqueId val="{00000000-56DE-49AE-AAE4-71C44487469A}"/>
            </c:ext>
          </c:extLst>
        </c:ser>
        <c:ser>
          <c:idx val="1"/>
          <c:order val="1"/>
          <c:tx>
            <c:strRef>
              <c:f>'loyalty programme sales '!$C$20:$C$21</c:f>
              <c:strCache>
                <c:ptCount val="1"/>
                <c:pt idx="0">
                  <c:v>Yes</c:v>
                </c:pt>
              </c:strCache>
            </c:strRef>
          </c:tx>
          <c:spPr>
            <a:solidFill>
              <a:schemeClr val="accent2"/>
            </a:solidFill>
            <a:ln>
              <a:noFill/>
            </a:ln>
            <a:effectLst/>
          </c:spPr>
          <c:invertIfNegative val="0"/>
          <c:cat>
            <c:strRef>
              <c:f>'loyalty programme sales '!$A$22:$A$26</c:f>
              <c:strCache>
                <c:ptCount val="4"/>
                <c:pt idx="0">
                  <c:v>2019</c:v>
                </c:pt>
                <c:pt idx="1">
                  <c:v>2020</c:v>
                </c:pt>
                <c:pt idx="2">
                  <c:v>2021</c:v>
                </c:pt>
                <c:pt idx="3">
                  <c:v>2022</c:v>
                </c:pt>
              </c:strCache>
            </c:strRef>
          </c:cat>
          <c:val>
            <c:numRef>
              <c:f>'loyalty programme sales '!$C$22:$C$26</c:f>
              <c:numCache>
                <c:formatCode>[$$-409]#,##0.00</c:formatCode>
                <c:ptCount val="4"/>
                <c:pt idx="0">
                  <c:v>5895.5549999999994</c:v>
                </c:pt>
                <c:pt idx="1">
                  <c:v>5698.6450000000023</c:v>
                </c:pt>
                <c:pt idx="2">
                  <c:v>5839.9500000000035</c:v>
                </c:pt>
                <c:pt idx="3">
                  <c:v>3483.6999999999994</c:v>
                </c:pt>
              </c:numCache>
            </c:numRef>
          </c:val>
          <c:extLst>
            <c:ext xmlns:c16="http://schemas.microsoft.com/office/drawing/2014/chart" uri="{C3380CC4-5D6E-409C-BE32-E72D297353CC}">
              <c16:uniqueId val="{00000000-F21C-42C1-A2EA-4FCB2D42705F}"/>
            </c:ext>
          </c:extLst>
        </c:ser>
        <c:dLbls>
          <c:showLegendKey val="0"/>
          <c:showVal val="0"/>
          <c:showCatName val="0"/>
          <c:showSerName val="0"/>
          <c:showPercent val="0"/>
          <c:showBubbleSize val="0"/>
        </c:dLbls>
        <c:gapWidth val="219"/>
        <c:axId val="1826549904"/>
        <c:axId val="1826548464"/>
      </c:barChart>
      <c:catAx>
        <c:axId val="182654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548464"/>
        <c:crosses val="autoZero"/>
        <c:auto val="1"/>
        <c:lblAlgn val="ctr"/>
        <c:lblOffset val="100"/>
        <c:noMultiLvlLbl val="0"/>
      </c:catAx>
      <c:valAx>
        <c:axId val="1826548464"/>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549904"/>
        <c:crosses val="autoZero"/>
        <c:crossBetween val="between"/>
      </c:valAx>
      <c:spPr>
        <a:solidFill>
          <a:schemeClr val="accent1">
            <a:lumMod val="5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.xlsm]loyalty programme sales !PivotTable5</c:name>
    <c:fmtId val="6"/>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Y/Y</a:t>
            </a:r>
            <a:r>
              <a:rPr lang="en-IN" baseline="0"/>
              <a:t> sales changes</a:t>
            </a:r>
            <a:endParaRPr lang="en-IN"/>
          </a:p>
        </c:rich>
      </c:tx>
      <c:layout>
        <c:manualLayout>
          <c:xMode val="edge"/>
          <c:yMode val="edge"/>
          <c:x val="0.36153303425923089"/>
          <c:y val="2.433090024330900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IN"/>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713564925971714"/>
          <c:y val="8.9224019789006487E-2"/>
          <c:w val="0.80302164894184858"/>
          <c:h val="0.80540209342909497"/>
        </c:manualLayout>
      </c:layout>
      <c:lineChart>
        <c:grouping val="standard"/>
        <c:varyColors val="0"/>
        <c:ser>
          <c:idx val="0"/>
          <c:order val="0"/>
          <c:tx>
            <c:strRef>
              <c:f>'loyalty programme sales '!$B$28:$B$29</c:f>
              <c:strCache>
                <c:ptCount val="1"/>
                <c:pt idx="0">
                  <c:v>No</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Pt>
            <c:idx val="1"/>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0-B033-44E0-ACAF-4C8FE2D681E1}"/>
              </c:ext>
            </c:extLst>
          </c:dPt>
          <c:dPt>
            <c:idx val="3"/>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1-B033-44E0-ACAF-4C8FE2D681E1}"/>
              </c:ext>
            </c:extLst>
          </c:dPt>
          <c:dLbls>
            <c:dLbl>
              <c:idx val="1"/>
              <c:layout>
                <c:manualLayout>
                  <c:x val="-0.10338434936772589"/>
                  <c:y val="-5.55852592585834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033-44E0-ACAF-4C8FE2D681E1}"/>
                </c:ext>
              </c:extLst>
            </c:dLbl>
            <c:dLbl>
              <c:idx val="3"/>
              <c:layout>
                <c:manualLayout>
                  <c:x val="4.1695621959694231E-4"/>
                  <c:y val="-4.16802766398118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033-44E0-ACAF-4C8FE2D681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'loyalty programme sales '!$A$30:$A$34</c:f>
              <c:strCache>
                <c:ptCount val="4"/>
                <c:pt idx="0">
                  <c:v>2019</c:v>
                </c:pt>
                <c:pt idx="1">
                  <c:v>2020</c:v>
                </c:pt>
                <c:pt idx="2">
                  <c:v>2021</c:v>
                </c:pt>
                <c:pt idx="3">
                  <c:v>2022</c:v>
                </c:pt>
              </c:strCache>
            </c:strRef>
          </c:cat>
          <c:val>
            <c:numRef>
              <c:f>'loyalty programme sales '!$B$30:$B$34</c:f>
              <c:numCache>
                <c:formatCode>0.00%</c:formatCode>
                <c:ptCount val="4"/>
                <c:pt idx="1">
                  <c:v>2.0231705398141328E-2</c:v>
                </c:pt>
                <c:pt idx="2">
                  <c:v>0.23481593419433228</c:v>
                </c:pt>
                <c:pt idx="3">
                  <c:v>-0.54836452960828463</c:v>
                </c:pt>
              </c:numCache>
            </c:numRef>
          </c:val>
          <c:smooth val="0"/>
          <c:extLst>
            <c:ext xmlns:c16="http://schemas.microsoft.com/office/drawing/2014/chart" uri="{C3380CC4-5D6E-409C-BE32-E72D297353CC}">
              <c16:uniqueId val="{00000002-B033-44E0-ACAF-4C8FE2D681E1}"/>
            </c:ext>
          </c:extLst>
        </c:ser>
        <c:ser>
          <c:idx val="1"/>
          <c:order val="1"/>
          <c:tx>
            <c:strRef>
              <c:f>'loyalty programme sales '!$C$28:$C$29</c:f>
              <c:strCache>
                <c:ptCount val="1"/>
                <c:pt idx="0">
                  <c:v>Yes</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1"/>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5-14D6-45EE-A21D-4F7868AF0CFD}"/>
              </c:ext>
            </c:extLst>
          </c:dPt>
          <c:dPt>
            <c:idx val="2"/>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7-14D6-45EE-A21D-4F7868AF0CFD}"/>
              </c:ext>
            </c:extLst>
          </c:dPt>
          <c:dPt>
            <c:idx val="3"/>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9-14D6-45EE-A21D-4F7868AF0CFD}"/>
              </c:ext>
            </c:extLst>
          </c:dPt>
          <c:dLbls>
            <c:dLbl>
              <c:idx val="1"/>
              <c:layout>
                <c:manualLayout>
                  <c:x val="-0.11833217512161223"/>
                  <c:y val="6.955958431036213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D6-45EE-A21D-4F7868AF0CFD}"/>
                </c:ext>
              </c:extLst>
            </c:dLbl>
            <c:dLbl>
              <c:idx val="2"/>
              <c:layout>
                <c:manualLayout>
                  <c:x val="-0.10338434936772584"/>
                  <c:y val="-5.5585259258583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4D6-45EE-A21D-4F7868AF0CFD}"/>
                </c:ext>
              </c:extLst>
            </c:dLbl>
            <c:dLbl>
              <c:idx val="3"/>
              <c:layout>
                <c:manualLayout>
                  <c:x val="-7.9221681723418026E-3"/>
                  <c:y val="-6.485524767109797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4D6-45EE-A21D-4F7868AF0C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'loyalty programme sales '!$A$30:$A$34</c:f>
              <c:strCache>
                <c:ptCount val="4"/>
                <c:pt idx="0">
                  <c:v>2019</c:v>
                </c:pt>
                <c:pt idx="1">
                  <c:v>2020</c:v>
                </c:pt>
                <c:pt idx="2">
                  <c:v>2021</c:v>
                </c:pt>
                <c:pt idx="3">
                  <c:v>2022</c:v>
                </c:pt>
              </c:strCache>
            </c:strRef>
          </c:cat>
          <c:val>
            <c:numRef>
              <c:f>'loyalty programme sales '!$C$30:$C$34</c:f>
              <c:numCache>
                <c:formatCode>0.00%</c:formatCode>
                <c:ptCount val="4"/>
                <c:pt idx="1">
                  <c:v>-3.3399739295112529E-2</c:v>
                </c:pt>
                <c:pt idx="2">
                  <c:v>2.4796245423254325E-2</c:v>
                </c:pt>
                <c:pt idx="3">
                  <c:v>-0.40347092012774127</c:v>
                </c:pt>
              </c:numCache>
            </c:numRef>
          </c:val>
          <c:smooth val="0"/>
          <c:extLst>
            <c:ext xmlns:c16="http://schemas.microsoft.com/office/drawing/2014/chart" uri="{C3380CC4-5D6E-409C-BE32-E72D297353CC}">
              <c16:uniqueId val="{00000003-EA1E-40A7-81AC-0B241A5815BE}"/>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81859855"/>
        <c:axId val="481853135"/>
      </c:lineChart>
      <c:catAx>
        <c:axId val="48185985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81853135"/>
        <c:crosses val="autoZero"/>
        <c:auto val="1"/>
        <c:lblAlgn val="ctr"/>
        <c:lblOffset val="100"/>
        <c:noMultiLvlLbl val="0"/>
      </c:catAx>
      <c:valAx>
        <c:axId val="48185313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81859855"/>
        <c:crosses val="autoZero"/>
        <c:crossBetween val="between"/>
      </c:valAx>
      <c:spPr>
        <a:solidFill>
          <a:schemeClr val="accent1">
            <a:lumMod val="5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kumimoji="0" lang="en-IN" sz="1400" b="0" i="0" u="none" strike="noStrike" kern="1200" cap="none" spc="0" normalizeH="0" baseline="0" noProof="0">
                <a:ln>
                  <a:noFill/>
                </a:ln>
                <a:solidFill>
                  <a:schemeClr val="bg1">
                    <a:lumMod val="75000"/>
                  </a:schemeClr>
                </a:solidFill>
                <a:effectLst/>
                <a:uLnTx/>
                <a:uFillTx/>
                <a:latin typeface="Calibri" panose="020F0502020204030204"/>
              </a:rPr>
              <a:t>Loyalty customer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No</c:v>
          </c:tx>
          <c:spPr>
            <a:ln w="28575" cap="rnd">
              <a:solidFill>
                <a:schemeClr val="accent1"/>
              </a:solidFill>
              <a:round/>
            </a:ln>
            <a:effectLst/>
          </c:spPr>
          <c:marker>
            <c:symbol val="circle"/>
            <c:size val="5"/>
            <c:spPr>
              <a:solidFill>
                <a:schemeClr val="accent1"/>
              </a:solidFill>
              <a:ln w="9525">
                <a:solidFill>
                  <a:schemeClr val="accent1"/>
                </a:solidFill>
              </a:ln>
              <a:effectLst/>
            </c:spPr>
          </c:marker>
          <c:xVal>
            <c:strRef>
              <c:f>'loyalty programme sales '!$A$51:$A$63</c:f>
              <c:strCache>
                <c:ptCount val="13"/>
                <c:pt idx="0">
                  <c:v>Row Labels</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xVal>
          <c:yVal>
            <c:numRef>
              <c:f>'loyalty programme sales '!$B$51:$B$63</c:f>
              <c:numCache>
                <c:formatCode>General</c:formatCode>
                <c:ptCount val="13"/>
                <c:pt idx="0">
                  <c:v>0</c:v>
                </c:pt>
                <c:pt idx="1">
                  <c:v>49</c:v>
                </c:pt>
                <c:pt idx="2">
                  <c:v>50</c:v>
                </c:pt>
                <c:pt idx="3">
                  <c:v>53</c:v>
                </c:pt>
                <c:pt idx="4">
                  <c:v>35</c:v>
                </c:pt>
                <c:pt idx="5">
                  <c:v>35</c:v>
                </c:pt>
                <c:pt idx="6">
                  <c:v>48</c:v>
                </c:pt>
                <c:pt idx="7">
                  <c:v>50</c:v>
                </c:pt>
                <c:pt idx="8">
                  <c:v>42</c:v>
                </c:pt>
                <c:pt idx="9">
                  <c:v>44</c:v>
                </c:pt>
                <c:pt idx="10">
                  <c:v>49</c:v>
                </c:pt>
                <c:pt idx="11">
                  <c:v>30</c:v>
                </c:pt>
                <c:pt idx="12">
                  <c:v>36</c:v>
                </c:pt>
              </c:numCache>
            </c:numRef>
          </c:yVal>
          <c:smooth val="1"/>
          <c:extLst>
            <c:ext xmlns:c16="http://schemas.microsoft.com/office/drawing/2014/chart" uri="{C3380CC4-5D6E-409C-BE32-E72D297353CC}">
              <c16:uniqueId val="{00000000-7F06-4DEB-A77D-9B10BE768594}"/>
            </c:ext>
          </c:extLst>
        </c:ser>
        <c:ser>
          <c:idx val="1"/>
          <c:order val="1"/>
          <c:tx>
            <c:v>Yes</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forward val="2"/>
            <c:dispRSqr val="0"/>
            <c:dispEq val="0"/>
          </c:trendline>
          <c:xVal>
            <c:strRef>
              <c:f>'loyalty programme sales '!$A$51:$A$63</c:f>
              <c:strCache>
                <c:ptCount val="13"/>
                <c:pt idx="0">
                  <c:v>Row Labels</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xVal>
          <c:yVal>
            <c:numRef>
              <c:f>'loyalty programme sales '!$C$51:$C$63</c:f>
              <c:numCache>
                <c:formatCode>General</c:formatCode>
                <c:ptCount val="13"/>
                <c:pt idx="0">
                  <c:v>0</c:v>
                </c:pt>
                <c:pt idx="1">
                  <c:v>42</c:v>
                </c:pt>
                <c:pt idx="2">
                  <c:v>45</c:v>
                </c:pt>
                <c:pt idx="3">
                  <c:v>56</c:v>
                </c:pt>
                <c:pt idx="4">
                  <c:v>51</c:v>
                </c:pt>
                <c:pt idx="5">
                  <c:v>44</c:v>
                </c:pt>
                <c:pt idx="6">
                  <c:v>40</c:v>
                </c:pt>
                <c:pt idx="7">
                  <c:v>41</c:v>
                </c:pt>
                <c:pt idx="8">
                  <c:v>22</c:v>
                </c:pt>
                <c:pt idx="9">
                  <c:v>29</c:v>
                </c:pt>
                <c:pt idx="10">
                  <c:v>36</c:v>
                </c:pt>
                <c:pt idx="11">
                  <c:v>38</c:v>
                </c:pt>
                <c:pt idx="12">
                  <c:v>35</c:v>
                </c:pt>
              </c:numCache>
            </c:numRef>
          </c:yVal>
          <c:smooth val="1"/>
          <c:extLst>
            <c:ext xmlns:c16="http://schemas.microsoft.com/office/drawing/2014/chart" uri="{C3380CC4-5D6E-409C-BE32-E72D297353CC}">
              <c16:uniqueId val="{00000001-7F06-4DEB-A77D-9B10BE768594}"/>
            </c:ext>
          </c:extLst>
        </c:ser>
        <c:dLbls>
          <c:showLegendKey val="0"/>
          <c:showVal val="0"/>
          <c:showCatName val="0"/>
          <c:showSerName val="0"/>
          <c:showPercent val="0"/>
          <c:showBubbleSize val="0"/>
        </c:dLbls>
        <c:axId val="28535359"/>
        <c:axId val="28532959"/>
      </c:scatterChart>
      <c:valAx>
        <c:axId val="2853535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28532959"/>
        <c:crosses val="autoZero"/>
        <c:crossBetween val="midCat"/>
      </c:valAx>
      <c:valAx>
        <c:axId val="28532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35359"/>
        <c:crosses val="autoZero"/>
        <c:crossBetween val="midCat"/>
      </c:valAx>
      <c:spPr>
        <a:noFill/>
        <a:ln>
          <a:noFill/>
        </a:ln>
        <a:effectLst/>
      </c:spPr>
    </c:plotArea>
    <c:legend>
      <c:legendPos val="b"/>
      <c:layout>
        <c:manualLayout>
          <c:xMode val="edge"/>
          <c:yMode val="edge"/>
          <c:x val="0.16236489679789681"/>
          <c:y val="0.94910985959902949"/>
          <c:w val="0.74804247305060712"/>
          <c:h val="3.754197577360671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by country !PivotTable23</c:name>
    <c:fmtId val="6"/>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Coffee</a:t>
            </a:r>
            <a:r>
              <a:rPr lang="en-IN" baseline="0"/>
              <a:t> Type Sales by Country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'coffee type sales by country '!$B$25:$B$26</c:f>
              <c:strCache>
                <c:ptCount val="1"/>
                <c:pt idx="0">
                  <c:v>Arabica</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'!$B$27:$B$42</c:f>
              <c:numCache>
                <c:formatCode>0.00%</c:formatCode>
                <c:ptCount val="12"/>
                <c:pt idx="1">
                  <c:v>-0.35808376329518915</c:v>
                </c:pt>
                <c:pt idx="2">
                  <c:v>0.9323753929052534</c:v>
                </c:pt>
                <c:pt idx="3">
                  <c:v>-0.16267369986522248</c:v>
                </c:pt>
                <c:pt idx="5">
                  <c:v>17.54054054054054</c:v>
                </c:pt>
                <c:pt idx="6">
                  <c:v>-0.48042482299042072</c:v>
                </c:pt>
                <c:pt idx="7">
                  <c:v>-0.45891783567134264</c:v>
                </c:pt>
                <c:pt idx="9">
                  <c:v>0.16241693980784835</c:v>
                </c:pt>
                <c:pt idx="10">
                  <c:v>0.18423028744119316</c:v>
                </c:pt>
                <c:pt idx="11">
                  <c:v>-0.70653788794613093</c:v>
                </c:pt>
              </c:numCache>
            </c:numRef>
          </c:val>
          <c:smooth val="0"/>
          <c:extLst>
            <c:ext xmlns:c16="http://schemas.microsoft.com/office/drawing/2014/chart" uri="{C3380CC4-5D6E-409C-BE32-E72D297353CC}">
              <c16:uniqueId val="{00000000-361C-47CB-9C36-9F7CFFC9E6BF}"/>
            </c:ext>
          </c:extLst>
        </c:ser>
        <c:ser>
          <c:idx val="1"/>
          <c:order val="1"/>
          <c:tx>
            <c:strRef>
              <c:f>'coffee type sales by country '!$C$25:$C$26</c:f>
              <c:strCache>
                <c:ptCount val="1"/>
                <c:pt idx="0">
                  <c:v>EXCELSA</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'!$C$27:$C$42</c:f>
              <c:numCache>
                <c:formatCode>0.00%</c:formatCode>
                <c:ptCount val="12"/>
                <c:pt idx="1">
                  <c:v>0.3743144863859405</c:v>
                </c:pt>
                <c:pt idx="2">
                  <c:v>-1.9135406335686472E-2</c:v>
                </c:pt>
                <c:pt idx="3">
                  <c:v>-0.11332897162909651</c:v>
                </c:pt>
                <c:pt idx="5">
                  <c:v>-0.42170347550657344</c:v>
                </c:pt>
                <c:pt idx="6">
                  <c:v>0.73291816726690628</c:v>
                </c:pt>
                <c:pt idx="7">
                  <c:v>-0.83399962476006295</c:v>
                </c:pt>
                <c:pt idx="9">
                  <c:v>7.4725251377062762E-2</c:v>
                </c:pt>
                <c:pt idx="10">
                  <c:v>-0.10942300817307622</c:v>
                </c:pt>
                <c:pt idx="11">
                  <c:v>-0.53318879561355159</c:v>
                </c:pt>
              </c:numCache>
            </c:numRef>
          </c:val>
          <c:smooth val="0"/>
          <c:extLst>
            <c:ext xmlns:c16="http://schemas.microsoft.com/office/drawing/2014/chart" uri="{C3380CC4-5D6E-409C-BE32-E72D297353CC}">
              <c16:uniqueId val="{00000004-361C-47CB-9C36-9F7CFFC9E6BF}"/>
            </c:ext>
          </c:extLst>
        </c:ser>
        <c:ser>
          <c:idx val="2"/>
          <c:order val="2"/>
          <c:tx>
            <c:strRef>
              <c:f>'coffee type sales by country '!$D$25:$D$26</c:f>
              <c:strCache>
                <c:ptCount val="1"/>
                <c:pt idx="0">
                  <c:v>Liberica</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'!$D$27:$D$42</c:f>
              <c:numCache>
                <c:formatCode>0.00%</c:formatCode>
                <c:ptCount val="12"/>
                <c:pt idx="1">
                  <c:v>-0.12430461046247872</c:v>
                </c:pt>
                <c:pt idx="2">
                  <c:v>-0.3555726720606377</c:v>
                </c:pt>
                <c:pt idx="3">
                  <c:v>-0.74047513274523491</c:v>
                </c:pt>
                <c:pt idx="5">
                  <c:v>0.38571981673872369</c:v>
                </c:pt>
                <c:pt idx="6">
                  <c:v>-0.68951547183869233</c:v>
                </c:pt>
                <c:pt idx="7">
                  <c:v>-0.96726659167604045</c:v>
                </c:pt>
                <c:pt idx="9">
                  <c:v>-0.35373620485965518</c:v>
                </c:pt>
                <c:pt idx="10">
                  <c:v>1.2412708213371444</c:v>
                </c:pt>
                <c:pt idx="11">
                  <c:v>-0.34753539164901032</c:v>
                </c:pt>
              </c:numCache>
            </c:numRef>
          </c:val>
          <c:smooth val="0"/>
          <c:extLst>
            <c:ext xmlns:c16="http://schemas.microsoft.com/office/drawing/2014/chart" uri="{C3380CC4-5D6E-409C-BE32-E72D297353CC}">
              <c16:uniqueId val="{00000005-361C-47CB-9C36-9F7CFFC9E6BF}"/>
            </c:ext>
          </c:extLst>
        </c:ser>
        <c:ser>
          <c:idx val="3"/>
          <c:order val="3"/>
          <c:tx>
            <c:strRef>
              <c:f>'coffee type sales by country '!$E$25:$E$26</c:f>
              <c:strCache>
                <c:ptCount val="1"/>
                <c:pt idx="0">
                  <c:v>Robusta</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'!$E$27:$E$42</c:f>
              <c:numCache>
                <c:formatCode>0.00%</c:formatCode>
                <c:ptCount val="12"/>
                <c:pt idx="1">
                  <c:v>1.9074383068411374E-2</c:v>
                </c:pt>
                <c:pt idx="2">
                  <c:v>1.4442184726219813</c:v>
                </c:pt>
                <c:pt idx="3">
                  <c:v>-0.5025032436396456</c:v>
                </c:pt>
                <c:pt idx="5">
                  <c:v>4.510794990707475E-2</c:v>
                </c:pt>
                <c:pt idx="6">
                  <c:v>-0.70616586338706999</c:v>
                </c:pt>
                <c:pt idx="7">
                  <c:v>-0.68908371040723981</c:v>
                </c:pt>
                <c:pt idx="9">
                  <c:v>4.0349351664998027E-2</c:v>
                </c:pt>
                <c:pt idx="10">
                  <c:v>-0.15015691448817464</c:v>
                </c:pt>
                <c:pt idx="11">
                  <c:v>-0.18565998521647931</c:v>
                </c:pt>
              </c:numCache>
            </c:numRef>
          </c:val>
          <c:smooth val="0"/>
          <c:extLst>
            <c:ext xmlns:c16="http://schemas.microsoft.com/office/drawing/2014/chart" uri="{C3380CC4-5D6E-409C-BE32-E72D297353CC}">
              <c16:uniqueId val="{00000006-361C-47CB-9C36-9F7CFFC9E6B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16928127"/>
        <c:axId val="1616927167"/>
      </c:lineChart>
      <c:catAx>
        <c:axId val="161692812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16927167"/>
        <c:crosses val="autoZero"/>
        <c:auto val="1"/>
        <c:lblAlgn val="ctr"/>
        <c:lblOffset val="100"/>
        <c:noMultiLvlLbl val="0"/>
      </c:catAx>
      <c:valAx>
        <c:axId val="161692716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16928127"/>
        <c:crosses val="autoZero"/>
        <c:crossBetween val="between"/>
      </c:valAx>
      <c:spPr>
        <a:solidFill>
          <a:schemeClr val="accent1">
            <a:lumMod val="5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'regression analysis '!$B$2:$B$1001</c:f>
              <c:strCache>
                <c:ptCount val="1000"/>
                <c:pt idx="0">
                  <c:v>Medium</c:v>
                </c:pt>
                <c:pt idx="1">
                  <c:v>Medium</c:v>
                </c:pt>
                <c:pt idx="2">
                  <c:v>Light</c:v>
                </c:pt>
                <c:pt idx="3">
                  <c:v>Medium</c:v>
                </c:pt>
                <c:pt idx="4">
                  <c:v>Medium</c:v>
                </c:pt>
                <c:pt idx="5">
                  <c:v>Dark</c:v>
                </c:pt>
                <c:pt idx="6">
                  <c:v>Dark</c:v>
                </c:pt>
                <c:pt idx="7">
                  <c:v>Light</c:v>
                </c:pt>
                <c:pt idx="8">
                  <c:v>Medium</c:v>
                </c:pt>
                <c:pt idx="9">
                  <c:v>Medium</c:v>
                </c:pt>
                <c:pt idx="10">
                  <c:v>Dark</c:v>
                </c:pt>
                <c:pt idx="11">
                  <c:v>Light</c:v>
                </c:pt>
                <c:pt idx="12">
                  <c:v>Medium</c:v>
                </c:pt>
                <c:pt idx="13">
                  <c:v>Dark</c:v>
                </c:pt>
                <c:pt idx="14">
                  <c:v>Dark</c:v>
                </c:pt>
                <c:pt idx="15">
                  <c:v>Medium</c:v>
                </c:pt>
                <c:pt idx="16">
                  <c:v>Medium</c:v>
                </c:pt>
                <c:pt idx="17">
                  <c:v>Light</c:v>
                </c:pt>
                <c:pt idx="18">
                  <c:v>Dark</c:v>
                </c:pt>
                <c:pt idx="19">
                  <c:v>Medium</c:v>
                </c:pt>
                <c:pt idx="20">
                  <c:v>Medium</c:v>
                </c:pt>
                <c:pt idx="21">
                  <c:v>Dark</c:v>
                </c:pt>
                <c:pt idx="22">
                  <c:v>Medium</c:v>
                </c:pt>
                <c:pt idx="23">
                  <c:v>Dark</c:v>
                </c:pt>
                <c:pt idx="24">
                  <c:v>Medium</c:v>
                </c:pt>
                <c:pt idx="25">
                  <c:v>Medium</c:v>
                </c:pt>
                <c:pt idx="26">
                  <c:v>Medium</c:v>
                </c:pt>
                <c:pt idx="27">
                  <c:v>Medium</c:v>
                </c:pt>
                <c:pt idx="28">
                  <c:v>Dark</c:v>
                </c:pt>
                <c:pt idx="29">
                  <c:v>Dark</c:v>
                </c:pt>
                <c:pt idx="30">
                  <c:v>Medium</c:v>
                </c:pt>
                <c:pt idx="31">
                  <c:v>Medium</c:v>
                </c:pt>
                <c:pt idx="32">
                  <c:v>Medium</c:v>
                </c:pt>
                <c:pt idx="33">
                  <c:v>Light</c:v>
                </c:pt>
                <c:pt idx="34">
                  <c:v>Light</c:v>
                </c:pt>
                <c:pt idx="35">
                  <c:v>Dark</c:v>
                </c:pt>
                <c:pt idx="36">
                  <c:v>Medium</c:v>
                </c:pt>
                <c:pt idx="37">
                  <c:v>Light</c:v>
                </c:pt>
                <c:pt idx="38">
                  <c:v>Medium</c:v>
                </c:pt>
                <c:pt idx="39">
                  <c:v>Medium</c:v>
                </c:pt>
                <c:pt idx="40">
                  <c:v>Medium</c:v>
                </c:pt>
                <c:pt idx="41">
                  <c:v>Dark</c:v>
                </c:pt>
                <c:pt idx="42">
                  <c:v>Dark</c:v>
                </c:pt>
                <c:pt idx="43">
                  <c:v>Light</c:v>
                </c:pt>
                <c:pt idx="44">
                  <c:v>Medium</c:v>
                </c:pt>
                <c:pt idx="45">
                  <c:v>Dark</c:v>
                </c:pt>
                <c:pt idx="46">
                  <c:v>Medium</c:v>
                </c:pt>
                <c:pt idx="47">
                  <c:v>Light</c:v>
                </c:pt>
                <c:pt idx="48">
                  <c:v>Dark</c:v>
                </c:pt>
                <c:pt idx="49">
                  <c:v>Light</c:v>
                </c:pt>
                <c:pt idx="50">
                  <c:v>Dark</c:v>
                </c:pt>
                <c:pt idx="51">
                  <c:v>Light</c:v>
                </c:pt>
                <c:pt idx="52">
                  <c:v>Medium</c:v>
                </c:pt>
                <c:pt idx="53">
                  <c:v>Medium</c:v>
                </c:pt>
                <c:pt idx="54">
                  <c:v>Medium</c:v>
                </c:pt>
                <c:pt idx="55">
                  <c:v>Light</c:v>
                </c:pt>
                <c:pt idx="56">
                  <c:v>Dark</c:v>
                </c:pt>
                <c:pt idx="57">
                  <c:v>Light</c:v>
                </c:pt>
                <c:pt idx="58">
                  <c:v>Dark</c:v>
                </c:pt>
                <c:pt idx="59">
                  <c:v>Medium</c:v>
                </c:pt>
                <c:pt idx="60">
                  <c:v>Dark</c:v>
                </c:pt>
                <c:pt idx="61">
                  <c:v>Dark</c:v>
                </c:pt>
                <c:pt idx="62">
                  <c:v>Light</c:v>
                </c:pt>
                <c:pt idx="63">
                  <c:v>Medium</c:v>
                </c:pt>
                <c:pt idx="64">
                  <c:v>Medium</c:v>
                </c:pt>
                <c:pt idx="65">
                  <c:v>Dark</c:v>
                </c:pt>
                <c:pt idx="66">
                  <c:v>Light</c:v>
                </c:pt>
                <c:pt idx="67">
                  <c:v>Light</c:v>
                </c:pt>
                <c:pt idx="68">
                  <c:v>Medium</c:v>
                </c:pt>
                <c:pt idx="69">
                  <c:v>Medium</c:v>
                </c:pt>
                <c:pt idx="70">
                  <c:v>Light</c:v>
                </c:pt>
                <c:pt idx="71">
                  <c:v>Light</c:v>
                </c:pt>
                <c:pt idx="72">
                  <c:v>Medium</c:v>
                </c:pt>
                <c:pt idx="73">
                  <c:v>Medium</c:v>
                </c:pt>
                <c:pt idx="74">
                  <c:v>Light</c:v>
                </c:pt>
                <c:pt idx="75">
                  <c:v>Dark</c:v>
                </c:pt>
                <c:pt idx="76">
                  <c:v>Light</c:v>
                </c:pt>
                <c:pt idx="77">
                  <c:v>Dark</c:v>
                </c:pt>
                <c:pt idx="78">
                  <c:v>Medium</c:v>
                </c:pt>
                <c:pt idx="79">
                  <c:v>Light</c:v>
                </c:pt>
                <c:pt idx="80">
                  <c:v>Light</c:v>
                </c:pt>
                <c:pt idx="81">
                  <c:v>Light</c:v>
                </c:pt>
                <c:pt idx="82">
                  <c:v>Medium</c:v>
                </c:pt>
                <c:pt idx="83">
                  <c:v>Dark</c:v>
                </c:pt>
                <c:pt idx="84">
                  <c:v>Light</c:v>
                </c:pt>
                <c:pt idx="85">
                  <c:v>Light</c:v>
                </c:pt>
                <c:pt idx="86">
                  <c:v>Light</c:v>
                </c:pt>
                <c:pt idx="87">
                  <c:v>Medium</c:v>
                </c:pt>
                <c:pt idx="88">
                  <c:v>Light</c:v>
                </c:pt>
                <c:pt idx="89">
                  <c:v>Light</c:v>
                </c:pt>
                <c:pt idx="90">
                  <c:v>Light</c:v>
                </c:pt>
                <c:pt idx="91">
                  <c:v>Medium</c:v>
                </c:pt>
                <c:pt idx="92">
                  <c:v>Light</c:v>
                </c:pt>
                <c:pt idx="93">
                  <c:v>Light</c:v>
                </c:pt>
                <c:pt idx="94">
                  <c:v>Dark</c:v>
                </c:pt>
                <c:pt idx="95">
                  <c:v>Medium</c:v>
                </c:pt>
                <c:pt idx="96">
                  <c:v>Dark</c:v>
                </c:pt>
                <c:pt idx="97">
                  <c:v>Medium</c:v>
                </c:pt>
                <c:pt idx="98">
                  <c:v>Dark</c:v>
                </c:pt>
                <c:pt idx="99">
                  <c:v>Medium</c:v>
                </c:pt>
                <c:pt idx="100">
                  <c:v>Light</c:v>
                </c:pt>
                <c:pt idx="101">
                  <c:v>Dark</c:v>
                </c:pt>
                <c:pt idx="102">
                  <c:v>Dark</c:v>
                </c:pt>
                <c:pt idx="103">
                  <c:v>Medium</c:v>
                </c:pt>
                <c:pt idx="104">
                  <c:v>Medium</c:v>
                </c:pt>
                <c:pt idx="105">
                  <c:v>Medium</c:v>
                </c:pt>
                <c:pt idx="106">
                  <c:v>Dark</c:v>
                </c:pt>
                <c:pt idx="107">
                  <c:v>Medium</c:v>
                </c:pt>
                <c:pt idx="108">
                  <c:v>Medium</c:v>
                </c:pt>
                <c:pt idx="109">
                  <c:v>Dark</c:v>
                </c:pt>
                <c:pt idx="110">
                  <c:v>Light</c:v>
                </c:pt>
                <c:pt idx="111">
                  <c:v>Dark</c:v>
                </c:pt>
                <c:pt idx="112">
                  <c:v>Medium</c:v>
                </c:pt>
                <c:pt idx="113">
                  <c:v>Medium</c:v>
                </c:pt>
                <c:pt idx="114">
                  <c:v>Light</c:v>
                </c:pt>
                <c:pt idx="115">
                  <c:v>Light</c:v>
                </c:pt>
                <c:pt idx="116">
                  <c:v>Light</c:v>
                </c:pt>
                <c:pt idx="117">
                  <c:v>Light</c:v>
                </c:pt>
                <c:pt idx="118">
                  <c:v>Dark</c:v>
                </c:pt>
                <c:pt idx="119">
                  <c:v>Medium</c:v>
                </c:pt>
                <c:pt idx="120">
                  <c:v>Medium</c:v>
                </c:pt>
                <c:pt idx="121">
                  <c:v>Medium</c:v>
                </c:pt>
                <c:pt idx="122">
                  <c:v>Dark</c:v>
                </c:pt>
                <c:pt idx="123">
                  <c:v>Light</c:v>
                </c:pt>
                <c:pt idx="124">
                  <c:v>Medium</c:v>
                </c:pt>
                <c:pt idx="125">
                  <c:v>Medium</c:v>
                </c:pt>
                <c:pt idx="126">
                  <c:v>Medium</c:v>
                </c:pt>
                <c:pt idx="127">
                  <c:v>Dark</c:v>
                </c:pt>
                <c:pt idx="128">
                  <c:v>Medium</c:v>
                </c:pt>
                <c:pt idx="129">
                  <c:v>Dark</c:v>
                </c:pt>
                <c:pt idx="130">
                  <c:v>Light</c:v>
                </c:pt>
                <c:pt idx="131">
                  <c:v>Dark</c:v>
                </c:pt>
                <c:pt idx="132">
                  <c:v>Light</c:v>
                </c:pt>
                <c:pt idx="133">
                  <c:v>Dark</c:v>
                </c:pt>
                <c:pt idx="134">
                  <c:v>Medium</c:v>
                </c:pt>
                <c:pt idx="135">
                  <c:v>Light</c:v>
                </c:pt>
                <c:pt idx="136">
                  <c:v>Dark</c:v>
                </c:pt>
                <c:pt idx="137">
                  <c:v>Light</c:v>
                </c:pt>
                <c:pt idx="138">
                  <c:v>Dark</c:v>
                </c:pt>
                <c:pt idx="139">
                  <c:v>Dark</c:v>
                </c:pt>
                <c:pt idx="140">
                  <c:v>Dark</c:v>
                </c:pt>
                <c:pt idx="141">
                  <c:v>Light</c:v>
                </c:pt>
                <c:pt idx="142">
                  <c:v>Light</c:v>
                </c:pt>
                <c:pt idx="143">
                  <c:v>Medium</c:v>
                </c:pt>
                <c:pt idx="144">
                  <c:v>Light</c:v>
                </c:pt>
                <c:pt idx="145">
                  <c:v>Medium</c:v>
                </c:pt>
                <c:pt idx="146">
                  <c:v>Medium</c:v>
                </c:pt>
                <c:pt idx="147">
                  <c:v>Medium</c:v>
                </c:pt>
                <c:pt idx="148">
                  <c:v>Dark</c:v>
                </c:pt>
                <c:pt idx="149">
                  <c:v>Medium</c:v>
                </c:pt>
                <c:pt idx="150">
                  <c:v>Dark</c:v>
                </c:pt>
                <c:pt idx="151">
                  <c:v>Medium</c:v>
                </c:pt>
                <c:pt idx="152">
                  <c:v>Medium</c:v>
                </c:pt>
                <c:pt idx="153">
                  <c:v>Dark</c:v>
                </c:pt>
                <c:pt idx="154">
                  <c:v>Dark</c:v>
                </c:pt>
                <c:pt idx="155">
                  <c:v>Medium</c:v>
                </c:pt>
                <c:pt idx="156">
                  <c:v>Medium</c:v>
                </c:pt>
                <c:pt idx="157">
                  <c:v>Dark</c:v>
                </c:pt>
                <c:pt idx="158">
                  <c:v>Dark</c:v>
                </c:pt>
                <c:pt idx="159">
                  <c:v>Light</c:v>
                </c:pt>
                <c:pt idx="160">
                  <c:v>Medium</c:v>
                </c:pt>
                <c:pt idx="161">
                  <c:v>Light</c:v>
                </c:pt>
                <c:pt idx="162">
                  <c:v>Dark</c:v>
                </c:pt>
                <c:pt idx="163">
                  <c:v>Dark</c:v>
                </c:pt>
                <c:pt idx="164">
                  <c:v>Dark</c:v>
                </c:pt>
                <c:pt idx="165">
                  <c:v>Dark</c:v>
                </c:pt>
                <c:pt idx="166">
                  <c:v>Dark</c:v>
                </c:pt>
                <c:pt idx="167">
                  <c:v>Medium</c:v>
                </c:pt>
                <c:pt idx="168">
                  <c:v>Medium</c:v>
                </c:pt>
                <c:pt idx="169">
                  <c:v>Dark</c:v>
                </c:pt>
                <c:pt idx="170">
                  <c:v>Light</c:v>
                </c:pt>
                <c:pt idx="171">
                  <c:v>Medium</c:v>
                </c:pt>
                <c:pt idx="172">
                  <c:v>Dark</c:v>
                </c:pt>
                <c:pt idx="173">
                  <c:v>Medium</c:v>
                </c:pt>
                <c:pt idx="174">
                  <c:v>Light</c:v>
                </c:pt>
                <c:pt idx="175">
                  <c:v>Medium</c:v>
                </c:pt>
                <c:pt idx="176">
                  <c:v>Light</c:v>
                </c:pt>
                <c:pt idx="177">
                  <c:v>Light</c:v>
                </c:pt>
                <c:pt idx="178">
                  <c:v>Light</c:v>
                </c:pt>
                <c:pt idx="179">
                  <c:v>Dark</c:v>
                </c:pt>
                <c:pt idx="180">
                  <c:v>Light</c:v>
                </c:pt>
                <c:pt idx="181">
                  <c:v>Light</c:v>
                </c:pt>
                <c:pt idx="182">
                  <c:v>Dark</c:v>
                </c:pt>
                <c:pt idx="183">
                  <c:v>Medium</c:v>
                </c:pt>
                <c:pt idx="184">
                  <c:v>Light</c:v>
                </c:pt>
                <c:pt idx="185">
                  <c:v>Dark</c:v>
                </c:pt>
                <c:pt idx="186">
                  <c:v>Medium</c:v>
                </c:pt>
                <c:pt idx="187">
                  <c:v>Medium</c:v>
                </c:pt>
                <c:pt idx="188">
                  <c:v>Light</c:v>
                </c:pt>
                <c:pt idx="189">
                  <c:v>Medium</c:v>
                </c:pt>
                <c:pt idx="190">
                  <c:v>Medium</c:v>
                </c:pt>
                <c:pt idx="191">
                  <c:v>Dark</c:v>
                </c:pt>
                <c:pt idx="192">
                  <c:v>Dark</c:v>
                </c:pt>
                <c:pt idx="193">
                  <c:v>Light</c:v>
                </c:pt>
                <c:pt idx="194">
                  <c:v>Dark</c:v>
                </c:pt>
                <c:pt idx="195">
                  <c:v>Light</c:v>
                </c:pt>
                <c:pt idx="196">
                  <c:v>Light</c:v>
                </c:pt>
                <c:pt idx="197">
                  <c:v>Light</c:v>
                </c:pt>
                <c:pt idx="198">
                  <c:v>Light</c:v>
                </c:pt>
                <c:pt idx="199">
                  <c:v>Light</c:v>
                </c:pt>
                <c:pt idx="200">
                  <c:v>Light</c:v>
                </c:pt>
                <c:pt idx="201">
                  <c:v>Light</c:v>
                </c:pt>
                <c:pt idx="202">
                  <c:v>Dark</c:v>
                </c:pt>
                <c:pt idx="203">
                  <c:v>Light</c:v>
                </c:pt>
                <c:pt idx="204">
                  <c:v>Medium</c:v>
                </c:pt>
                <c:pt idx="205">
                  <c:v>Dark</c:v>
                </c:pt>
                <c:pt idx="206">
                  <c:v>Medium</c:v>
                </c:pt>
                <c:pt idx="207">
                  <c:v>Medium</c:v>
                </c:pt>
                <c:pt idx="208">
                  <c:v>Dark</c:v>
                </c:pt>
                <c:pt idx="209">
                  <c:v>Medium</c:v>
                </c:pt>
                <c:pt idx="210">
                  <c:v>Dark</c:v>
                </c:pt>
                <c:pt idx="211">
                  <c:v>Light</c:v>
                </c:pt>
                <c:pt idx="212">
                  <c:v>Dark</c:v>
                </c:pt>
                <c:pt idx="213">
                  <c:v>Dark</c:v>
                </c:pt>
                <c:pt idx="214">
                  <c:v>Light</c:v>
                </c:pt>
                <c:pt idx="215">
                  <c:v>Dark</c:v>
                </c:pt>
                <c:pt idx="216">
                  <c:v>Medium</c:v>
                </c:pt>
                <c:pt idx="217">
                  <c:v>Light</c:v>
                </c:pt>
                <c:pt idx="218">
                  <c:v>Medium</c:v>
                </c:pt>
                <c:pt idx="219">
                  <c:v>Light</c:v>
                </c:pt>
                <c:pt idx="220">
                  <c:v>Light</c:v>
                </c:pt>
                <c:pt idx="221">
                  <c:v>Light</c:v>
                </c:pt>
                <c:pt idx="222">
                  <c:v>Dark</c:v>
                </c:pt>
                <c:pt idx="223">
                  <c:v>Light</c:v>
                </c:pt>
                <c:pt idx="224">
                  <c:v>Dark</c:v>
                </c:pt>
                <c:pt idx="225">
                  <c:v>Light</c:v>
                </c:pt>
                <c:pt idx="226">
                  <c:v>Medium</c:v>
                </c:pt>
                <c:pt idx="227">
                  <c:v>Dark</c:v>
                </c:pt>
                <c:pt idx="228">
                  <c:v>Light</c:v>
                </c:pt>
                <c:pt idx="229">
                  <c:v>Medium</c:v>
                </c:pt>
                <c:pt idx="230">
                  <c:v>Medium</c:v>
                </c:pt>
                <c:pt idx="231">
                  <c:v>Medium</c:v>
                </c:pt>
                <c:pt idx="232">
                  <c:v>Light</c:v>
                </c:pt>
                <c:pt idx="233">
                  <c:v>Medium</c:v>
                </c:pt>
                <c:pt idx="234">
                  <c:v>Light</c:v>
                </c:pt>
                <c:pt idx="235">
                  <c:v>Light</c:v>
                </c:pt>
                <c:pt idx="236">
                  <c:v>Dark</c:v>
                </c:pt>
                <c:pt idx="237">
                  <c:v>Light</c:v>
                </c:pt>
                <c:pt idx="238">
                  <c:v>Medium</c:v>
                </c:pt>
                <c:pt idx="239">
                  <c:v>Light</c:v>
                </c:pt>
                <c:pt idx="240">
                  <c:v>Medium</c:v>
                </c:pt>
                <c:pt idx="241">
                  <c:v>Medium</c:v>
                </c:pt>
                <c:pt idx="242">
                  <c:v>Dark</c:v>
                </c:pt>
                <c:pt idx="243">
                  <c:v>Dark</c:v>
                </c:pt>
                <c:pt idx="244">
                  <c:v>Medium</c:v>
                </c:pt>
                <c:pt idx="245">
                  <c:v>Light</c:v>
                </c:pt>
                <c:pt idx="246">
                  <c:v>Dark</c:v>
                </c:pt>
                <c:pt idx="247">
                  <c:v>Light</c:v>
                </c:pt>
                <c:pt idx="248">
                  <c:v>Dark</c:v>
                </c:pt>
                <c:pt idx="249">
                  <c:v>Light</c:v>
                </c:pt>
                <c:pt idx="250">
                  <c:v>Medium</c:v>
                </c:pt>
                <c:pt idx="251">
                  <c:v>Medium</c:v>
                </c:pt>
                <c:pt idx="252">
                  <c:v>Dark</c:v>
                </c:pt>
                <c:pt idx="253">
                  <c:v>Medium</c:v>
                </c:pt>
                <c:pt idx="254">
                  <c:v>Light</c:v>
                </c:pt>
                <c:pt idx="255">
                  <c:v>Light</c:v>
                </c:pt>
                <c:pt idx="256">
                  <c:v>Medium</c:v>
                </c:pt>
                <c:pt idx="257">
                  <c:v>Dark</c:v>
                </c:pt>
                <c:pt idx="258">
                  <c:v>Dark</c:v>
                </c:pt>
                <c:pt idx="259">
                  <c:v>Medium</c:v>
                </c:pt>
                <c:pt idx="260">
                  <c:v>Light</c:v>
                </c:pt>
                <c:pt idx="261">
                  <c:v>Light</c:v>
                </c:pt>
                <c:pt idx="262">
                  <c:v>Medium</c:v>
                </c:pt>
                <c:pt idx="263">
                  <c:v>Medium</c:v>
                </c:pt>
                <c:pt idx="264">
                  <c:v>Light</c:v>
                </c:pt>
                <c:pt idx="265">
                  <c:v>Dark</c:v>
                </c:pt>
                <c:pt idx="266">
                  <c:v>Dark</c:v>
                </c:pt>
                <c:pt idx="267">
                  <c:v>Dark</c:v>
                </c:pt>
                <c:pt idx="268">
                  <c:v>Dark</c:v>
                </c:pt>
                <c:pt idx="269">
                  <c:v>Dark</c:v>
                </c:pt>
                <c:pt idx="270">
                  <c:v>Dark</c:v>
                </c:pt>
                <c:pt idx="271">
                  <c:v>Dark</c:v>
                </c:pt>
                <c:pt idx="272">
                  <c:v>Light</c:v>
                </c:pt>
                <c:pt idx="273">
                  <c:v>Light</c:v>
                </c:pt>
                <c:pt idx="274">
                  <c:v>Medium</c:v>
                </c:pt>
                <c:pt idx="275">
                  <c:v>Light</c:v>
                </c:pt>
                <c:pt idx="276">
                  <c:v>Light</c:v>
                </c:pt>
                <c:pt idx="277">
                  <c:v>Light</c:v>
                </c:pt>
                <c:pt idx="278">
                  <c:v>Light</c:v>
                </c:pt>
                <c:pt idx="279">
                  <c:v>Medium</c:v>
                </c:pt>
                <c:pt idx="280">
                  <c:v>Medium</c:v>
                </c:pt>
                <c:pt idx="281">
                  <c:v>Light</c:v>
                </c:pt>
                <c:pt idx="282">
                  <c:v>Light</c:v>
                </c:pt>
                <c:pt idx="283">
                  <c:v>Dark</c:v>
                </c:pt>
                <c:pt idx="284">
                  <c:v>Medium</c:v>
                </c:pt>
                <c:pt idx="285">
                  <c:v>Light</c:v>
                </c:pt>
                <c:pt idx="286">
                  <c:v>Medium</c:v>
                </c:pt>
                <c:pt idx="287">
                  <c:v>Light</c:v>
                </c:pt>
                <c:pt idx="288">
                  <c:v>Medium</c:v>
                </c:pt>
                <c:pt idx="289">
                  <c:v>Dark</c:v>
                </c:pt>
                <c:pt idx="290">
                  <c:v>Dark</c:v>
                </c:pt>
                <c:pt idx="291">
                  <c:v>Medium</c:v>
                </c:pt>
                <c:pt idx="292">
                  <c:v>Dark</c:v>
                </c:pt>
                <c:pt idx="293">
                  <c:v>Dark</c:v>
                </c:pt>
                <c:pt idx="294">
                  <c:v>Light</c:v>
                </c:pt>
                <c:pt idx="295">
                  <c:v>Medium</c:v>
                </c:pt>
                <c:pt idx="296">
                  <c:v>Medium</c:v>
                </c:pt>
                <c:pt idx="297">
                  <c:v>Dark</c:v>
                </c:pt>
                <c:pt idx="298">
                  <c:v>Light</c:v>
                </c:pt>
                <c:pt idx="299">
                  <c:v>Light</c:v>
                </c:pt>
                <c:pt idx="300">
                  <c:v>Light</c:v>
                </c:pt>
                <c:pt idx="301">
                  <c:v>Dark</c:v>
                </c:pt>
                <c:pt idx="302">
                  <c:v>Medium</c:v>
                </c:pt>
                <c:pt idx="303">
                  <c:v>Dark</c:v>
                </c:pt>
                <c:pt idx="304">
                  <c:v>Light</c:v>
                </c:pt>
                <c:pt idx="305">
                  <c:v>Medium</c:v>
                </c:pt>
                <c:pt idx="306">
                  <c:v>Medium</c:v>
                </c:pt>
                <c:pt idx="307">
                  <c:v>Medium</c:v>
                </c:pt>
                <c:pt idx="308">
                  <c:v>Medium</c:v>
                </c:pt>
                <c:pt idx="309">
                  <c:v>Medium</c:v>
                </c:pt>
                <c:pt idx="310">
                  <c:v>Light</c:v>
                </c:pt>
                <c:pt idx="311">
                  <c:v>Medium</c:v>
                </c:pt>
                <c:pt idx="312">
                  <c:v>Medium</c:v>
                </c:pt>
                <c:pt idx="313">
                  <c:v>Medium</c:v>
                </c:pt>
                <c:pt idx="314">
                  <c:v>Dark</c:v>
                </c:pt>
                <c:pt idx="315">
                  <c:v>Light</c:v>
                </c:pt>
                <c:pt idx="316">
                  <c:v>Light</c:v>
                </c:pt>
                <c:pt idx="317">
                  <c:v>Dark</c:v>
                </c:pt>
                <c:pt idx="318">
                  <c:v>Medium</c:v>
                </c:pt>
                <c:pt idx="319">
                  <c:v>Medium</c:v>
                </c:pt>
                <c:pt idx="320">
                  <c:v>Medium</c:v>
                </c:pt>
                <c:pt idx="321">
                  <c:v>Medium</c:v>
                </c:pt>
                <c:pt idx="322">
                  <c:v>Dark</c:v>
                </c:pt>
                <c:pt idx="323">
                  <c:v>Dark</c:v>
                </c:pt>
                <c:pt idx="324">
                  <c:v>Medium</c:v>
                </c:pt>
                <c:pt idx="325">
                  <c:v>Light</c:v>
                </c:pt>
                <c:pt idx="326">
                  <c:v>Dark</c:v>
                </c:pt>
                <c:pt idx="327">
                  <c:v>Dark</c:v>
                </c:pt>
                <c:pt idx="328">
                  <c:v>Light</c:v>
                </c:pt>
                <c:pt idx="329">
                  <c:v>Dark</c:v>
                </c:pt>
                <c:pt idx="330">
                  <c:v>Dark</c:v>
                </c:pt>
                <c:pt idx="331">
                  <c:v>Medium</c:v>
                </c:pt>
                <c:pt idx="332">
                  <c:v>Dark</c:v>
                </c:pt>
                <c:pt idx="333">
                  <c:v>Medium</c:v>
                </c:pt>
                <c:pt idx="334">
                  <c:v>Light</c:v>
                </c:pt>
                <c:pt idx="335">
                  <c:v>Light</c:v>
                </c:pt>
                <c:pt idx="336">
                  <c:v>Medium</c:v>
                </c:pt>
                <c:pt idx="337">
                  <c:v>Dark</c:v>
                </c:pt>
                <c:pt idx="338">
                  <c:v>Light</c:v>
                </c:pt>
                <c:pt idx="339">
                  <c:v>Dark</c:v>
                </c:pt>
                <c:pt idx="340">
                  <c:v>Dark</c:v>
                </c:pt>
                <c:pt idx="341">
                  <c:v>Light</c:v>
                </c:pt>
                <c:pt idx="342">
                  <c:v>Light</c:v>
                </c:pt>
                <c:pt idx="343">
                  <c:v>Dark</c:v>
                </c:pt>
                <c:pt idx="344">
                  <c:v>Medium</c:v>
                </c:pt>
                <c:pt idx="345">
                  <c:v>Light</c:v>
                </c:pt>
                <c:pt idx="346">
                  <c:v>Light</c:v>
                </c:pt>
                <c:pt idx="347">
                  <c:v>Medium</c:v>
                </c:pt>
                <c:pt idx="348">
                  <c:v>Light</c:v>
                </c:pt>
                <c:pt idx="349">
                  <c:v>Light</c:v>
                </c:pt>
                <c:pt idx="350">
                  <c:v>Dark</c:v>
                </c:pt>
                <c:pt idx="351">
                  <c:v>Medium</c:v>
                </c:pt>
                <c:pt idx="352">
                  <c:v>Dark</c:v>
                </c:pt>
                <c:pt idx="353">
                  <c:v>Medium</c:v>
                </c:pt>
                <c:pt idx="354">
                  <c:v>Medium</c:v>
                </c:pt>
                <c:pt idx="355">
                  <c:v>Dark</c:v>
                </c:pt>
                <c:pt idx="356">
                  <c:v>Dark</c:v>
                </c:pt>
                <c:pt idx="357">
                  <c:v>Medium</c:v>
                </c:pt>
                <c:pt idx="358">
                  <c:v>Light</c:v>
                </c:pt>
                <c:pt idx="359">
                  <c:v>Light</c:v>
                </c:pt>
                <c:pt idx="360">
                  <c:v>Dark</c:v>
                </c:pt>
                <c:pt idx="361">
                  <c:v>Dark</c:v>
                </c:pt>
                <c:pt idx="362">
                  <c:v>Light</c:v>
                </c:pt>
                <c:pt idx="363">
                  <c:v>Medium</c:v>
                </c:pt>
                <c:pt idx="364">
                  <c:v>Dark</c:v>
                </c:pt>
                <c:pt idx="365">
                  <c:v>Dark</c:v>
                </c:pt>
                <c:pt idx="366">
                  <c:v>Dark</c:v>
                </c:pt>
                <c:pt idx="367">
                  <c:v>Medium</c:v>
                </c:pt>
                <c:pt idx="368">
                  <c:v>Medium</c:v>
                </c:pt>
                <c:pt idx="369">
                  <c:v>Light</c:v>
                </c:pt>
                <c:pt idx="370">
                  <c:v>Dark</c:v>
                </c:pt>
                <c:pt idx="371">
                  <c:v>Light</c:v>
                </c:pt>
                <c:pt idx="372">
                  <c:v>Light</c:v>
                </c:pt>
                <c:pt idx="373">
                  <c:v>Dark</c:v>
                </c:pt>
                <c:pt idx="374">
                  <c:v>Light</c:v>
                </c:pt>
                <c:pt idx="375">
                  <c:v>Medium</c:v>
                </c:pt>
                <c:pt idx="376">
                  <c:v>Medium</c:v>
                </c:pt>
                <c:pt idx="377">
                  <c:v>Dark</c:v>
                </c:pt>
                <c:pt idx="378">
                  <c:v>Light</c:v>
                </c:pt>
                <c:pt idx="379">
                  <c:v>Light</c:v>
                </c:pt>
                <c:pt idx="380">
                  <c:v>Dark</c:v>
                </c:pt>
                <c:pt idx="381">
                  <c:v>Dark</c:v>
                </c:pt>
                <c:pt idx="382">
                  <c:v>Dark</c:v>
                </c:pt>
                <c:pt idx="383">
                  <c:v>Light</c:v>
                </c:pt>
                <c:pt idx="384">
                  <c:v>Light</c:v>
                </c:pt>
                <c:pt idx="385">
                  <c:v>Medium</c:v>
                </c:pt>
                <c:pt idx="386">
                  <c:v>Dark</c:v>
                </c:pt>
                <c:pt idx="387">
                  <c:v>Light</c:v>
                </c:pt>
                <c:pt idx="388">
                  <c:v>Dark</c:v>
                </c:pt>
                <c:pt idx="389">
                  <c:v>Dark</c:v>
                </c:pt>
                <c:pt idx="390">
                  <c:v>Dark</c:v>
                </c:pt>
                <c:pt idx="391">
                  <c:v>Medium</c:v>
                </c:pt>
                <c:pt idx="392">
                  <c:v>Light</c:v>
                </c:pt>
                <c:pt idx="393">
                  <c:v>Light</c:v>
                </c:pt>
                <c:pt idx="394">
                  <c:v>Light</c:v>
                </c:pt>
                <c:pt idx="395">
                  <c:v>Dark</c:v>
                </c:pt>
                <c:pt idx="396">
                  <c:v>Light</c:v>
                </c:pt>
                <c:pt idx="397">
                  <c:v>Dark</c:v>
                </c:pt>
                <c:pt idx="398">
                  <c:v>Dark</c:v>
                </c:pt>
                <c:pt idx="399">
                  <c:v>Dark</c:v>
                </c:pt>
                <c:pt idx="400">
                  <c:v>Light</c:v>
                </c:pt>
                <c:pt idx="401">
                  <c:v>Medium</c:v>
                </c:pt>
                <c:pt idx="402">
                  <c:v>Dark</c:v>
                </c:pt>
                <c:pt idx="403">
                  <c:v>Light</c:v>
                </c:pt>
                <c:pt idx="404">
                  <c:v>Dark</c:v>
                </c:pt>
                <c:pt idx="405">
                  <c:v>Medium</c:v>
                </c:pt>
                <c:pt idx="406">
                  <c:v>Medium</c:v>
                </c:pt>
                <c:pt idx="407">
                  <c:v>Medium</c:v>
                </c:pt>
                <c:pt idx="408">
                  <c:v>Medium</c:v>
                </c:pt>
                <c:pt idx="409">
                  <c:v>Light</c:v>
                </c:pt>
                <c:pt idx="410">
                  <c:v>Light</c:v>
                </c:pt>
                <c:pt idx="411">
                  <c:v>Medium</c:v>
                </c:pt>
                <c:pt idx="412">
                  <c:v>Medium</c:v>
                </c:pt>
                <c:pt idx="413">
                  <c:v>Light</c:v>
                </c:pt>
                <c:pt idx="414">
                  <c:v>Light</c:v>
                </c:pt>
                <c:pt idx="415">
                  <c:v>Medium</c:v>
                </c:pt>
                <c:pt idx="416">
                  <c:v>Light</c:v>
                </c:pt>
                <c:pt idx="417">
                  <c:v>Light</c:v>
                </c:pt>
                <c:pt idx="418">
                  <c:v>Light</c:v>
                </c:pt>
                <c:pt idx="419">
                  <c:v>Medium</c:v>
                </c:pt>
                <c:pt idx="420">
                  <c:v>Dark</c:v>
                </c:pt>
                <c:pt idx="421">
                  <c:v>Dark</c:v>
                </c:pt>
                <c:pt idx="422">
                  <c:v>Dark</c:v>
                </c:pt>
                <c:pt idx="423">
                  <c:v>Medium</c:v>
                </c:pt>
                <c:pt idx="424">
                  <c:v>Light</c:v>
                </c:pt>
                <c:pt idx="425">
                  <c:v>Dark</c:v>
                </c:pt>
                <c:pt idx="426">
                  <c:v>Light</c:v>
                </c:pt>
                <c:pt idx="427">
                  <c:v>Medium</c:v>
                </c:pt>
                <c:pt idx="428">
                  <c:v>Light</c:v>
                </c:pt>
                <c:pt idx="429">
                  <c:v>Light</c:v>
                </c:pt>
                <c:pt idx="430">
                  <c:v>Dark</c:v>
                </c:pt>
                <c:pt idx="431">
                  <c:v>Dark</c:v>
                </c:pt>
                <c:pt idx="432">
                  <c:v>Medium</c:v>
                </c:pt>
                <c:pt idx="433">
                  <c:v>Medium</c:v>
                </c:pt>
                <c:pt idx="434">
                  <c:v>Medium</c:v>
                </c:pt>
                <c:pt idx="435">
                  <c:v>Medium</c:v>
                </c:pt>
                <c:pt idx="436">
                  <c:v>Light</c:v>
                </c:pt>
                <c:pt idx="437">
                  <c:v>Dark</c:v>
                </c:pt>
                <c:pt idx="438">
                  <c:v>Dark</c:v>
                </c:pt>
                <c:pt idx="439">
                  <c:v>Light</c:v>
                </c:pt>
                <c:pt idx="440">
                  <c:v>Medium</c:v>
                </c:pt>
                <c:pt idx="441">
                  <c:v>Dark</c:v>
                </c:pt>
                <c:pt idx="442">
                  <c:v>Light</c:v>
                </c:pt>
                <c:pt idx="443">
                  <c:v>Light</c:v>
                </c:pt>
                <c:pt idx="444">
                  <c:v>Medium</c:v>
                </c:pt>
                <c:pt idx="445">
                  <c:v>Medium</c:v>
                </c:pt>
                <c:pt idx="446">
                  <c:v>Medium</c:v>
                </c:pt>
                <c:pt idx="447">
                  <c:v>Medium</c:v>
                </c:pt>
                <c:pt idx="448">
                  <c:v>Light</c:v>
                </c:pt>
                <c:pt idx="449">
                  <c:v>Dark</c:v>
                </c:pt>
                <c:pt idx="450">
                  <c:v>Light</c:v>
                </c:pt>
                <c:pt idx="451">
                  <c:v>Dark</c:v>
                </c:pt>
                <c:pt idx="452">
                  <c:v>Light</c:v>
                </c:pt>
                <c:pt idx="453">
                  <c:v>Light</c:v>
                </c:pt>
                <c:pt idx="454">
                  <c:v>Dark</c:v>
                </c:pt>
                <c:pt idx="455">
                  <c:v>Light</c:v>
                </c:pt>
                <c:pt idx="456">
                  <c:v>Dark</c:v>
                </c:pt>
                <c:pt idx="457">
                  <c:v>Light</c:v>
                </c:pt>
                <c:pt idx="458">
                  <c:v>Medium</c:v>
                </c:pt>
                <c:pt idx="459">
                  <c:v>Light</c:v>
                </c:pt>
                <c:pt idx="460">
                  <c:v>Dark</c:v>
                </c:pt>
                <c:pt idx="461">
                  <c:v>Dark</c:v>
                </c:pt>
                <c:pt idx="462">
                  <c:v>Dark</c:v>
                </c:pt>
                <c:pt idx="463">
                  <c:v>Medium</c:v>
                </c:pt>
                <c:pt idx="464">
                  <c:v>Dark</c:v>
                </c:pt>
                <c:pt idx="465">
                  <c:v>Dark</c:v>
                </c:pt>
                <c:pt idx="466">
                  <c:v>Dark</c:v>
                </c:pt>
                <c:pt idx="467">
                  <c:v>Dark</c:v>
                </c:pt>
                <c:pt idx="468">
                  <c:v>Medium</c:v>
                </c:pt>
                <c:pt idx="469">
                  <c:v>Light</c:v>
                </c:pt>
                <c:pt idx="470">
                  <c:v>Medium</c:v>
                </c:pt>
                <c:pt idx="471">
                  <c:v>Medium</c:v>
                </c:pt>
                <c:pt idx="472">
                  <c:v>Dark</c:v>
                </c:pt>
                <c:pt idx="473">
                  <c:v>Light</c:v>
                </c:pt>
                <c:pt idx="474">
                  <c:v>Medium</c:v>
                </c:pt>
                <c:pt idx="475">
                  <c:v>Medium</c:v>
                </c:pt>
                <c:pt idx="476">
                  <c:v>Light</c:v>
                </c:pt>
                <c:pt idx="477">
                  <c:v>Medium</c:v>
                </c:pt>
                <c:pt idx="478">
                  <c:v>Dark</c:v>
                </c:pt>
                <c:pt idx="479">
                  <c:v>Dark</c:v>
                </c:pt>
                <c:pt idx="480">
                  <c:v>Dark</c:v>
                </c:pt>
                <c:pt idx="481">
                  <c:v>Light</c:v>
                </c:pt>
                <c:pt idx="482">
                  <c:v>Dark</c:v>
                </c:pt>
                <c:pt idx="483">
                  <c:v>Dark</c:v>
                </c:pt>
                <c:pt idx="484">
                  <c:v>Light</c:v>
                </c:pt>
                <c:pt idx="485">
                  <c:v>Light</c:v>
                </c:pt>
                <c:pt idx="486">
                  <c:v>Medium</c:v>
                </c:pt>
                <c:pt idx="487">
                  <c:v>Dark</c:v>
                </c:pt>
                <c:pt idx="488">
                  <c:v>Medium</c:v>
                </c:pt>
                <c:pt idx="489">
                  <c:v>Light</c:v>
                </c:pt>
                <c:pt idx="490">
                  <c:v>Dark</c:v>
                </c:pt>
                <c:pt idx="491">
                  <c:v>Dark</c:v>
                </c:pt>
                <c:pt idx="492">
                  <c:v>Medium</c:v>
                </c:pt>
                <c:pt idx="493">
                  <c:v>Medium</c:v>
                </c:pt>
                <c:pt idx="494">
                  <c:v>Light</c:v>
                </c:pt>
                <c:pt idx="495">
                  <c:v>Light</c:v>
                </c:pt>
                <c:pt idx="496">
                  <c:v>Dark</c:v>
                </c:pt>
                <c:pt idx="497">
                  <c:v>Dark</c:v>
                </c:pt>
                <c:pt idx="498">
                  <c:v>Medium</c:v>
                </c:pt>
                <c:pt idx="499">
                  <c:v>Dark</c:v>
                </c:pt>
                <c:pt idx="500">
                  <c:v>Light</c:v>
                </c:pt>
                <c:pt idx="501">
                  <c:v>Medium</c:v>
                </c:pt>
                <c:pt idx="502">
                  <c:v>Medium</c:v>
                </c:pt>
                <c:pt idx="503">
                  <c:v>Medium</c:v>
                </c:pt>
                <c:pt idx="504">
                  <c:v>Medium</c:v>
                </c:pt>
                <c:pt idx="505">
                  <c:v>Medium</c:v>
                </c:pt>
                <c:pt idx="506">
                  <c:v>Light</c:v>
                </c:pt>
                <c:pt idx="507">
                  <c:v>Light</c:v>
                </c:pt>
                <c:pt idx="508">
                  <c:v>Dark</c:v>
                </c:pt>
                <c:pt idx="509">
                  <c:v>Dark</c:v>
                </c:pt>
                <c:pt idx="510">
                  <c:v>Light</c:v>
                </c:pt>
                <c:pt idx="511">
                  <c:v>Medium</c:v>
                </c:pt>
                <c:pt idx="512">
                  <c:v>Light</c:v>
                </c:pt>
                <c:pt idx="513">
                  <c:v>Light</c:v>
                </c:pt>
                <c:pt idx="514">
                  <c:v>Medium</c:v>
                </c:pt>
                <c:pt idx="515">
                  <c:v>Light</c:v>
                </c:pt>
                <c:pt idx="516">
                  <c:v>Dark</c:v>
                </c:pt>
                <c:pt idx="517">
                  <c:v>Dark</c:v>
                </c:pt>
                <c:pt idx="518">
                  <c:v>Dark</c:v>
                </c:pt>
                <c:pt idx="519">
                  <c:v>Dark</c:v>
                </c:pt>
                <c:pt idx="520">
                  <c:v>Dark</c:v>
                </c:pt>
                <c:pt idx="521">
                  <c:v>Dark</c:v>
                </c:pt>
                <c:pt idx="522">
                  <c:v>Medium</c:v>
                </c:pt>
                <c:pt idx="523">
                  <c:v>Dark</c:v>
                </c:pt>
                <c:pt idx="524">
                  <c:v>Light</c:v>
                </c:pt>
                <c:pt idx="525">
                  <c:v>Dark</c:v>
                </c:pt>
                <c:pt idx="526">
                  <c:v>Medium</c:v>
                </c:pt>
                <c:pt idx="527">
                  <c:v>Medium</c:v>
                </c:pt>
                <c:pt idx="528">
                  <c:v>Light</c:v>
                </c:pt>
                <c:pt idx="529">
                  <c:v>Medium</c:v>
                </c:pt>
                <c:pt idx="530">
                  <c:v>Medium</c:v>
                </c:pt>
                <c:pt idx="531">
                  <c:v>Dark</c:v>
                </c:pt>
                <c:pt idx="532">
                  <c:v>Medium</c:v>
                </c:pt>
                <c:pt idx="533">
                  <c:v>Dark</c:v>
                </c:pt>
                <c:pt idx="534">
                  <c:v>Medium</c:v>
                </c:pt>
                <c:pt idx="535">
                  <c:v>Light</c:v>
                </c:pt>
                <c:pt idx="536">
                  <c:v>Dark</c:v>
                </c:pt>
                <c:pt idx="537">
                  <c:v>Dark</c:v>
                </c:pt>
                <c:pt idx="538">
                  <c:v>Dark</c:v>
                </c:pt>
                <c:pt idx="539">
                  <c:v>Dark</c:v>
                </c:pt>
                <c:pt idx="540">
                  <c:v>Light</c:v>
                </c:pt>
                <c:pt idx="541">
                  <c:v>Dark</c:v>
                </c:pt>
                <c:pt idx="542">
                  <c:v>Medium</c:v>
                </c:pt>
                <c:pt idx="543">
                  <c:v>Light</c:v>
                </c:pt>
                <c:pt idx="544">
                  <c:v>Light</c:v>
                </c:pt>
                <c:pt idx="545">
                  <c:v>Dark</c:v>
                </c:pt>
                <c:pt idx="546">
                  <c:v>Dark</c:v>
                </c:pt>
                <c:pt idx="547">
                  <c:v>Light</c:v>
                </c:pt>
                <c:pt idx="548">
                  <c:v>Light</c:v>
                </c:pt>
                <c:pt idx="549">
                  <c:v>Light</c:v>
                </c:pt>
                <c:pt idx="550">
                  <c:v>Dark</c:v>
                </c:pt>
                <c:pt idx="551">
                  <c:v>Dark</c:v>
                </c:pt>
                <c:pt idx="552">
                  <c:v>Light</c:v>
                </c:pt>
                <c:pt idx="553">
                  <c:v>Medium</c:v>
                </c:pt>
                <c:pt idx="554">
                  <c:v>Light</c:v>
                </c:pt>
                <c:pt idx="555">
                  <c:v>Medium</c:v>
                </c:pt>
                <c:pt idx="556">
                  <c:v>Medium</c:v>
                </c:pt>
                <c:pt idx="557">
                  <c:v>Light</c:v>
                </c:pt>
                <c:pt idx="558">
                  <c:v>Dark</c:v>
                </c:pt>
                <c:pt idx="559">
                  <c:v>Light</c:v>
                </c:pt>
                <c:pt idx="560">
                  <c:v>Medium</c:v>
                </c:pt>
                <c:pt idx="561">
                  <c:v>Dark</c:v>
                </c:pt>
                <c:pt idx="562">
                  <c:v>Light</c:v>
                </c:pt>
                <c:pt idx="563">
                  <c:v>Medium</c:v>
                </c:pt>
                <c:pt idx="564">
                  <c:v>Light</c:v>
                </c:pt>
                <c:pt idx="565">
                  <c:v>Dark</c:v>
                </c:pt>
                <c:pt idx="566">
                  <c:v>Medium</c:v>
                </c:pt>
                <c:pt idx="567">
                  <c:v>Light</c:v>
                </c:pt>
                <c:pt idx="568">
                  <c:v>Light</c:v>
                </c:pt>
                <c:pt idx="569">
                  <c:v>Dark</c:v>
                </c:pt>
                <c:pt idx="570">
                  <c:v>Medium</c:v>
                </c:pt>
                <c:pt idx="571">
                  <c:v>Light</c:v>
                </c:pt>
                <c:pt idx="572">
                  <c:v>Dark</c:v>
                </c:pt>
                <c:pt idx="573">
                  <c:v>Medium</c:v>
                </c:pt>
                <c:pt idx="574">
                  <c:v>Light</c:v>
                </c:pt>
                <c:pt idx="575">
                  <c:v>Medium</c:v>
                </c:pt>
                <c:pt idx="576">
                  <c:v>Dark</c:v>
                </c:pt>
                <c:pt idx="577">
                  <c:v>Medium</c:v>
                </c:pt>
                <c:pt idx="578">
                  <c:v>Light</c:v>
                </c:pt>
                <c:pt idx="579">
                  <c:v>Light</c:v>
                </c:pt>
                <c:pt idx="580">
                  <c:v>Light</c:v>
                </c:pt>
                <c:pt idx="581">
                  <c:v>Light</c:v>
                </c:pt>
                <c:pt idx="582">
                  <c:v>Dark</c:v>
                </c:pt>
                <c:pt idx="583">
                  <c:v>Light</c:v>
                </c:pt>
                <c:pt idx="584">
                  <c:v>Light</c:v>
                </c:pt>
                <c:pt idx="585">
                  <c:v>Medium</c:v>
                </c:pt>
                <c:pt idx="586">
                  <c:v>Light</c:v>
                </c:pt>
                <c:pt idx="587">
                  <c:v>Dark</c:v>
                </c:pt>
                <c:pt idx="588">
                  <c:v>Medium</c:v>
                </c:pt>
                <c:pt idx="589">
                  <c:v>Light</c:v>
                </c:pt>
                <c:pt idx="590">
                  <c:v>Medium</c:v>
                </c:pt>
                <c:pt idx="591">
                  <c:v>Dark</c:v>
                </c:pt>
                <c:pt idx="592">
                  <c:v>Medium</c:v>
                </c:pt>
                <c:pt idx="593">
                  <c:v>Dark</c:v>
                </c:pt>
                <c:pt idx="594">
                  <c:v>Light</c:v>
                </c:pt>
                <c:pt idx="595">
                  <c:v>Light</c:v>
                </c:pt>
                <c:pt idx="596">
                  <c:v>Medium</c:v>
                </c:pt>
                <c:pt idx="597">
                  <c:v>Light</c:v>
                </c:pt>
                <c:pt idx="598">
                  <c:v>Medium</c:v>
                </c:pt>
                <c:pt idx="599">
                  <c:v>Dark</c:v>
                </c:pt>
                <c:pt idx="600">
                  <c:v>Dark</c:v>
                </c:pt>
                <c:pt idx="601">
                  <c:v>Light</c:v>
                </c:pt>
                <c:pt idx="602">
                  <c:v>Light</c:v>
                </c:pt>
                <c:pt idx="603">
                  <c:v>Medium</c:v>
                </c:pt>
                <c:pt idx="604">
                  <c:v>Dark</c:v>
                </c:pt>
                <c:pt idx="605">
                  <c:v>Light</c:v>
                </c:pt>
                <c:pt idx="606">
                  <c:v>Light</c:v>
                </c:pt>
                <c:pt idx="607">
                  <c:v>Dark</c:v>
                </c:pt>
                <c:pt idx="608">
                  <c:v>Dark</c:v>
                </c:pt>
                <c:pt idx="609">
                  <c:v>Medium</c:v>
                </c:pt>
                <c:pt idx="610">
                  <c:v>Medium</c:v>
                </c:pt>
                <c:pt idx="611">
                  <c:v>Light</c:v>
                </c:pt>
                <c:pt idx="612">
                  <c:v>Medium</c:v>
                </c:pt>
                <c:pt idx="613">
                  <c:v>Medium</c:v>
                </c:pt>
                <c:pt idx="614">
                  <c:v>Medium</c:v>
                </c:pt>
                <c:pt idx="615">
                  <c:v>Light</c:v>
                </c:pt>
                <c:pt idx="616">
                  <c:v>Medium</c:v>
                </c:pt>
                <c:pt idx="617">
                  <c:v>Medium</c:v>
                </c:pt>
                <c:pt idx="618">
                  <c:v>Dark</c:v>
                </c:pt>
                <c:pt idx="619">
                  <c:v>Dark</c:v>
                </c:pt>
                <c:pt idx="620">
                  <c:v>Medium</c:v>
                </c:pt>
                <c:pt idx="621">
                  <c:v>Light</c:v>
                </c:pt>
                <c:pt idx="622">
                  <c:v>Medium</c:v>
                </c:pt>
                <c:pt idx="623">
                  <c:v>Dark</c:v>
                </c:pt>
                <c:pt idx="624">
                  <c:v>Medium</c:v>
                </c:pt>
                <c:pt idx="625">
                  <c:v>Light</c:v>
                </c:pt>
                <c:pt idx="626">
                  <c:v>Medium</c:v>
                </c:pt>
                <c:pt idx="627">
                  <c:v>Medium</c:v>
                </c:pt>
                <c:pt idx="628">
                  <c:v>Light</c:v>
                </c:pt>
                <c:pt idx="629">
                  <c:v>Light</c:v>
                </c:pt>
                <c:pt idx="630">
                  <c:v>Light</c:v>
                </c:pt>
                <c:pt idx="631">
                  <c:v>Light</c:v>
                </c:pt>
                <c:pt idx="632">
                  <c:v>Light</c:v>
                </c:pt>
                <c:pt idx="633">
                  <c:v>Light</c:v>
                </c:pt>
                <c:pt idx="634">
                  <c:v>Medium</c:v>
                </c:pt>
                <c:pt idx="635">
                  <c:v>Light</c:v>
                </c:pt>
                <c:pt idx="636">
                  <c:v>Light</c:v>
                </c:pt>
                <c:pt idx="637">
                  <c:v>Medium</c:v>
                </c:pt>
                <c:pt idx="638">
                  <c:v>Medium</c:v>
                </c:pt>
                <c:pt idx="639">
                  <c:v>Dark</c:v>
                </c:pt>
                <c:pt idx="640">
                  <c:v>Light</c:v>
                </c:pt>
                <c:pt idx="641">
                  <c:v>Light</c:v>
                </c:pt>
                <c:pt idx="642">
                  <c:v>Medium</c:v>
                </c:pt>
                <c:pt idx="643">
                  <c:v>Light</c:v>
                </c:pt>
                <c:pt idx="644">
                  <c:v>Dark</c:v>
                </c:pt>
                <c:pt idx="645">
                  <c:v>Dark</c:v>
                </c:pt>
                <c:pt idx="646">
                  <c:v>Dark</c:v>
                </c:pt>
                <c:pt idx="647">
                  <c:v>Light</c:v>
                </c:pt>
                <c:pt idx="648">
                  <c:v>Dark</c:v>
                </c:pt>
                <c:pt idx="649">
                  <c:v>Light</c:v>
                </c:pt>
                <c:pt idx="650">
                  <c:v>Dark</c:v>
                </c:pt>
                <c:pt idx="651">
                  <c:v>Light</c:v>
                </c:pt>
                <c:pt idx="652">
                  <c:v>Light</c:v>
                </c:pt>
                <c:pt idx="653">
                  <c:v>Medium</c:v>
                </c:pt>
                <c:pt idx="654">
                  <c:v>Dark</c:v>
                </c:pt>
                <c:pt idx="655">
                  <c:v>Medium</c:v>
                </c:pt>
                <c:pt idx="656">
                  <c:v>Dark</c:v>
                </c:pt>
                <c:pt idx="657">
                  <c:v>Medium</c:v>
                </c:pt>
                <c:pt idx="658">
                  <c:v>Medium</c:v>
                </c:pt>
                <c:pt idx="659">
                  <c:v>Dark</c:v>
                </c:pt>
                <c:pt idx="660">
                  <c:v>Light</c:v>
                </c:pt>
                <c:pt idx="661">
                  <c:v>Medium</c:v>
                </c:pt>
                <c:pt idx="662">
                  <c:v>Dark</c:v>
                </c:pt>
                <c:pt idx="663">
                  <c:v>Medium</c:v>
                </c:pt>
                <c:pt idx="664">
                  <c:v>Dark</c:v>
                </c:pt>
                <c:pt idx="665">
                  <c:v>Dark</c:v>
                </c:pt>
                <c:pt idx="666">
                  <c:v>Dark</c:v>
                </c:pt>
                <c:pt idx="667">
                  <c:v>Dark</c:v>
                </c:pt>
                <c:pt idx="668">
                  <c:v>Light</c:v>
                </c:pt>
                <c:pt idx="669">
                  <c:v>Medium</c:v>
                </c:pt>
                <c:pt idx="670">
                  <c:v>Medium</c:v>
                </c:pt>
                <c:pt idx="671">
                  <c:v>Light</c:v>
                </c:pt>
                <c:pt idx="672">
                  <c:v>Medium</c:v>
                </c:pt>
                <c:pt idx="673">
                  <c:v>Medium</c:v>
                </c:pt>
                <c:pt idx="674">
                  <c:v>Light</c:v>
                </c:pt>
                <c:pt idx="675">
                  <c:v>Dark</c:v>
                </c:pt>
                <c:pt idx="676">
                  <c:v>Light</c:v>
                </c:pt>
                <c:pt idx="677">
                  <c:v>Medium</c:v>
                </c:pt>
                <c:pt idx="678">
                  <c:v>Light</c:v>
                </c:pt>
                <c:pt idx="679">
                  <c:v>Light</c:v>
                </c:pt>
                <c:pt idx="680">
                  <c:v>Medium</c:v>
                </c:pt>
                <c:pt idx="681">
                  <c:v>Light</c:v>
                </c:pt>
                <c:pt idx="682">
                  <c:v>Medium</c:v>
                </c:pt>
                <c:pt idx="683">
                  <c:v>Dark</c:v>
                </c:pt>
                <c:pt idx="684">
                  <c:v>Light</c:v>
                </c:pt>
                <c:pt idx="685">
                  <c:v>Light</c:v>
                </c:pt>
                <c:pt idx="686">
                  <c:v>Dark</c:v>
                </c:pt>
                <c:pt idx="687">
                  <c:v>Medium</c:v>
                </c:pt>
                <c:pt idx="688">
                  <c:v>Light</c:v>
                </c:pt>
                <c:pt idx="689">
                  <c:v>Medium</c:v>
                </c:pt>
                <c:pt idx="690">
                  <c:v>Dark</c:v>
                </c:pt>
                <c:pt idx="691">
                  <c:v>Medium</c:v>
                </c:pt>
                <c:pt idx="692">
                  <c:v>Dark</c:v>
                </c:pt>
                <c:pt idx="693">
                  <c:v>Medium</c:v>
                </c:pt>
                <c:pt idx="694">
                  <c:v>Dark</c:v>
                </c:pt>
                <c:pt idx="695">
                  <c:v>Light</c:v>
                </c:pt>
                <c:pt idx="696">
                  <c:v>Dark</c:v>
                </c:pt>
                <c:pt idx="697">
                  <c:v>Medium</c:v>
                </c:pt>
                <c:pt idx="698">
                  <c:v>Dark</c:v>
                </c:pt>
                <c:pt idx="699">
                  <c:v>Dark</c:v>
                </c:pt>
                <c:pt idx="700">
                  <c:v>Light</c:v>
                </c:pt>
                <c:pt idx="701">
                  <c:v>Dark</c:v>
                </c:pt>
                <c:pt idx="702">
                  <c:v>Light</c:v>
                </c:pt>
                <c:pt idx="703">
                  <c:v>Dark</c:v>
                </c:pt>
                <c:pt idx="704">
                  <c:v>Dark</c:v>
                </c:pt>
                <c:pt idx="705">
                  <c:v>Light</c:v>
                </c:pt>
                <c:pt idx="706">
                  <c:v>Medium</c:v>
                </c:pt>
                <c:pt idx="707">
                  <c:v>Dark</c:v>
                </c:pt>
                <c:pt idx="708">
                  <c:v>Medium</c:v>
                </c:pt>
                <c:pt idx="709">
                  <c:v>Light</c:v>
                </c:pt>
                <c:pt idx="710">
                  <c:v>Medium</c:v>
                </c:pt>
                <c:pt idx="711">
                  <c:v>Medium</c:v>
                </c:pt>
                <c:pt idx="712">
                  <c:v>Medium</c:v>
                </c:pt>
                <c:pt idx="713">
                  <c:v>Medium</c:v>
                </c:pt>
                <c:pt idx="714">
                  <c:v>Dark</c:v>
                </c:pt>
                <c:pt idx="715">
                  <c:v>Light</c:v>
                </c:pt>
                <c:pt idx="716">
                  <c:v>Light</c:v>
                </c:pt>
                <c:pt idx="717">
                  <c:v>Dark</c:v>
                </c:pt>
                <c:pt idx="718">
                  <c:v>Dark</c:v>
                </c:pt>
                <c:pt idx="719">
                  <c:v>Light</c:v>
                </c:pt>
                <c:pt idx="720">
                  <c:v>Dark</c:v>
                </c:pt>
                <c:pt idx="721">
                  <c:v>Medium</c:v>
                </c:pt>
                <c:pt idx="722">
                  <c:v>Dark</c:v>
                </c:pt>
                <c:pt idx="723">
                  <c:v>Medium</c:v>
                </c:pt>
                <c:pt idx="724">
                  <c:v>Medium</c:v>
                </c:pt>
                <c:pt idx="725">
                  <c:v>Light</c:v>
                </c:pt>
                <c:pt idx="726">
                  <c:v>Light</c:v>
                </c:pt>
                <c:pt idx="727">
                  <c:v>Medium</c:v>
                </c:pt>
                <c:pt idx="728">
                  <c:v>Dark</c:v>
                </c:pt>
                <c:pt idx="729">
                  <c:v>Medium</c:v>
                </c:pt>
                <c:pt idx="730">
                  <c:v>Light</c:v>
                </c:pt>
                <c:pt idx="731">
                  <c:v>Dark</c:v>
                </c:pt>
                <c:pt idx="732">
                  <c:v>Light</c:v>
                </c:pt>
                <c:pt idx="733">
                  <c:v>Medium</c:v>
                </c:pt>
                <c:pt idx="734">
                  <c:v>Dark</c:v>
                </c:pt>
                <c:pt idx="735">
                  <c:v>Dark</c:v>
                </c:pt>
                <c:pt idx="736">
                  <c:v>Dark</c:v>
                </c:pt>
                <c:pt idx="737">
                  <c:v>Medium</c:v>
                </c:pt>
                <c:pt idx="738">
                  <c:v>Light</c:v>
                </c:pt>
                <c:pt idx="739">
                  <c:v>Dark</c:v>
                </c:pt>
                <c:pt idx="740">
                  <c:v>Light</c:v>
                </c:pt>
                <c:pt idx="741">
                  <c:v>Medium</c:v>
                </c:pt>
                <c:pt idx="742">
                  <c:v>Medium</c:v>
                </c:pt>
                <c:pt idx="743">
                  <c:v>Dark</c:v>
                </c:pt>
                <c:pt idx="744">
                  <c:v>Medium</c:v>
                </c:pt>
                <c:pt idx="745">
                  <c:v>Dark</c:v>
                </c:pt>
                <c:pt idx="746">
                  <c:v>Medium</c:v>
                </c:pt>
                <c:pt idx="747">
                  <c:v>Medium</c:v>
                </c:pt>
                <c:pt idx="748">
                  <c:v>Dark</c:v>
                </c:pt>
                <c:pt idx="749">
                  <c:v>Dark</c:v>
                </c:pt>
                <c:pt idx="750">
                  <c:v>Medium</c:v>
                </c:pt>
                <c:pt idx="751">
                  <c:v>Light</c:v>
                </c:pt>
                <c:pt idx="752">
                  <c:v>Medium</c:v>
                </c:pt>
                <c:pt idx="753">
                  <c:v>Dark</c:v>
                </c:pt>
                <c:pt idx="754">
                  <c:v>Dark</c:v>
                </c:pt>
                <c:pt idx="755">
                  <c:v>Light</c:v>
                </c:pt>
                <c:pt idx="756">
                  <c:v>Dark</c:v>
                </c:pt>
                <c:pt idx="757">
                  <c:v>Dark</c:v>
                </c:pt>
                <c:pt idx="758">
                  <c:v>Dark</c:v>
                </c:pt>
                <c:pt idx="759">
                  <c:v>Dark</c:v>
                </c:pt>
                <c:pt idx="760">
                  <c:v>Light</c:v>
                </c:pt>
                <c:pt idx="761">
                  <c:v>Light</c:v>
                </c:pt>
                <c:pt idx="762">
                  <c:v>Medium</c:v>
                </c:pt>
                <c:pt idx="763">
                  <c:v>Light</c:v>
                </c:pt>
                <c:pt idx="764">
                  <c:v>Light</c:v>
                </c:pt>
                <c:pt idx="765">
                  <c:v>Medium</c:v>
                </c:pt>
                <c:pt idx="766">
                  <c:v>Medium</c:v>
                </c:pt>
                <c:pt idx="767">
                  <c:v>Light</c:v>
                </c:pt>
                <c:pt idx="768">
                  <c:v>Light</c:v>
                </c:pt>
                <c:pt idx="769">
                  <c:v>Medium</c:v>
                </c:pt>
                <c:pt idx="770">
                  <c:v>Dark</c:v>
                </c:pt>
                <c:pt idx="771">
                  <c:v>Light</c:v>
                </c:pt>
                <c:pt idx="772">
                  <c:v>Medium</c:v>
                </c:pt>
                <c:pt idx="773">
                  <c:v>Medium</c:v>
                </c:pt>
                <c:pt idx="774">
                  <c:v>Medium</c:v>
                </c:pt>
                <c:pt idx="775">
                  <c:v>Light</c:v>
                </c:pt>
                <c:pt idx="776">
                  <c:v>Medium</c:v>
                </c:pt>
                <c:pt idx="777">
                  <c:v>Light</c:v>
                </c:pt>
                <c:pt idx="778">
                  <c:v>Light</c:v>
                </c:pt>
                <c:pt idx="779">
                  <c:v>Dark</c:v>
                </c:pt>
                <c:pt idx="780">
                  <c:v>Medium</c:v>
                </c:pt>
                <c:pt idx="781">
                  <c:v>Light</c:v>
                </c:pt>
                <c:pt idx="782">
                  <c:v>Light</c:v>
                </c:pt>
                <c:pt idx="783">
                  <c:v>Medium</c:v>
                </c:pt>
                <c:pt idx="784">
                  <c:v>Light</c:v>
                </c:pt>
                <c:pt idx="785">
                  <c:v>Dark</c:v>
                </c:pt>
                <c:pt idx="786">
                  <c:v>Dark</c:v>
                </c:pt>
                <c:pt idx="787">
                  <c:v>Medium</c:v>
                </c:pt>
                <c:pt idx="788">
                  <c:v>Medium</c:v>
                </c:pt>
                <c:pt idx="789">
                  <c:v>Light</c:v>
                </c:pt>
                <c:pt idx="790">
                  <c:v>Light</c:v>
                </c:pt>
                <c:pt idx="791">
                  <c:v>Light</c:v>
                </c:pt>
                <c:pt idx="792">
                  <c:v>Medium</c:v>
                </c:pt>
                <c:pt idx="793">
                  <c:v>Light</c:v>
                </c:pt>
                <c:pt idx="794">
                  <c:v>Light</c:v>
                </c:pt>
                <c:pt idx="795">
                  <c:v>Light</c:v>
                </c:pt>
                <c:pt idx="796">
                  <c:v>Light</c:v>
                </c:pt>
                <c:pt idx="797">
                  <c:v>Light</c:v>
                </c:pt>
                <c:pt idx="798">
                  <c:v>Dark</c:v>
                </c:pt>
                <c:pt idx="799">
                  <c:v>Dark</c:v>
                </c:pt>
                <c:pt idx="800">
                  <c:v>Dark</c:v>
                </c:pt>
                <c:pt idx="801">
                  <c:v>Dark</c:v>
                </c:pt>
                <c:pt idx="802">
                  <c:v>Dark</c:v>
                </c:pt>
                <c:pt idx="803">
                  <c:v>Medium</c:v>
                </c:pt>
                <c:pt idx="804">
                  <c:v>Light</c:v>
                </c:pt>
                <c:pt idx="805">
                  <c:v>Medium</c:v>
                </c:pt>
                <c:pt idx="806">
                  <c:v>Dark</c:v>
                </c:pt>
                <c:pt idx="807">
                  <c:v>Dark</c:v>
                </c:pt>
                <c:pt idx="808">
                  <c:v>Light</c:v>
                </c:pt>
                <c:pt idx="809">
                  <c:v>Dark</c:v>
                </c:pt>
                <c:pt idx="810">
                  <c:v>Light</c:v>
                </c:pt>
                <c:pt idx="811">
                  <c:v>Medium</c:v>
                </c:pt>
                <c:pt idx="812">
                  <c:v>Medium</c:v>
                </c:pt>
                <c:pt idx="813">
                  <c:v>Medium</c:v>
                </c:pt>
                <c:pt idx="814">
                  <c:v>Light</c:v>
                </c:pt>
                <c:pt idx="815">
                  <c:v>Medium</c:v>
                </c:pt>
                <c:pt idx="816">
                  <c:v>Light</c:v>
                </c:pt>
                <c:pt idx="817">
                  <c:v>Dark</c:v>
                </c:pt>
                <c:pt idx="818">
                  <c:v>Light</c:v>
                </c:pt>
                <c:pt idx="819">
                  <c:v>Light</c:v>
                </c:pt>
                <c:pt idx="820">
                  <c:v>Medium</c:v>
                </c:pt>
                <c:pt idx="821">
                  <c:v>Dark</c:v>
                </c:pt>
                <c:pt idx="822">
                  <c:v>Light</c:v>
                </c:pt>
                <c:pt idx="823">
                  <c:v>Light</c:v>
                </c:pt>
                <c:pt idx="824">
                  <c:v>Medium</c:v>
                </c:pt>
                <c:pt idx="825">
                  <c:v>Dark</c:v>
                </c:pt>
                <c:pt idx="826">
                  <c:v>Medium</c:v>
                </c:pt>
                <c:pt idx="827">
                  <c:v>Medium</c:v>
                </c:pt>
                <c:pt idx="828">
                  <c:v>Dark</c:v>
                </c:pt>
                <c:pt idx="829">
                  <c:v>Dark</c:v>
                </c:pt>
                <c:pt idx="830">
                  <c:v>Medium</c:v>
                </c:pt>
                <c:pt idx="831">
                  <c:v>Medium</c:v>
                </c:pt>
                <c:pt idx="832">
                  <c:v>Medium</c:v>
                </c:pt>
                <c:pt idx="833">
                  <c:v>Dark</c:v>
                </c:pt>
                <c:pt idx="834">
                  <c:v>Dark</c:v>
                </c:pt>
                <c:pt idx="835">
                  <c:v>Light</c:v>
                </c:pt>
                <c:pt idx="836">
                  <c:v>Dark</c:v>
                </c:pt>
                <c:pt idx="837">
                  <c:v>Medium</c:v>
                </c:pt>
                <c:pt idx="838">
                  <c:v>Dark</c:v>
                </c:pt>
                <c:pt idx="839">
                  <c:v>Medium</c:v>
                </c:pt>
                <c:pt idx="840">
                  <c:v>Light</c:v>
                </c:pt>
                <c:pt idx="841">
                  <c:v>Medium</c:v>
                </c:pt>
                <c:pt idx="842">
                  <c:v>Medium</c:v>
                </c:pt>
                <c:pt idx="843">
                  <c:v>Medium</c:v>
                </c:pt>
                <c:pt idx="844">
                  <c:v>Dark</c:v>
                </c:pt>
                <c:pt idx="845">
                  <c:v>Dark</c:v>
                </c:pt>
                <c:pt idx="846">
                  <c:v>Medium</c:v>
                </c:pt>
                <c:pt idx="847">
                  <c:v>Dark</c:v>
                </c:pt>
                <c:pt idx="848">
                  <c:v>Light</c:v>
                </c:pt>
                <c:pt idx="849">
                  <c:v>Light</c:v>
                </c:pt>
                <c:pt idx="850">
                  <c:v>Light</c:v>
                </c:pt>
                <c:pt idx="851">
                  <c:v>Dark</c:v>
                </c:pt>
                <c:pt idx="852">
                  <c:v>Dark</c:v>
                </c:pt>
                <c:pt idx="853">
                  <c:v>Dark</c:v>
                </c:pt>
                <c:pt idx="854">
                  <c:v>Light</c:v>
                </c:pt>
                <c:pt idx="855">
                  <c:v>Dark</c:v>
                </c:pt>
                <c:pt idx="856">
                  <c:v>Medium</c:v>
                </c:pt>
                <c:pt idx="857">
                  <c:v>Light</c:v>
                </c:pt>
                <c:pt idx="858">
                  <c:v>Medium</c:v>
                </c:pt>
                <c:pt idx="859">
                  <c:v>Light</c:v>
                </c:pt>
                <c:pt idx="860">
                  <c:v>Medium</c:v>
                </c:pt>
                <c:pt idx="861">
                  <c:v>Dark</c:v>
                </c:pt>
                <c:pt idx="862">
                  <c:v>Medium</c:v>
                </c:pt>
                <c:pt idx="863">
                  <c:v>Medium</c:v>
                </c:pt>
                <c:pt idx="864">
                  <c:v>Light</c:v>
                </c:pt>
                <c:pt idx="865">
                  <c:v>Medium</c:v>
                </c:pt>
                <c:pt idx="866">
                  <c:v>Dark</c:v>
                </c:pt>
                <c:pt idx="867">
                  <c:v>Light</c:v>
                </c:pt>
                <c:pt idx="868">
                  <c:v>Medium</c:v>
                </c:pt>
                <c:pt idx="869">
                  <c:v>Medium</c:v>
                </c:pt>
                <c:pt idx="870">
                  <c:v>Dark</c:v>
                </c:pt>
                <c:pt idx="871">
                  <c:v>Light</c:v>
                </c:pt>
                <c:pt idx="872">
                  <c:v>Medium</c:v>
                </c:pt>
                <c:pt idx="873">
                  <c:v>Medium</c:v>
                </c:pt>
                <c:pt idx="874">
                  <c:v>Light</c:v>
                </c:pt>
                <c:pt idx="875">
                  <c:v>Medium</c:v>
                </c:pt>
                <c:pt idx="876">
                  <c:v>Medium</c:v>
                </c:pt>
                <c:pt idx="877">
                  <c:v>Light</c:v>
                </c:pt>
                <c:pt idx="878">
                  <c:v>Light</c:v>
                </c:pt>
                <c:pt idx="879">
                  <c:v>Dark</c:v>
                </c:pt>
                <c:pt idx="880">
                  <c:v>Light</c:v>
                </c:pt>
                <c:pt idx="881">
                  <c:v>Light</c:v>
                </c:pt>
                <c:pt idx="882">
                  <c:v>Dark</c:v>
                </c:pt>
                <c:pt idx="883">
                  <c:v>Medium</c:v>
                </c:pt>
                <c:pt idx="884">
                  <c:v>Dark</c:v>
                </c:pt>
                <c:pt idx="885">
                  <c:v>Dark</c:v>
                </c:pt>
                <c:pt idx="886">
                  <c:v>Medium</c:v>
                </c:pt>
                <c:pt idx="887">
                  <c:v>Light</c:v>
                </c:pt>
                <c:pt idx="888">
                  <c:v>Light</c:v>
                </c:pt>
                <c:pt idx="889">
                  <c:v>Dark</c:v>
                </c:pt>
                <c:pt idx="890">
                  <c:v>Dark</c:v>
                </c:pt>
                <c:pt idx="891">
                  <c:v>Dark</c:v>
                </c:pt>
                <c:pt idx="892">
                  <c:v>Medium</c:v>
                </c:pt>
                <c:pt idx="893">
                  <c:v>Light</c:v>
                </c:pt>
                <c:pt idx="894">
                  <c:v>Dark</c:v>
                </c:pt>
                <c:pt idx="895">
                  <c:v>Medium</c:v>
                </c:pt>
                <c:pt idx="896">
                  <c:v>Dark</c:v>
                </c:pt>
                <c:pt idx="897">
                  <c:v>Dark</c:v>
                </c:pt>
                <c:pt idx="898">
                  <c:v>Light</c:v>
                </c:pt>
                <c:pt idx="899">
                  <c:v>Medium</c:v>
                </c:pt>
                <c:pt idx="900">
                  <c:v>Light</c:v>
                </c:pt>
                <c:pt idx="901">
                  <c:v>Light</c:v>
                </c:pt>
                <c:pt idx="902">
                  <c:v>Medium</c:v>
                </c:pt>
                <c:pt idx="903">
                  <c:v>Medium</c:v>
                </c:pt>
                <c:pt idx="904">
                  <c:v>Light</c:v>
                </c:pt>
                <c:pt idx="905">
                  <c:v>Medium</c:v>
                </c:pt>
                <c:pt idx="906">
                  <c:v>Medium</c:v>
                </c:pt>
                <c:pt idx="907">
                  <c:v>Dark</c:v>
                </c:pt>
                <c:pt idx="908">
                  <c:v>Light</c:v>
                </c:pt>
                <c:pt idx="909">
                  <c:v>Light</c:v>
                </c:pt>
                <c:pt idx="910">
                  <c:v>Dark</c:v>
                </c:pt>
                <c:pt idx="911">
                  <c:v>Medium</c:v>
                </c:pt>
                <c:pt idx="912">
                  <c:v>Medium</c:v>
                </c:pt>
                <c:pt idx="913">
                  <c:v>Medium</c:v>
                </c:pt>
                <c:pt idx="914">
                  <c:v>Medium</c:v>
                </c:pt>
                <c:pt idx="915">
                  <c:v>Dark</c:v>
                </c:pt>
                <c:pt idx="916">
                  <c:v>Dark</c:v>
                </c:pt>
                <c:pt idx="917">
                  <c:v>Medium</c:v>
                </c:pt>
                <c:pt idx="918">
                  <c:v>Medium</c:v>
                </c:pt>
                <c:pt idx="919">
                  <c:v>Dark</c:v>
                </c:pt>
                <c:pt idx="920">
                  <c:v>Dark</c:v>
                </c:pt>
                <c:pt idx="921">
                  <c:v>Dark</c:v>
                </c:pt>
                <c:pt idx="922">
                  <c:v>Medium</c:v>
                </c:pt>
                <c:pt idx="923">
                  <c:v>Dark</c:v>
                </c:pt>
                <c:pt idx="924">
                  <c:v>Light</c:v>
                </c:pt>
                <c:pt idx="925">
                  <c:v>Medium</c:v>
                </c:pt>
                <c:pt idx="926">
                  <c:v>Medium</c:v>
                </c:pt>
                <c:pt idx="927">
                  <c:v>Dark</c:v>
                </c:pt>
                <c:pt idx="928">
                  <c:v>Medium</c:v>
                </c:pt>
                <c:pt idx="929">
                  <c:v>Light</c:v>
                </c:pt>
                <c:pt idx="930">
                  <c:v>Dark</c:v>
                </c:pt>
                <c:pt idx="931">
                  <c:v>Dark</c:v>
                </c:pt>
                <c:pt idx="932">
                  <c:v>Medium</c:v>
                </c:pt>
                <c:pt idx="933">
                  <c:v>Dark</c:v>
                </c:pt>
                <c:pt idx="934">
                  <c:v>Medium</c:v>
                </c:pt>
                <c:pt idx="935">
                  <c:v>Medium</c:v>
                </c:pt>
                <c:pt idx="936">
                  <c:v>Dark</c:v>
                </c:pt>
                <c:pt idx="937">
                  <c:v>Dark</c:v>
                </c:pt>
                <c:pt idx="938">
                  <c:v>Light</c:v>
                </c:pt>
                <c:pt idx="939">
                  <c:v>Light</c:v>
                </c:pt>
                <c:pt idx="940">
                  <c:v>Light</c:v>
                </c:pt>
                <c:pt idx="941">
                  <c:v>Light</c:v>
                </c:pt>
                <c:pt idx="942">
                  <c:v>Light</c:v>
                </c:pt>
                <c:pt idx="943">
                  <c:v>Light</c:v>
                </c:pt>
                <c:pt idx="944">
                  <c:v>Light</c:v>
                </c:pt>
                <c:pt idx="945">
                  <c:v>Dark</c:v>
                </c:pt>
                <c:pt idx="946">
                  <c:v>Dark</c:v>
                </c:pt>
                <c:pt idx="947">
                  <c:v>Medium</c:v>
                </c:pt>
                <c:pt idx="948">
                  <c:v>Dark</c:v>
                </c:pt>
                <c:pt idx="949">
                  <c:v>Light</c:v>
                </c:pt>
                <c:pt idx="950">
                  <c:v>Light</c:v>
                </c:pt>
                <c:pt idx="951">
                  <c:v>Light</c:v>
                </c:pt>
                <c:pt idx="952">
                  <c:v>Medium</c:v>
                </c:pt>
                <c:pt idx="953">
                  <c:v>Light</c:v>
                </c:pt>
                <c:pt idx="954">
                  <c:v>Dark</c:v>
                </c:pt>
                <c:pt idx="955">
                  <c:v>Light</c:v>
                </c:pt>
                <c:pt idx="956">
                  <c:v>Light</c:v>
                </c:pt>
                <c:pt idx="957">
                  <c:v>Light</c:v>
                </c:pt>
                <c:pt idx="958">
                  <c:v>Light</c:v>
                </c:pt>
                <c:pt idx="959">
                  <c:v>Light</c:v>
                </c:pt>
                <c:pt idx="960">
                  <c:v>Light</c:v>
                </c:pt>
                <c:pt idx="961">
                  <c:v>Dark</c:v>
                </c:pt>
                <c:pt idx="962">
                  <c:v>Dark</c:v>
                </c:pt>
                <c:pt idx="963">
                  <c:v>Medium</c:v>
                </c:pt>
                <c:pt idx="964">
                  <c:v>Light</c:v>
                </c:pt>
                <c:pt idx="965">
                  <c:v>Medium</c:v>
                </c:pt>
                <c:pt idx="966">
                  <c:v>Light</c:v>
                </c:pt>
                <c:pt idx="967">
                  <c:v>Dark</c:v>
                </c:pt>
                <c:pt idx="968">
                  <c:v>Medium</c:v>
                </c:pt>
                <c:pt idx="969">
                  <c:v>Dark</c:v>
                </c:pt>
                <c:pt idx="970">
                  <c:v>Medium</c:v>
                </c:pt>
                <c:pt idx="971">
                  <c:v>Light</c:v>
                </c:pt>
                <c:pt idx="972">
                  <c:v>Light</c:v>
                </c:pt>
                <c:pt idx="973">
                  <c:v>Medium</c:v>
                </c:pt>
                <c:pt idx="974">
                  <c:v>Dark</c:v>
                </c:pt>
                <c:pt idx="975">
                  <c:v>Dark</c:v>
                </c:pt>
                <c:pt idx="976">
                  <c:v>Light</c:v>
                </c:pt>
                <c:pt idx="977">
                  <c:v>Light</c:v>
                </c:pt>
                <c:pt idx="978">
                  <c:v>Light</c:v>
                </c:pt>
                <c:pt idx="979">
                  <c:v>Dark</c:v>
                </c:pt>
                <c:pt idx="980">
                  <c:v>Dark</c:v>
                </c:pt>
                <c:pt idx="981">
                  <c:v>Dark</c:v>
                </c:pt>
                <c:pt idx="982">
                  <c:v>Light</c:v>
                </c:pt>
                <c:pt idx="983">
                  <c:v>Medium</c:v>
                </c:pt>
                <c:pt idx="984">
                  <c:v>Medium</c:v>
                </c:pt>
                <c:pt idx="985">
                  <c:v>Light</c:v>
                </c:pt>
                <c:pt idx="986">
                  <c:v>Medium</c:v>
                </c:pt>
                <c:pt idx="987">
                  <c:v>Dark</c:v>
                </c:pt>
                <c:pt idx="988">
                  <c:v>Medium</c:v>
                </c:pt>
                <c:pt idx="989">
                  <c:v>Medium</c:v>
                </c:pt>
                <c:pt idx="990">
                  <c:v>Dark</c:v>
                </c:pt>
                <c:pt idx="991">
                  <c:v>Dark</c:v>
                </c:pt>
                <c:pt idx="992">
                  <c:v>Light</c:v>
                </c:pt>
                <c:pt idx="993">
                  <c:v>Light</c:v>
                </c:pt>
                <c:pt idx="994">
                  <c:v>Dark</c:v>
                </c:pt>
                <c:pt idx="995">
                  <c:v>Light</c:v>
                </c:pt>
                <c:pt idx="996">
                  <c:v>Medium</c:v>
                </c:pt>
                <c:pt idx="997">
                  <c:v>Medium</c:v>
                </c:pt>
                <c:pt idx="998">
                  <c:v>Dark</c:v>
                </c:pt>
                <c:pt idx="999">
                  <c:v>Medium</c:v>
                </c:pt>
              </c:strCache>
            </c:strRef>
          </c:cat>
          <c:val>
            <c:numRef>
              <c:f>'regression analysis '!$D$2:$D$1001</c:f>
              <c:numCache>
                <c:formatCode>General</c:formatCode>
                <c:ptCount val="1000"/>
                <c:pt idx="0">
                  <c:v>19.899999999999999</c:v>
                </c:pt>
                <c:pt idx="1">
                  <c:v>19.899999999999999</c:v>
                </c:pt>
                <c:pt idx="2">
                  <c:v>12.95</c:v>
                </c:pt>
                <c:pt idx="3">
                  <c:v>27.5</c:v>
                </c:pt>
                <c:pt idx="4">
                  <c:v>27.5</c:v>
                </c:pt>
                <c:pt idx="5">
                  <c:v>38.849999999999994</c:v>
                </c:pt>
                <c:pt idx="6">
                  <c:v>21.87</c:v>
                </c:pt>
                <c:pt idx="7">
                  <c:v>4.7549999999999999</c:v>
                </c:pt>
                <c:pt idx="8">
                  <c:v>17.91</c:v>
                </c:pt>
                <c:pt idx="9">
                  <c:v>5.97</c:v>
                </c:pt>
                <c:pt idx="10">
                  <c:v>39.799999999999997</c:v>
                </c:pt>
                <c:pt idx="11">
                  <c:v>170.77499999999998</c:v>
                </c:pt>
                <c:pt idx="12">
                  <c:v>49.75</c:v>
                </c:pt>
                <c:pt idx="13">
                  <c:v>41.169999999999995</c:v>
                </c:pt>
                <c:pt idx="14">
                  <c:v>11.654999999999999</c:v>
                </c:pt>
                <c:pt idx="15">
                  <c:v>114.42499999999998</c:v>
                </c:pt>
                <c:pt idx="16">
                  <c:v>20.25</c:v>
                </c:pt>
                <c:pt idx="17">
                  <c:v>77.699999999999989</c:v>
                </c:pt>
                <c:pt idx="18">
                  <c:v>82.339999999999989</c:v>
                </c:pt>
                <c:pt idx="19">
                  <c:v>16.875</c:v>
                </c:pt>
                <c:pt idx="20">
                  <c:v>16.875</c:v>
                </c:pt>
                <c:pt idx="21">
                  <c:v>17.91</c:v>
                </c:pt>
                <c:pt idx="22">
                  <c:v>91.539999999999992</c:v>
                </c:pt>
                <c:pt idx="23">
                  <c:v>11.94</c:v>
                </c:pt>
                <c:pt idx="24">
                  <c:v>11.25</c:v>
                </c:pt>
                <c:pt idx="25">
                  <c:v>12.375</c:v>
                </c:pt>
                <c:pt idx="26">
                  <c:v>27</c:v>
                </c:pt>
                <c:pt idx="27">
                  <c:v>16.875</c:v>
                </c:pt>
                <c:pt idx="28">
                  <c:v>17.91</c:v>
                </c:pt>
                <c:pt idx="29">
                  <c:v>39.799999999999997</c:v>
                </c:pt>
                <c:pt idx="30">
                  <c:v>21.825000000000003</c:v>
                </c:pt>
                <c:pt idx="31">
                  <c:v>21.825000000000003</c:v>
                </c:pt>
                <c:pt idx="32">
                  <c:v>21.825000000000003</c:v>
                </c:pt>
                <c:pt idx="33">
                  <c:v>23.774999999999999</c:v>
                </c:pt>
                <c:pt idx="34">
                  <c:v>57.06</c:v>
                </c:pt>
                <c:pt idx="35">
                  <c:v>35.82</c:v>
                </c:pt>
                <c:pt idx="36">
                  <c:v>8.73</c:v>
                </c:pt>
                <c:pt idx="37">
                  <c:v>28.53</c:v>
                </c:pt>
                <c:pt idx="38">
                  <c:v>114.42499999999998</c:v>
                </c:pt>
                <c:pt idx="39">
                  <c:v>59.699999999999996</c:v>
                </c:pt>
                <c:pt idx="40">
                  <c:v>43.650000000000006</c:v>
                </c:pt>
                <c:pt idx="41">
                  <c:v>7.29</c:v>
                </c:pt>
                <c:pt idx="42">
                  <c:v>8.0549999999999997</c:v>
                </c:pt>
                <c:pt idx="43">
                  <c:v>72.91</c:v>
                </c:pt>
                <c:pt idx="44">
                  <c:v>16.5</c:v>
                </c:pt>
                <c:pt idx="45">
                  <c:v>178.70999999999998</c:v>
                </c:pt>
                <c:pt idx="46">
                  <c:v>63.249999999999993</c:v>
                </c:pt>
                <c:pt idx="47">
                  <c:v>7.77</c:v>
                </c:pt>
                <c:pt idx="48">
                  <c:v>91.539999999999992</c:v>
                </c:pt>
                <c:pt idx="49">
                  <c:v>38.849999999999994</c:v>
                </c:pt>
                <c:pt idx="50">
                  <c:v>15.54</c:v>
                </c:pt>
                <c:pt idx="51">
                  <c:v>145.82</c:v>
                </c:pt>
                <c:pt idx="52">
                  <c:v>29.849999999999998</c:v>
                </c:pt>
                <c:pt idx="53">
                  <c:v>29.849999999999998</c:v>
                </c:pt>
                <c:pt idx="54">
                  <c:v>72.75</c:v>
                </c:pt>
                <c:pt idx="55">
                  <c:v>47.55</c:v>
                </c:pt>
                <c:pt idx="56">
                  <c:v>10.935</c:v>
                </c:pt>
                <c:pt idx="57">
                  <c:v>59.4</c:v>
                </c:pt>
                <c:pt idx="58">
                  <c:v>89.35499999999999</c:v>
                </c:pt>
                <c:pt idx="59">
                  <c:v>26.19</c:v>
                </c:pt>
                <c:pt idx="60">
                  <c:v>114.42499999999998</c:v>
                </c:pt>
                <c:pt idx="61">
                  <c:v>26.849999999999994</c:v>
                </c:pt>
                <c:pt idx="62">
                  <c:v>23.774999999999999</c:v>
                </c:pt>
                <c:pt idx="63">
                  <c:v>6.75</c:v>
                </c:pt>
                <c:pt idx="64">
                  <c:v>35.82</c:v>
                </c:pt>
                <c:pt idx="65">
                  <c:v>82.339999999999989</c:v>
                </c:pt>
                <c:pt idx="66">
                  <c:v>7.169999999999999</c:v>
                </c:pt>
                <c:pt idx="67">
                  <c:v>9.51</c:v>
                </c:pt>
                <c:pt idx="68">
                  <c:v>2.9849999999999999</c:v>
                </c:pt>
                <c:pt idx="69">
                  <c:v>59.699999999999996</c:v>
                </c:pt>
                <c:pt idx="70">
                  <c:v>136.61999999999998</c:v>
                </c:pt>
                <c:pt idx="71">
                  <c:v>9.51</c:v>
                </c:pt>
                <c:pt idx="72">
                  <c:v>77.624999999999986</c:v>
                </c:pt>
                <c:pt idx="73">
                  <c:v>21.825000000000003</c:v>
                </c:pt>
                <c:pt idx="74">
                  <c:v>17.82</c:v>
                </c:pt>
                <c:pt idx="75">
                  <c:v>53.699999999999996</c:v>
                </c:pt>
                <c:pt idx="76">
                  <c:v>3.5849999999999995</c:v>
                </c:pt>
                <c:pt idx="77">
                  <c:v>7.29</c:v>
                </c:pt>
                <c:pt idx="78">
                  <c:v>40.5</c:v>
                </c:pt>
                <c:pt idx="79">
                  <c:v>47.8</c:v>
                </c:pt>
                <c:pt idx="80">
                  <c:v>38.849999999999994</c:v>
                </c:pt>
                <c:pt idx="81">
                  <c:v>109.36499999999999</c:v>
                </c:pt>
                <c:pt idx="82">
                  <c:v>100.39499999999998</c:v>
                </c:pt>
                <c:pt idx="83">
                  <c:v>82.339999999999989</c:v>
                </c:pt>
                <c:pt idx="84">
                  <c:v>9.51</c:v>
                </c:pt>
                <c:pt idx="85">
                  <c:v>89.35499999999999</c:v>
                </c:pt>
                <c:pt idx="86">
                  <c:v>89.35499999999999</c:v>
                </c:pt>
                <c:pt idx="87">
                  <c:v>33.75</c:v>
                </c:pt>
                <c:pt idx="88">
                  <c:v>35.849999999999994</c:v>
                </c:pt>
                <c:pt idx="89">
                  <c:v>77.699999999999989</c:v>
                </c:pt>
                <c:pt idx="90">
                  <c:v>51.8</c:v>
                </c:pt>
                <c:pt idx="91">
                  <c:v>103.49999999999999</c:v>
                </c:pt>
                <c:pt idx="92">
                  <c:v>44.55</c:v>
                </c:pt>
                <c:pt idx="93">
                  <c:v>35.64</c:v>
                </c:pt>
                <c:pt idx="94">
                  <c:v>17.91</c:v>
                </c:pt>
                <c:pt idx="95">
                  <c:v>155.24999999999997</c:v>
                </c:pt>
                <c:pt idx="96">
                  <c:v>5.97</c:v>
                </c:pt>
                <c:pt idx="97">
                  <c:v>13.5</c:v>
                </c:pt>
                <c:pt idx="98">
                  <c:v>2.9849999999999999</c:v>
                </c:pt>
                <c:pt idx="99">
                  <c:v>13.095000000000001</c:v>
                </c:pt>
                <c:pt idx="100">
                  <c:v>7.77</c:v>
                </c:pt>
                <c:pt idx="101">
                  <c:v>148.92499999999998</c:v>
                </c:pt>
                <c:pt idx="102">
                  <c:v>38.849999999999994</c:v>
                </c:pt>
                <c:pt idx="103">
                  <c:v>11.94</c:v>
                </c:pt>
                <c:pt idx="104">
                  <c:v>87.300000000000011</c:v>
                </c:pt>
                <c:pt idx="105">
                  <c:v>40.5</c:v>
                </c:pt>
                <c:pt idx="106">
                  <c:v>24.3</c:v>
                </c:pt>
                <c:pt idx="107">
                  <c:v>17.91</c:v>
                </c:pt>
                <c:pt idx="108">
                  <c:v>27</c:v>
                </c:pt>
                <c:pt idx="109">
                  <c:v>7.77</c:v>
                </c:pt>
                <c:pt idx="110">
                  <c:v>13.365</c:v>
                </c:pt>
                <c:pt idx="111">
                  <c:v>26.849999999999994</c:v>
                </c:pt>
                <c:pt idx="112">
                  <c:v>11.25</c:v>
                </c:pt>
                <c:pt idx="113">
                  <c:v>14.55</c:v>
                </c:pt>
                <c:pt idx="114">
                  <c:v>14.339999999999998</c:v>
                </c:pt>
                <c:pt idx="115">
                  <c:v>15.85</c:v>
                </c:pt>
                <c:pt idx="116">
                  <c:v>19.02</c:v>
                </c:pt>
                <c:pt idx="117">
                  <c:v>38.04</c:v>
                </c:pt>
                <c:pt idx="118">
                  <c:v>21.87</c:v>
                </c:pt>
                <c:pt idx="119">
                  <c:v>4.125</c:v>
                </c:pt>
                <c:pt idx="120">
                  <c:v>4.125</c:v>
                </c:pt>
                <c:pt idx="121">
                  <c:v>4.125</c:v>
                </c:pt>
                <c:pt idx="122">
                  <c:v>23.88</c:v>
                </c:pt>
                <c:pt idx="123">
                  <c:v>145.82</c:v>
                </c:pt>
                <c:pt idx="124">
                  <c:v>21.825000000000003</c:v>
                </c:pt>
                <c:pt idx="125">
                  <c:v>26.19</c:v>
                </c:pt>
                <c:pt idx="126">
                  <c:v>11.25</c:v>
                </c:pt>
                <c:pt idx="127">
                  <c:v>77.699999999999989</c:v>
                </c:pt>
                <c:pt idx="128">
                  <c:v>6.75</c:v>
                </c:pt>
                <c:pt idx="129">
                  <c:v>12.15</c:v>
                </c:pt>
                <c:pt idx="130">
                  <c:v>148.92499999999998</c:v>
                </c:pt>
                <c:pt idx="131">
                  <c:v>14.58</c:v>
                </c:pt>
                <c:pt idx="132">
                  <c:v>148.92499999999998</c:v>
                </c:pt>
                <c:pt idx="133">
                  <c:v>12.95</c:v>
                </c:pt>
                <c:pt idx="134">
                  <c:v>94.874999999999986</c:v>
                </c:pt>
                <c:pt idx="135">
                  <c:v>38.849999999999994</c:v>
                </c:pt>
                <c:pt idx="136">
                  <c:v>11.94</c:v>
                </c:pt>
                <c:pt idx="137">
                  <c:v>102.46499999999997</c:v>
                </c:pt>
                <c:pt idx="138">
                  <c:v>48.6</c:v>
                </c:pt>
                <c:pt idx="139">
                  <c:v>77.699999999999989</c:v>
                </c:pt>
                <c:pt idx="140">
                  <c:v>29.784999999999997</c:v>
                </c:pt>
                <c:pt idx="141">
                  <c:v>15.54</c:v>
                </c:pt>
                <c:pt idx="142">
                  <c:v>136.61999999999998</c:v>
                </c:pt>
                <c:pt idx="143">
                  <c:v>17.46</c:v>
                </c:pt>
                <c:pt idx="144">
                  <c:v>68.309999999999988</c:v>
                </c:pt>
                <c:pt idx="145">
                  <c:v>17.46</c:v>
                </c:pt>
                <c:pt idx="146">
                  <c:v>43.650000000000006</c:v>
                </c:pt>
                <c:pt idx="147">
                  <c:v>43.650000000000006</c:v>
                </c:pt>
                <c:pt idx="148">
                  <c:v>18.225000000000001</c:v>
                </c:pt>
                <c:pt idx="149">
                  <c:v>51.749999999999993</c:v>
                </c:pt>
                <c:pt idx="150">
                  <c:v>12.95</c:v>
                </c:pt>
                <c:pt idx="151">
                  <c:v>33.75</c:v>
                </c:pt>
                <c:pt idx="152">
                  <c:v>68.655000000000001</c:v>
                </c:pt>
                <c:pt idx="153">
                  <c:v>2.6849999999999996</c:v>
                </c:pt>
                <c:pt idx="154">
                  <c:v>114.42499999999998</c:v>
                </c:pt>
                <c:pt idx="155">
                  <c:v>155.24999999999997</c:v>
                </c:pt>
                <c:pt idx="156">
                  <c:v>77.624999999999986</c:v>
                </c:pt>
                <c:pt idx="157">
                  <c:v>61.754999999999995</c:v>
                </c:pt>
                <c:pt idx="158">
                  <c:v>123.50999999999999</c:v>
                </c:pt>
                <c:pt idx="159">
                  <c:v>218.73</c:v>
                </c:pt>
                <c:pt idx="160">
                  <c:v>33</c:v>
                </c:pt>
                <c:pt idx="161">
                  <c:v>23.31</c:v>
                </c:pt>
                <c:pt idx="162">
                  <c:v>21.87</c:v>
                </c:pt>
                <c:pt idx="163">
                  <c:v>16.11</c:v>
                </c:pt>
                <c:pt idx="164">
                  <c:v>29.16</c:v>
                </c:pt>
                <c:pt idx="165">
                  <c:v>53.699999999999996</c:v>
                </c:pt>
                <c:pt idx="166">
                  <c:v>26.849999999999994</c:v>
                </c:pt>
                <c:pt idx="167">
                  <c:v>41.25</c:v>
                </c:pt>
                <c:pt idx="168">
                  <c:v>40.5</c:v>
                </c:pt>
                <c:pt idx="169">
                  <c:v>17.899999999999999</c:v>
                </c:pt>
                <c:pt idx="170">
                  <c:v>68.309999999999988</c:v>
                </c:pt>
                <c:pt idx="171">
                  <c:v>63.249999999999993</c:v>
                </c:pt>
                <c:pt idx="172">
                  <c:v>21.87</c:v>
                </c:pt>
                <c:pt idx="173">
                  <c:v>91.539999999999992</c:v>
                </c:pt>
                <c:pt idx="174">
                  <c:v>204.92999999999995</c:v>
                </c:pt>
                <c:pt idx="175">
                  <c:v>63.249999999999993</c:v>
                </c:pt>
                <c:pt idx="176">
                  <c:v>34.154999999999994</c:v>
                </c:pt>
                <c:pt idx="177">
                  <c:v>109.93999999999998</c:v>
                </c:pt>
                <c:pt idx="178">
                  <c:v>25.9</c:v>
                </c:pt>
                <c:pt idx="179">
                  <c:v>2.9849999999999999</c:v>
                </c:pt>
                <c:pt idx="180">
                  <c:v>22.274999999999999</c:v>
                </c:pt>
                <c:pt idx="181">
                  <c:v>22.274999999999999</c:v>
                </c:pt>
                <c:pt idx="182">
                  <c:v>32.22</c:v>
                </c:pt>
                <c:pt idx="183">
                  <c:v>8.25</c:v>
                </c:pt>
                <c:pt idx="184">
                  <c:v>31.08</c:v>
                </c:pt>
                <c:pt idx="185">
                  <c:v>36.450000000000003</c:v>
                </c:pt>
                <c:pt idx="186">
                  <c:v>68.655000000000001</c:v>
                </c:pt>
                <c:pt idx="187">
                  <c:v>43.650000000000006</c:v>
                </c:pt>
                <c:pt idx="188">
                  <c:v>4.4550000000000001</c:v>
                </c:pt>
                <c:pt idx="189">
                  <c:v>43.650000000000006</c:v>
                </c:pt>
                <c:pt idx="190">
                  <c:v>33.464999999999996</c:v>
                </c:pt>
                <c:pt idx="191">
                  <c:v>19.424999999999997</c:v>
                </c:pt>
                <c:pt idx="192">
                  <c:v>72.900000000000006</c:v>
                </c:pt>
                <c:pt idx="193">
                  <c:v>44.55</c:v>
                </c:pt>
                <c:pt idx="194">
                  <c:v>36.450000000000003</c:v>
                </c:pt>
                <c:pt idx="195">
                  <c:v>38.849999999999994</c:v>
                </c:pt>
                <c:pt idx="196">
                  <c:v>53.46</c:v>
                </c:pt>
                <c:pt idx="197">
                  <c:v>53.46</c:v>
                </c:pt>
                <c:pt idx="198">
                  <c:v>53.46</c:v>
                </c:pt>
                <c:pt idx="199">
                  <c:v>53.46</c:v>
                </c:pt>
                <c:pt idx="200">
                  <c:v>53.46</c:v>
                </c:pt>
                <c:pt idx="201">
                  <c:v>57.06</c:v>
                </c:pt>
                <c:pt idx="202">
                  <c:v>178.70999999999998</c:v>
                </c:pt>
                <c:pt idx="203">
                  <c:v>4.7549999999999999</c:v>
                </c:pt>
                <c:pt idx="204">
                  <c:v>82.5</c:v>
                </c:pt>
                <c:pt idx="205">
                  <c:v>8.0549999999999997</c:v>
                </c:pt>
                <c:pt idx="206">
                  <c:v>22.5</c:v>
                </c:pt>
                <c:pt idx="207">
                  <c:v>40.5</c:v>
                </c:pt>
                <c:pt idx="208">
                  <c:v>29.16</c:v>
                </c:pt>
                <c:pt idx="209">
                  <c:v>6.75</c:v>
                </c:pt>
                <c:pt idx="210">
                  <c:v>51.8</c:v>
                </c:pt>
                <c:pt idx="211">
                  <c:v>53.46</c:v>
                </c:pt>
                <c:pt idx="212">
                  <c:v>14.58</c:v>
                </c:pt>
                <c:pt idx="213">
                  <c:v>20.584999999999997</c:v>
                </c:pt>
                <c:pt idx="214">
                  <c:v>31.7</c:v>
                </c:pt>
                <c:pt idx="215">
                  <c:v>23.31</c:v>
                </c:pt>
                <c:pt idx="216">
                  <c:v>58.2</c:v>
                </c:pt>
                <c:pt idx="217">
                  <c:v>35.64</c:v>
                </c:pt>
                <c:pt idx="218">
                  <c:v>56.25</c:v>
                </c:pt>
                <c:pt idx="219">
                  <c:v>10.754999999999999</c:v>
                </c:pt>
                <c:pt idx="220">
                  <c:v>10.754999999999999</c:v>
                </c:pt>
                <c:pt idx="221">
                  <c:v>77.699999999999989</c:v>
                </c:pt>
                <c:pt idx="222">
                  <c:v>23.31</c:v>
                </c:pt>
                <c:pt idx="223">
                  <c:v>59.4</c:v>
                </c:pt>
                <c:pt idx="224">
                  <c:v>119.13999999999999</c:v>
                </c:pt>
                <c:pt idx="225">
                  <c:v>14.339999999999998</c:v>
                </c:pt>
                <c:pt idx="226">
                  <c:v>129.37499999999997</c:v>
                </c:pt>
                <c:pt idx="227">
                  <c:v>16.11</c:v>
                </c:pt>
                <c:pt idx="228">
                  <c:v>17.924999999999997</c:v>
                </c:pt>
                <c:pt idx="229">
                  <c:v>8.73</c:v>
                </c:pt>
                <c:pt idx="230">
                  <c:v>51.749999999999993</c:v>
                </c:pt>
                <c:pt idx="231">
                  <c:v>8.73</c:v>
                </c:pt>
                <c:pt idx="232">
                  <c:v>23.774999999999999</c:v>
                </c:pt>
                <c:pt idx="233">
                  <c:v>20.625</c:v>
                </c:pt>
                <c:pt idx="234">
                  <c:v>36.454999999999998</c:v>
                </c:pt>
                <c:pt idx="235">
                  <c:v>182.27499999999998</c:v>
                </c:pt>
                <c:pt idx="236">
                  <c:v>89.35499999999999</c:v>
                </c:pt>
                <c:pt idx="237">
                  <c:v>3.5849999999999995</c:v>
                </c:pt>
                <c:pt idx="238">
                  <c:v>45.769999999999996</c:v>
                </c:pt>
                <c:pt idx="239">
                  <c:v>59.4</c:v>
                </c:pt>
                <c:pt idx="240">
                  <c:v>155.24999999999997</c:v>
                </c:pt>
                <c:pt idx="241">
                  <c:v>45.769999999999996</c:v>
                </c:pt>
                <c:pt idx="242">
                  <c:v>36.450000000000003</c:v>
                </c:pt>
                <c:pt idx="243">
                  <c:v>29.16</c:v>
                </c:pt>
                <c:pt idx="244">
                  <c:v>133.85999999999999</c:v>
                </c:pt>
                <c:pt idx="245">
                  <c:v>23.774999999999999</c:v>
                </c:pt>
                <c:pt idx="246">
                  <c:v>38.849999999999994</c:v>
                </c:pt>
                <c:pt idx="247">
                  <c:v>21.509999999999998</c:v>
                </c:pt>
                <c:pt idx="248">
                  <c:v>9.9499999999999993</c:v>
                </c:pt>
                <c:pt idx="249">
                  <c:v>15.85</c:v>
                </c:pt>
                <c:pt idx="250">
                  <c:v>2.9849999999999999</c:v>
                </c:pt>
                <c:pt idx="251">
                  <c:v>68.75</c:v>
                </c:pt>
                <c:pt idx="252">
                  <c:v>29.849999999999998</c:v>
                </c:pt>
                <c:pt idx="253">
                  <c:v>58.2</c:v>
                </c:pt>
                <c:pt idx="254">
                  <c:v>28.679999999999996</c:v>
                </c:pt>
                <c:pt idx="255">
                  <c:v>21.509999999999998</c:v>
                </c:pt>
                <c:pt idx="256">
                  <c:v>17.46</c:v>
                </c:pt>
                <c:pt idx="257">
                  <c:v>27.945</c:v>
                </c:pt>
                <c:pt idx="258">
                  <c:v>139.72499999999999</c:v>
                </c:pt>
                <c:pt idx="259">
                  <c:v>5.97</c:v>
                </c:pt>
                <c:pt idx="260">
                  <c:v>27.484999999999996</c:v>
                </c:pt>
                <c:pt idx="261">
                  <c:v>59.75</c:v>
                </c:pt>
                <c:pt idx="262">
                  <c:v>41.25</c:v>
                </c:pt>
                <c:pt idx="263">
                  <c:v>133.85999999999999</c:v>
                </c:pt>
                <c:pt idx="264">
                  <c:v>59.75</c:v>
                </c:pt>
                <c:pt idx="265">
                  <c:v>5.97</c:v>
                </c:pt>
                <c:pt idx="266">
                  <c:v>24.3</c:v>
                </c:pt>
                <c:pt idx="267">
                  <c:v>21.87</c:v>
                </c:pt>
                <c:pt idx="268">
                  <c:v>19.899999999999999</c:v>
                </c:pt>
                <c:pt idx="269">
                  <c:v>5.97</c:v>
                </c:pt>
                <c:pt idx="270">
                  <c:v>7.29</c:v>
                </c:pt>
                <c:pt idx="271">
                  <c:v>11.94</c:v>
                </c:pt>
                <c:pt idx="272">
                  <c:v>71.699999999999989</c:v>
                </c:pt>
                <c:pt idx="273">
                  <c:v>7.77</c:v>
                </c:pt>
                <c:pt idx="274">
                  <c:v>25.874999999999996</c:v>
                </c:pt>
                <c:pt idx="275">
                  <c:v>204.92999999999995</c:v>
                </c:pt>
                <c:pt idx="276">
                  <c:v>109.93999999999998</c:v>
                </c:pt>
                <c:pt idx="277">
                  <c:v>89.1</c:v>
                </c:pt>
                <c:pt idx="278">
                  <c:v>7.77</c:v>
                </c:pt>
                <c:pt idx="279">
                  <c:v>33.464999999999996</c:v>
                </c:pt>
                <c:pt idx="280">
                  <c:v>41.25</c:v>
                </c:pt>
                <c:pt idx="281">
                  <c:v>59.4</c:v>
                </c:pt>
                <c:pt idx="282">
                  <c:v>7.77</c:v>
                </c:pt>
                <c:pt idx="283">
                  <c:v>5.3699999999999992</c:v>
                </c:pt>
                <c:pt idx="284">
                  <c:v>94.874999999999986</c:v>
                </c:pt>
                <c:pt idx="285">
                  <c:v>36.454999999999998</c:v>
                </c:pt>
                <c:pt idx="286">
                  <c:v>13.5</c:v>
                </c:pt>
                <c:pt idx="287">
                  <c:v>14.339999999999998</c:v>
                </c:pt>
                <c:pt idx="288">
                  <c:v>8.25</c:v>
                </c:pt>
                <c:pt idx="289">
                  <c:v>13.424999999999997</c:v>
                </c:pt>
                <c:pt idx="290">
                  <c:v>49.75</c:v>
                </c:pt>
                <c:pt idx="291">
                  <c:v>16.5</c:v>
                </c:pt>
                <c:pt idx="292">
                  <c:v>17.91</c:v>
                </c:pt>
                <c:pt idx="293">
                  <c:v>29.849999999999998</c:v>
                </c:pt>
                <c:pt idx="294">
                  <c:v>44.55</c:v>
                </c:pt>
                <c:pt idx="295">
                  <c:v>27.5</c:v>
                </c:pt>
                <c:pt idx="296">
                  <c:v>35.82</c:v>
                </c:pt>
                <c:pt idx="297">
                  <c:v>16.11</c:v>
                </c:pt>
                <c:pt idx="298">
                  <c:v>26.73</c:v>
                </c:pt>
                <c:pt idx="299">
                  <c:v>204.92999999999995</c:v>
                </c:pt>
                <c:pt idx="300">
                  <c:v>38.849999999999994</c:v>
                </c:pt>
                <c:pt idx="301">
                  <c:v>15.54</c:v>
                </c:pt>
                <c:pt idx="302">
                  <c:v>6.75</c:v>
                </c:pt>
                <c:pt idx="303">
                  <c:v>111.78</c:v>
                </c:pt>
                <c:pt idx="304">
                  <c:v>3.8849999999999998</c:v>
                </c:pt>
                <c:pt idx="305">
                  <c:v>21.825000000000003</c:v>
                </c:pt>
                <c:pt idx="306">
                  <c:v>14.924999999999999</c:v>
                </c:pt>
                <c:pt idx="307">
                  <c:v>33.75</c:v>
                </c:pt>
                <c:pt idx="308">
                  <c:v>33.75</c:v>
                </c:pt>
                <c:pt idx="309">
                  <c:v>26.19</c:v>
                </c:pt>
                <c:pt idx="310">
                  <c:v>14.85</c:v>
                </c:pt>
                <c:pt idx="311">
                  <c:v>189.74999999999997</c:v>
                </c:pt>
                <c:pt idx="312">
                  <c:v>5.97</c:v>
                </c:pt>
                <c:pt idx="313">
                  <c:v>29.849999999999998</c:v>
                </c:pt>
                <c:pt idx="314">
                  <c:v>44.75</c:v>
                </c:pt>
                <c:pt idx="315">
                  <c:v>34.154999999999994</c:v>
                </c:pt>
                <c:pt idx="316">
                  <c:v>204.92999999999995</c:v>
                </c:pt>
                <c:pt idx="317">
                  <c:v>21.87</c:v>
                </c:pt>
                <c:pt idx="318">
                  <c:v>51.749999999999993</c:v>
                </c:pt>
                <c:pt idx="319">
                  <c:v>8.25</c:v>
                </c:pt>
                <c:pt idx="320">
                  <c:v>8.25</c:v>
                </c:pt>
                <c:pt idx="321">
                  <c:v>20.25</c:v>
                </c:pt>
                <c:pt idx="322">
                  <c:v>23.31</c:v>
                </c:pt>
                <c:pt idx="323">
                  <c:v>18.225000000000001</c:v>
                </c:pt>
                <c:pt idx="324">
                  <c:v>13.75</c:v>
                </c:pt>
                <c:pt idx="325">
                  <c:v>29.784999999999997</c:v>
                </c:pt>
                <c:pt idx="326">
                  <c:v>44.75</c:v>
                </c:pt>
                <c:pt idx="327">
                  <c:v>44.75</c:v>
                </c:pt>
                <c:pt idx="328">
                  <c:v>38.04</c:v>
                </c:pt>
                <c:pt idx="329">
                  <c:v>21.479999999999997</c:v>
                </c:pt>
                <c:pt idx="330">
                  <c:v>16.11</c:v>
                </c:pt>
                <c:pt idx="331">
                  <c:v>22.884999999999998</c:v>
                </c:pt>
                <c:pt idx="332">
                  <c:v>17.91</c:v>
                </c:pt>
                <c:pt idx="333">
                  <c:v>23.88</c:v>
                </c:pt>
                <c:pt idx="334">
                  <c:v>59.75</c:v>
                </c:pt>
                <c:pt idx="335">
                  <c:v>28.53</c:v>
                </c:pt>
                <c:pt idx="336">
                  <c:v>45</c:v>
                </c:pt>
                <c:pt idx="337">
                  <c:v>55.89</c:v>
                </c:pt>
                <c:pt idx="338">
                  <c:v>59.4</c:v>
                </c:pt>
                <c:pt idx="339">
                  <c:v>7.29</c:v>
                </c:pt>
                <c:pt idx="340">
                  <c:v>7.29</c:v>
                </c:pt>
                <c:pt idx="341">
                  <c:v>17.82</c:v>
                </c:pt>
                <c:pt idx="342">
                  <c:v>17.82</c:v>
                </c:pt>
                <c:pt idx="343">
                  <c:v>32.22</c:v>
                </c:pt>
                <c:pt idx="344">
                  <c:v>19.899999999999999</c:v>
                </c:pt>
                <c:pt idx="345">
                  <c:v>59.75</c:v>
                </c:pt>
                <c:pt idx="346">
                  <c:v>23.31</c:v>
                </c:pt>
                <c:pt idx="347">
                  <c:v>43.650000000000006</c:v>
                </c:pt>
                <c:pt idx="348">
                  <c:v>204.92999999999995</c:v>
                </c:pt>
                <c:pt idx="349">
                  <c:v>14.339999999999998</c:v>
                </c:pt>
                <c:pt idx="350">
                  <c:v>23.88</c:v>
                </c:pt>
                <c:pt idx="351">
                  <c:v>22.5</c:v>
                </c:pt>
                <c:pt idx="352">
                  <c:v>36.450000000000003</c:v>
                </c:pt>
                <c:pt idx="353">
                  <c:v>27</c:v>
                </c:pt>
                <c:pt idx="354">
                  <c:v>155.24999999999997</c:v>
                </c:pt>
                <c:pt idx="355">
                  <c:v>114.42499999999998</c:v>
                </c:pt>
                <c:pt idx="356">
                  <c:v>51.8</c:v>
                </c:pt>
                <c:pt idx="357">
                  <c:v>155.24999999999997</c:v>
                </c:pt>
                <c:pt idx="358">
                  <c:v>29.784999999999997</c:v>
                </c:pt>
                <c:pt idx="359">
                  <c:v>21.509999999999998</c:v>
                </c:pt>
                <c:pt idx="360">
                  <c:v>41.169999999999995</c:v>
                </c:pt>
                <c:pt idx="361">
                  <c:v>41.169999999999995</c:v>
                </c:pt>
                <c:pt idx="362">
                  <c:v>74.25</c:v>
                </c:pt>
                <c:pt idx="363">
                  <c:v>87.300000000000011</c:v>
                </c:pt>
                <c:pt idx="364">
                  <c:v>72.900000000000006</c:v>
                </c:pt>
                <c:pt idx="365">
                  <c:v>7.77</c:v>
                </c:pt>
                <c:pt idx="366">
                  <c:v>43.74</c:v>
                </c:pt>
                <c:pt idx="367">
                  <c:v>8.73</c:v>
                </c:pt>
                <c:pt idx="368">
                  <c:v>63.249999999999993</c:v>
                </c:pt>
                <c:pt idx="369">
                  <c:v>8.91</c:v>
                </c:pt>
                <c:pt idx="370">
                  <c:v>24.3</c:v>
                </c:pt>
                <c:pt idx="371">
                  <c:v>46.62</c:v>
                </c:pt>
                <c:pt idx="372">
                  <c:v>43.019999999999996</c:v>
                </c:pt>
                <c:pt idx="373">
                  <c:v>17.91</c:v>
                </c:pt>
                <c:pt idx="374">
                  <c:v>38.04</c:v>
                </c:pt>
                <c:pt idx="375">
                  <c:v>6.75</c:v>
                </c:pt>
                <c:pt idx="376">
                  <c:v>5.97</c:v>
                </c:pt>
                <c:pt idx="377">
                  <c:v>8.0549999999999997</c:v>
                </c:pt>
                <c:pt idx="378">
                  <c:v>23.31</c:v>
                </c:pt>
                <c:pt idx="379">
                  <c:v>43.019999999999996</c:v>
                </c:pt>
                <c:pt idx="380">
                  <c:v>23.31</c:v>
                </c:pt>
                <c:pt idx="381">
                  <c:v>14.924999999999999</c:v>
                </c:pt>
                <c:pt idx="382">
                  <c:v>21.87</c:v>
                </c:pt>
                <c:pt idx="383">
                  <c:v>53.46</c:v>
                </c:pt>
                <c:pt idx="384">
                  <c:v>119.13999999999999</c:v>
                </c:pt>
                <c:pt idx="385">
                  <c:v>43.650000000000006</c:v>
                </c:pt>
                <c:pt idx="386">
                  <c:v>17.91</c:v>
                </c:pt>
                <c:pt idx="387">
                  <c:v>74.25</c:v>
                </c:pt>
                <c:pt idx="388">
                  <c:v>11.654999999999999</c:v>
                </c:pt>
                <c:pt idx="389">
                  <c:v>23.31</c:v>
                </c:pt>
                <c:pt idx="390">
                  <c:v>14.58</c:v>
                </c:pt>
                <c:pt idx="391">
                  <c:v>13.5</c:v>
                </c:pt>
                <c:pt idx="392">
                  <c:v>89.1</c:v>
                </c:pt>
                <c:pt idx="393">
                  <c:v>89.1</c:v>
                </c:pt>
                <c:pt idx="394">
                  <c:v>109.93999999999998</c:v>
                </c:pt>
                <c:pt idx="395">
                  <c:v>46.62</c:v>
                </c:pt>
                <c:pt idx="396">
                  <c:v>38.849999999999994</c:v>
                </c:pt>
                <c:pt idx="397">
                  <c:v>31.08</c:v>
                </c:pt>
                <c:pt idx="398">
                  <c:v>17.91</c:v>
                </c:pt>
                <c:pt idx="399">
                  <c:v>167.67000000000002</c:v>
                </c:pt>
                <c:pt idx="400">
                  <c:v>63.4</c:v>
                </c:pt>
                <c:pt idx="401">
                  <c:v>8.73</c:v>
                </c:pt>
                <c:pt idx="402">
                  <c:v>26.849999999999998</c:v>
                </c:pt>
                <c:pt idx="403">
                  <c:v>9.51</c:v>
                </c:pt>
                <c:pt idx="404">
                  <c:v>39.799999999999997</c:v>
                </c:pt>
                <c:pt idx="405">
                  <c:v>24.75</c:v>
                </c:pt>
                <c:pt idx="406">
                  <c:v>68.75</c:v>
                </c:pt>
                <c:pt idx="407">
                  <c:v>49.5</c:v>
                </c:pt>
                <c:pt idx="408">
                  <c:v>51.749999999999993</c:v>
                </c:pt>
                <c:pt idx="409">
                  <c:v>47.55</c:v>
                </c:pt>
                <c:pt idx="410">
                  <c:v>15.54</c:v>
                </c:pt>
                <c:pt idx="411">
                  <c:v>87.300000000000011</c:v>
                </c:pt>
                <c:pt idx="412">
                  <c:v>56.25</c:v>
                </c:pt>
                <c:pt idx="413">
                  <c:v>36.454999999999998</c:v>
                </c:pt>
                <c:pt idx="414">
                  <c:v>10.754999999999999</c:v>
                </c:pt>
                <c:pt idx="415">
                  <c:v>8.9550000000000001</c:v>
                </c:pt>
                <c:pt idx="416">
                  <c:v>23.31</c:v>
                </c:pt>
                <c:pt idx="417">
                  <c:v>29.784999999999997</c:v>
                </c:pt>
                <c:pt idx="418">
                  <c:v>148.92499999999998</c:v>
                </c:pt>
                <c:pt idx="419">
                  <c:v>8.73</c:v>
                </c:pt>
                <c:pt idx="420">
                  <c:v>31.08</c:v>
                </c:pt>
                <c:pt idx="421">
                  <c:v>31.08</c:v>
                </c:pt>
                <c:pt idx="422">
                  <c:v>29.849999999999998</c:v>
                </c:pt>
                <c:pt idx="423">
                  <c:v>17.91</c:v>
                </c:pt>
                <c:pt idx="424">
                  <c:v>26.73</c:v>
                </c:pt>
                <c:pt idx="425">
                  <c:v>17.899999999999999</c:v>
                </c:pt>
                <c:pt idx="426">
                  <c:v>14.339999999999998</c:v>
                </c:pt>
                <c:pt idx="427">
                  <c:v>77.624999999999986</c:v>
                </c:pt>
                <c:pt idx="428">
                  <c:v>59.75</c:v>
                </c:pt>
                <c:pt idx="429">
                  <c:v>77.699999999999989</c:v>
                </c:pt>
                <c:pt idx="430">
                  <c:v>5.3699999999999992</c:v>
                </c:pt>
                <c:pt idx="431">
                  <c:v>83.835000000000008</c:v>
                </c:pt>
                <c:pt idx="432">
                  <c:v>22.5</c:v>
                </c:pt>
                <c:pt idx="433">
                  <c:v>200.78999999999996</c:v>
                </c:pt>
                <c:pt idx="434">
                  <c:v>67.5</c:v>
                </c:pt>
                <c:pt idx="435">
                  <c:v>8.25</c:v>
                </c:pt>
                <c:pt idx="436">
                  <c:v>9.51</c:v>
                </c:pt>
                <c:pt idx="437">
                  <c:v>29.784999999999997</c:v>
                </c:pt>
                <c:pt idx="438">
                  <c:v>15.54</c:v>
                </c:pt>
                <c:pt idx="439">
                  <c:v>35.64</c:v>
                </c:pt>
                <c:pt idx="440">
                  <c:v>103.49999999999999</c:v>
                </c:pt>
                <c:pt idx="441">
                  <c:v>36.450000000000003</c:v>
                </c:pt>
                <c:pt idx="442">
                  <c:v>35.849999999999994</c:v>
                </c:pt>
                <c:pt idx="443">
                  <c:v>22.274999999999999</c:v>
                </c:pt>
                <c:pt idx="444">
                  <c:v>24.75</c:v>
                </c:pt>
                <c:pt idx="445">
                  <c:v>66.929999999999993</c:v>
                </c:pt>
                <c:pt idx="446">
                  <c:v>8.73</c:v>
                </c:pt>
                <c:pt idx="447">
                  <c:v>17.91</c:v>
                </c:pt>
                <c:pt idx="448">
                  <c:v>7.169999999999999</c:v>
                </c:pt>
                <c:pt idx="449">
                  <c:v>5.3699999999999992</c:v>
                </c:pt>
                <c:pt idx="450">
                  <c:v>23.774999999999999</c:v>
                </c:pt>
                <c:pt idx="451">
                  <c:v>41.169999999999995</c:v>
                </c:pt>
                <c:pt idx="452">
                  <c:v>11.654999999999999</c:v>
                </c:pt>
                <c:pt idx="453">
                  <c:v>38.04</c:v>
                </c:pt>
                <c:pt idx="454">
                  <c:v>82.339999999999989</c:v>
                </c:pt>
                <c:pt idx="455">
                  <c:v>9.51</c:v>
                </c:pt>
                <c:pt idx="456">
                  <c:v>41.169999999999995</c:v>
                </c:pt>
                <c:pt idx="457">
                  <c:v>47.55</c:v>
                </c:pt>
                <c:pt idx="458">
                  <c:v>45</c:v>
                </c:pt>
                <c:pt idx="459">
                  <c:v>23.774999999999999</c:v>
                </c:pt>
                <c:pt idx="460">
                  <c:v>16.11</c:v>
                </c:pt>
                <c:pt idx="461">
                  <c:v>10.739999999999998</c:v>
                </c:pt>
                <c:pt idx="462">
                  <c:v>49.75</c:v>
                </c:pt>
                <c:pt idx="463">
                  <c:v>27.5</c:v>
                </c:pt>
                <c:pt idx="464">
                  <c:v>119.13999999999999</c:v>
                </c:pt>
                <c:pt idx="465">
                  <c:v>20.584999999999997</c:v>
                </c:pt>
                <c:pt idx="466">
                  <c:v>8.9550000000000001</c:v>
                </c:pt>
                <c:pt idx="467">
                  <c:v>5.97</c:v>
                </c:pt>
                <c:pt idx="468">
                  <c:v>41.25</c:v>
                </c:pt>
                <c:pt idx="469">
                  <c:v>22.274999999999999</c:v>
                </c:pt>
                <c:pt idx="470">
                  <c:v>6.75</c:v>
                </c:pt>
                <c:pt idx="471">
                  <c:v>133.85999999999999</c:v>
                </c:pt>
                <c:pt idx="472">
                  <c:v>5.97</c:v>
                </c:pt>
                <c:pt idx="473">
                  <c:v>25.9</c:v>
                </c:pt>
                <c:pt idx="474">
                  <c:v>31.624999999999996</c:v>
                </c:pt>
                <c:pt idx="475">
                  <c:v>8.73</c:v>
                </c:pt>
                <c:pt idx="476">
                  <c:v>26.73</c:v>
                </c:pt>
                <c:pt idx="477">
                  <c:v>26.19</c:v>
                </c:pt>
                <c:pt idx="478">
                  <c:v>53.699999999999996</c:v>
                </c:pt>
                <c:pt idx="479">
                  <c:v>53.699999999999996</c:v>
                </c:pt>
                <c:pt idx="480">
                  <c:v>53.699999999999996</c:v>
                </c:pt>
                <c:pt idx="481">
                  <c:v>23.9</c:v>
                </c:pt>
                <c:pt idx="482">
                  <c:v>139.72499999999999</c:v>
                </c:pt>
                <c:pt idx="483">
                  <c:v>59.569999999999993</c:v>
                </c:pt>
                <c:pt idx="484">
                  <c:v>57.06</c:v>
                </c:pt>
                <c:pt idx="485">
                  <c:v>21.509999999999998</c:v>
                </c:pt>
                <c:pt idx="486">
                  <c:v>52.38</c:v>
                </c:pt>
                <c:pt idx="487">
                  <c:v>72.900000000000006</c:v>
                </c:pt>
                <c:pt idx="488">
                  <c:v>14.924999999999999</c:v>
                </c:pt>
                <c:pt idx="489">
                  <c:v>95.1</c:v>
                </c:pt>
                <c:pt idx="490">
                  <c:v>15.54</c:v>
                </c:pt>
                <c:pt idx="491">
                  <c:v>23.31</c:v>
                </c:pt>
                <c:pt idx="492">
                  <c:v>4.125</c:v>
                </c:pt>
                <c:pt idx="493">
                  <c:v>35.82</c:v>
                </c:pt>
                <c:pt idx="494">
                  <c:v>31.7</c:v>
                </c:pt>
                <c:pt idx="495">
                  <c:v>79.25</c:v>
                </c:pt>
                <c:pt idx="496">
                  <c:v>10.935</c:v>
                </c:pt>
                <c:pt idx="497">
                  <c:v>39.799999999999997</c:v>
                </c:pt>
                <c:pt idx="498">
                  <c:v>49.75</c:v>
                </c:pt>
                <c:pt idx="499">
                  <c:v>8.0549999999999997</c:v>
                </c:pt>
                <c:pt idx="500">
                  <c:v>47.8</c:v>
                </c:pt>
                <c:pt idx="501">
                  <c:v>11.94</c:v>
                </c:pt>
                <c:pt idx="502">
                  <c:v>11.94</c:v>
                </c:pt>
                <c:pt idx="503">
                  <c:v>11.94</c:v>
                </c:pt>
                <c:pt idx="504">
                  <c:v>11.94</c:v>
                </c:pt>
                <c:pt idx="505">
                  <c:v>26.19</c:v>
                </c:pt>
                <c:pt idx="506">
                  <c:v>25.9</c:v>
                </c:pt>
                <c:pt idx="507">
                  <c:v>89.35499999999999</c:v>
                </c:pt>
                <c:pt idx="508">
                  <c:v>46.62</c:v>
                </c:pt>
                <c:pt idx="509">
                  <c:v>29.849999999999998</c:v>
                </c:pt>
                <c:pt idx="510">
                  <c:v>10.754999999999999</c:v>
                </c:pt>
                <c:pt idx="511">
                  <c:v>13.5</c:v>
                </c:pt>
                <c:pt idx="512">
                  <c:v>47.55</c:v>
                </c:pt>
                <c:pt idx="513">
                  <c:v>79.25</c:v>
                </c:pt>
                <c:pt idx="514">
                  <c:v>26.19</c:v>
                </c:pt>
                <c:pt idx="515">
                  <c:v>21.509999999999998</c:v>
                </c:pt>
                <c:pt idx="516">
                  <c:v>102.92499999999998</c:v>
                </c:pt>
                <c:pt idx="517">
                  <c:v>7.77</c:v>
                </c:pt>
                <c:pt idx="518">
                  <c:v>139.72499999999999</c:v>
                </c:pt>
                <c:pt idx="519">
                  <c:v>11.94</c:v>
                </c:pt>
                <c:pt idx="520">
                  <c:v>3.8849999999999998</c:v>
                </c:pt>
                <c:pt idx="521">
                  <c:v>3.8849999999999998</c:v>
                </c:pt>
                <c:pt idx="522">
                  <c:v>29.849999999999998</c:v>
                </c:pt>
                <c:pt idx="523">
                  <c:v>29.784999999999997</c:v>
                </c:pt>
                <c:pt idx="524">
                  <c:v>72.91</c:v>
                </c:pt>
                <c:pt idx="525">
                  <c:v>13.424999999999997</c:v>
                </c:pt>
                <c:pt idx="526">
                  <c:v>126.49999999999999</c:v>
                </c:pt>
                <c:pt idx="527">
                  <c:v>41.25</c:v>
                </c:pt>
                <c:pt idx="528">
                  <c:v>53.46</c:v>
                </c:pt>
                <c:pt idx="529">
                  <c:v>59.699999999999996</c:v>
                </c:pt>
                <c:pt idx="530">
                  <c:v>59.699999999999996</c:v>
                </c:pt>
                <c:pt idx="531">
                  <c:v>44.75</c:v>
                </c:pt>
                <c:pt idx="532">
                  <c:v>16.5</c:v>
                </c:pt>
                <c:pt idx="533">
                  <c:v>21.479999999999997</c:v>
                </c:pt>
                <c:pt idx="534">
                  <c:v>45.769999999999996</c:v>
                </c:pt>
                <c:pt idx="535">
                  <c:v>9.51</c:v>
                </c:pt>
                <c:pt idx="536">
                  <c:v>8.0549999999999997</c:v>
                </c:pt>
                <c:pt idx="537">
                  <c:v>111.78</c:v>
                </c:pt>
                <c:pt idx="538">
                  <c:v>10.739999999999998</c:v>
                </c:pt>
                <c:pt idx="539">
                  <c:v>26.849999999999994</c:v>
                </c:pt>
                <c:pt idx="540">
                  <c:v>63.4</c:v>
                </c:pt>
                <c:pt idx="541">
                  <c:v>22.884999999999998</c:v>
                </c:pt>
                <c:pt idx="542">
                  <c:v>103.49999999999999</c:v>
                </c:pt>
                <c:pt idx="543">
                  <c:v>54.969999999999992</c:v>
                </c:pt>
                <c:pt idx="544">
                  <c:v>15.54</c:v>
                </c:pt>
                <c:pt idx="545">
                  <c:v>15.54</c:v>
                </c:pt>
                <c:pt idx="546">
                  <c:v>83.835000000000008</c:v>
                </c:pt>
                <c:pt idx="547">
                  <c:v>10.754999999999999</c:v>
                </c:pt>
                <c:pt idx="548">
                  <c:v>13.365</c:v>
                </c:pt>
                <c:pt idx="549">
                  <c:v>17.82</c:v>
                </c:pt>
                <c:pt idx="550">
                  <c:v>23.31</c:v>
                </c:pt>
                <c:pt idx="551">
                  <c:v>7.29</c:v>
                </c:pt>
                <c:pt idx="552">
                  <c:v>17.82</c:v>
                </c:pt>
                <c:pt idx="553">
                  <c:v>68.75</c:v>
                </c:pt>
                <c:pt idx="554">
                  <c:v>54.969999999999992</c:v>
                </c:pt>
                <c:pt idx="555">
                  <c:v>82.5</c:v>
                </c:pt>
                <c:pt idx="556">
                  <c:v>8.73</c:v>
                </c:pt>
                <c:pt idx="557">
                  <c:v>59.4</c:v>
                </c:pt>
                <c:pt idx="558">
                  <c:v>15.54</c:v>
                </c:pt>
                <c:pt idx="559">
                  <c:v>38.849999999999994</c:v>
                </c:pt>
                <c:pt idx="560">
                  <c:v>189.74999999999997</c:v>
                </c:pt>
                <c:pt idx="561">
                  <c:v>17.91</c:v>
                </c:pt>
                <c:pt idx="562">
                  <c:v>28.53</c:v>
                </c:pt>
                <c:pt idx="563">
                  <c:v>82.5</c:v>
                </c:pt>
                <c:pt idx="564">
                  <c:v>14.339999999999998</c:v>
                </c:pt>
                <c:pt idx="565">
                  <c:v>82.339999999999989</c:v>
                </c:pt>
                <c:pt idx="566">
                  <c:v>20.25</c:v>
                </c:pt>
                <c:pt idx="567">
                  <c:v>164.90999999999997</c:v>
                </c:pt>
                <c:pt idx="568">
                  <c:v>19.02</c:v>
                </c:pt>
                <c:pt idx="569">
                  <c:v>137.31</c:v>
                </c:pt>
                <c:pt idx="570">
                  <c:v>27</c:v>
                </c:pt>
                <c:pt idx="571">
                  <c:v>35.64</c:v>
                </c:pt>
                <c:pt idx="572">
                  <c:v>5.97</c:v>
                </c:pt>
                <c:pt idx="573">
                  <c:v>67.5</c:v>
                </c:pt>
                <c:pt idx="574">
                  <c:v>21.509999999999998</c:v>
                </c:pt>
                <c:pt idx="575">
                  <c:v>66.929999999999993</c:v>
                </c:pt>
                <c:pt idx="576">
                  <c:v>17.91</c:v>
                </c:pt>
                <c:pt idx="577">
                  <c:v>58.2</c:v>
                </c:pt>
                <c:pt idx="578">
                  <c:v>13.365</c:v>
                </c:pt>
                <c:pt idx="579">
                  <c:v>13.365</c:v>
                </c:pt>
                <c:pt idx="580">
                  <c:v>44.55</c:v>
                </c:pt>
                <c:pt idx="581">
                  <c:v>44.55</c:v>
                </c:pt>
                <c:pt idx="582">
                  <c:v>60.75</c:v>
                </c:pt>
                <c:pt idx="583">
                  <c:v>3.5849999999999995</c:v>
                </c:pt>
                <c:pt idx="584">
                  <c:v>21.509999999999998</c:v>
                </c:pt>
                <c:pt idx="585">
                  <c:v>16.5</c:v>
                </c:pt>
                <c:pt idx="586">
                  <c:v>82.454999999999984</c:v>
                </c:pt>
                <c:pt idx="587">
                  <c:v>7.77</c:v>
                </c:pt>
                <c:pt idx="588">
                  <c:v>11.94</c:v>
                </c:pt>
                <c:pt idx="589">
                  <c:v>204.92999999999995</c:v>
                </c:pt>
                <c:pt idx="590">
                  <c:v>63.249999999999993</c:v>
                </c:pt>
                <c:pt idx="591">
                  <c:v>8.0549999999999997</c:v>
                </c:pt>
                <c:pt idx="592">
                  <c:v>51.749999999999993</c:v>
                </c:pt>
                <c:pt idx="593">
                  <c:v>27.945</c:v>
                </c:pt>
                <c:pt idx="594">
                  <c:v>59.569999999999993</c:v>
                </c:pt>
                <c:pt idx="595">
                  <c:v>14.85</c:v>
                </c:pt>
                <c:pt idx="596">
                  <c:v>33.75</c:v>
                </c:pt>
                <c:pt idx="597">
                  <c:v>145.82</c:v>
                </c:pt>
                <c:pt idx="598">
                  <c:v>11.94</c:v>
                </c:pt>
                <c:pt idx="599">
                  <c:v>11.94</c:v>
                </c:pt>
                <c:pt idx="600">
                  <c:v>7.77</c:v>
                </c:pt>
                <c:pt idx="601">
                  <c:v>109.93999999999998</c:v>
                </c:pt>
                <c:pt idx="602">
                  <c:v>22.274999999999999</c:v>
                </c:pt>
                <c:pt idx="603">
                  <c:v>8.9550000000000001</c:v>
                </c:pt>
                <c:pt idx="604">
                  <c:v>119.13999999999999</c:v>
                </c:pt>
                <c:pt idx="605">
                  <c:v>148.92499999999998</c:v>
                </c:pt>
                <c:pt idx="606">
                  <c:v>109.36499999999999</c:v>
                </c:pt>
                <c:pt idx="607">
                  <c:v>3.645</c:v>
                </c:pt>
                <c:pt idx="608">
                  <c:v>55.89</c:v>
                </c:pt>
                <c:pt idx="609">
                  <c:v>26.19</c:v>
                </c:pt>
                <c:pt idx="610">
                  <c:v>39.799999999999997</c:v>
                </c:pt>
                <c:pt idx="611">
                  <c:v>68.309999999999988</c:v>
                </c:pt>
                <c:pt idx="612">
                  <c:v>13.5</c:v>
                </c:pt>
                <c:pt idx="613">
                  <c:v>5.97</c:v>
                </c:pt>
                <c:pt idx="614">
                  <c:v>29.849999999999998</c:v>
                </c:pt>
                <c:pt idx="615">
                  <c:v>72.91</c:v>
                </c:pt>
                <c:pt idx="616">
                  <c:v>126.49999999999999</c:v>
                </c:pt>
                <c:pt idx="617">
                  <c:v>33.464999999999996</c:v>
                </c:pt>
                <c:pt idx="618">
                  <c:v>72.900000000000006</c:v>
                </c:pt>
                <c:pt idx="619">
                  <c:v>15.54</c:v>
                </c:pt>
                <c:pt idx="620">
                  <c:v>20.25</c:v>
                </c:pt>
                <c:pt idx="621">
                  <c:v>77.699999999999989</c:v>
                </c:pt>
                <c:pt idx="622">
                  <c:v>133.85999999999999</c:v>
                </c:pt>
                <c:pt idx="623">
                  <c:v>12.15</c:v>
                </c:pt>
                <c:pt idx="624">
                  <c:v>63.249999999999993</c:v>
                </c:pt>
                <c:pt idx="625">
                  <c:v>35.849999999999994</c:v>
                </c:pt>
                <c:pt idx="626">
                  <c:v>77.624999999999986</c:v>
                </c:pt>
                <c:pt idx="627">
                  <c:v>63.249999999999993</c:v>
                </c:pt>
                <c:pt idx="628">
                  <c:v>26.73</c:v>
                </c:pt>
                <c:pt idx="629">
                  <c:v>26.73</c:v>
                </c:pt>
                <c:pt idx="630">
                  <c:v>26.73</c:v>
                </c:pt>
                <c:pt idx="631">
                  <c:v>26.73</c:v>
                </c:pt>
                <c:pt idx="632">
                  <c:v>35.64</c:v>
                </c:pt>
                <c:pt idx="633">
                  <c:v>47.8</c:v>
                </c:pt>
                <c:pt idx="634">
                  <c:v>43.650000000000006</c:v>
                </c:pt>
                <c:pt idx="635">
                  <c:v>35.64</c:v>
                </c:pt>
                <c:pt idx="636">
                  <c:v>95.1</c:v>
                </c:pt>
                <c:pt idx="637">
                  <c:v>31.624999999999996</c:v>
                </c:pt>
                <c:pt idx="638">
                  <c:v>77.624999999999986</c:v>
                </c:pt>
                <c:pt idx="639">
                  <c:v>3.8849999999999998</c:v>
                </c:pt>
                <c:pt idx="640">
                  <c:v>137.42499999999998</c:v>
                </c:pt>
                <c:pt idx="641">
                  <c:v>35.849999999999994</c:v>
                </c:pt>
                <c:pt idx="642">
                  <c:v>8.25</c:v>
                </c:pt>
                <c:pt idx="643">
                  <c:v>102.46499999999997</c:v>
                </c:pt>
                <c:pt idx="644">
                  <c:v>41.169999999999995</c:v>
                </c:pt>
                <c:pt idx="645">
                  <c:v>68.655000000000001</c:v>
                </c:pt>
                <c:pt idx="646">
                  <c:v>9.9499999999999993</c:v>
                </c:pt>
                <c:pt idx="647">
                  <c:v>28.53</c:v>
                </c:pt>
                <c:pt idx="648">
                  <c:v>16.11</c:v>
                </c:pt>
                <c:pt idx="649">
                  <c:v>95.1</c:v>
                </c:pt>
                <c:pt idx="650">
                  <c:v>5.3699999999999992</c:v>
                </c:pt>
                <c:pt idx="651">
                  <c:v>47.8</c:v>
                </c:pt>
                <c:pt idx="652">
                  <c:v>63.4</c:v>
                </c:pt>
                <c:pt idx="653">
                  <c:v>103.49999999999999</c:v>
                </c:pt>
                <c:pt idx="654">
                  <c:v>68.655000000000001</c:v>
                </c:pt>
                <c:pt idx="655">
                  <c:v>45.769999999999996</c:v>
                </c:pt>
                <c:pt idx="656">
                  <c:v>51.8</c:v>
                </c:pt>
                <c:pt idx="657">
                  <c:v>13.5</c:v>
                </c:pt>
                <c:pt idx="658">
                  <c:v>24.75</c:v>
                </c:pt>
                <c:pt idx="659">
                  <c:v>45.769999999999996</c:v>
                </c:pt>
                <c:pt idx="660">
                  <c:v>53.46</c:v>
                </c:pt>
                <c:pt idx="661">
                  <c:v>20.25</c:v>
                </c:pt>
                <c:pt idx="662">
                  <c:v>148.92499999999998</c:v>
                </c:pt>
                <c:pt idx="663">
                  <c:v>67.5</c:v>
                </c:pt>
                <c:pt idx="664">
                  <c:v>72.900000000000006</c:v>
                </c:pt>
                <c:pt idx="665">
                  <c:v>72.900000000000006</c:v>
                </c:pt>
                <c:pt idx="666">
                  <c:v>91.539999999999992</c:v>
                </c:pt>
                <c:pt idx="667">
                  <c:v>59.699999999999996</c:v>
                </c:pt>
                <c:pt idx="668">
                  <c:v>137.42499999999998</c:v>
                </c:pt>
                <c:pt idx="669">
                  <c:v>66.929999999999993</c:v>
                </c:pt>
                <c:pt idx="670">
                  <c:v>13.095000000000001</c:v>
                </c:pt>
                <c:pt idx="671">
                  <c:v>59.75</c:v>
                </c:pt>
                <c:pt idx="672">
                  <c:v>43.650000000000006</c:v>
                </c:pt>
                <c:pt idx="673">
                  <c:v>82.5</c:v>
                </c:pt>
                <c:pt idx="674">
                  <c:v>178.70999999999998</c:v>
                </c:pt>
                <c:pt idx="675">
                  <c:v>119.13999999999999</c:v>
                </c:pt>
                <c:pt idx="676">
                  <c:v>47.55</c:v>
                </c:pt>
                <c:pt idx="677">
                  <c:v>43.650000000000006</c:v>
                </c:pt>
                <c:pt idx="678">
                  <c:v>178.70999999999998</c:v>
                </c:pt>
                <c:pt idx="679">
                  <c:v>27.484999999999996</c:v>
                </c:pt>
                <c:pt idx="680">
                  <c:v>56.25</c:v>
                </c:pt>
                <c:pt idx="681">
                  <c:v>9.51</c:v>
                </c:pt>
                <c:pt idx="682">
                  <c:v>8.25</c:v>
                </c:pt>
                <c:pt idx="683">
                  <c:v>46.62</c:v>
                </c:pt>
                <c:pt idx="684">
                  <c:v>71.699999999999989</c:v>
                </c:pt>
                <c:pt idx="685">
                  <c:v>72.91</c:v>
                </c:pt>
                <c:pt idx="686">
                  <c:v>8.0549999999999997</c:v>
                </c:pt>
                <c:pt idx="687">
                  <c:v>16.5</c:v>
                </c:pt>
                <c:pt idx="688">
                  <c:v>64.75</c:v>
                </c:pt>
                <c:pt idx="689">
                  <c:v>33.75</c:v>
                </c:pt>
                <c:pt idx="690">
                  <c:v>178.70999999999998</c:v>
                </c:pt>
                <c:pt idx="691">
                  <c:v>22.5</c:v>
                </c:pt>
                <c:pt idx="692">
                  <c:v>12.95</c:v>
                </c:pt>
                <c:pt idx="693">
                  <c:v>51.749999999999993</c:v>
                </c:pt>
                <c:pt idx="694">
                  <c:v>36.450000000000003</c:v>
                </c:pt>
                <c:pt idx="695">
                  <c:v>182.27499999999998</c:v>
                </c:pt>
                <c:pt idx="696">
                  <c:v>31.08</c:v>
                </c:pt>
                <c:pt idx="697">
                  <c:v>20.25</c:v>
                </c:pt>
                <c:pt idx="698">
                  <c:v>25.9</c:v>
                </c:pt>
                <c:pt idx="699">
                  <c:v>23.88</c:v>
                </c:pt>
                <c:pt idx="700">
                  <c:v>19.02</c:v>
                </c:pt>
                <c:pt idx="701">
                  <c:v>29.849999999999998</c:v>
                </c:pt>
                <c:pt idx="702">
                  <c:v>7.77</c:v>
                </c:pt>
                <c:pt idx="703">
                  <c:v>119.13999999999999</c:v>
                </c:pt>
                <c:pt idx="704">
                  <c:v>21.87</c:v>
                </c:pt>
                <c:pt idx="705">
                  <c:v>17.82</c:v>
                </c:pt>
                <c:pt idx="706">
                  <c:v>12.375</c:v>
                </c:pt>
                <c:pt idx="707">
                  <c:v>25.9</c:v>
                </c:pt>
                <c:pt idx="708">
                  <c:v>13.5</c:v>
                </c:pt>
                <c:pt idx="709">
                  <c:v>17.82</c:v>
                </c:pt>
                <c:pt idx="710">
                  <c:v>24.75</c:v>
                </c:pt>
                <c:pt idx="711">
                  <c:v>17.91</c:v>
                </c:pt>
                <c:pt idx="712">
                  <c:v>16.5</c:v>
                </c:pt>
                <c:pt idx="713">
                  <c:v>2.9849999999999999</c:v>
                </c:pt>
                <c:pt idx="714">
                  <c:v>14.58</c:v>
                </c:pt>
                <c:pt idx="715">
                  <c:v>89.1</c:v>
                </c:pt>
                <c:pt idx="716">
                  <c:v>35.849999999999994</c:v>
                </c:pt>
                <c:pt idx="717">
                  <c:v>68.655000000000001</c:v>
                </c:pt>
                <c:pt idx="718">
                  <c:v>38.849999999999994</c:v>
                </c:pt>
                <c:pt idx="719">
                  <c:v>79.25</c:v>
                </c:pt>
                <c:pt idx="720">
                  <c:v>36.450000000000003</c:v>
                </c:pt>
                <c:pt idx="721">
                  <c:v>8.9550000000000001</c:v>
                </c:pt>
                <c:pt idx="722">
                  <c:v>24.3</c:v>
                </c:pt>
                <c:pt idx="723">
                  <c:v>63.249999999999993</c:v>
                </c:pt>
                <c:pt idx="724">
                  <c:v>6.75</c:v>
                </c:pt>
                <c:pt idx="725">
                  <c:v>23.31</c:v>
                </c:pt>
                <c:pt idx="726">
                  <c:v>145.82</c:v>
                </c:pt>
                <c:pt idx="727">
                  <c:v>29.849999999999998</c:v>
                </c:pt>
                <c:pt idx="728">
                  <c:v>21.87</c:v>
                </c:pt>
                <c:pt idx="729">
                  <c:v>4.3650000000000002</c:v>
                </c:pt>
                <c:pt idx="730">
                  <c:v>36.454999999999998</c:v>
                </c:pt>
                <c:pt idx="731">
                  <c:v>15.54</c:v>
                </c:pt>
                <c:pt idx="732">
                  <c:v>8.91</c:v>
                </c:pt>
                <c:pt idx="733">
                  <c:v>100.39499999999998</c:v>
                </c:pt>
                <c:pt idx="734">
                  <c:v>13.424999999999997</c:v>
                </c:pt>
                <c:pt idx="735">
                  <c:v>21.87</c:v>
                </c:pt>
                <c:pt idx="736">
                  <c:v>25.9</c:v>
                </c:pt>
                <c:pt idx="737">
                  <c:v>56.25</c:v>
                </c:pt>
                <c:pt idx="738">
                  <c:v>10.754999999999999</c:v>
                </c:pt>
                <c:pt idx="739">
                  <c:v>18.225000000000001</c:v>
                </c:pt>
                <c:pt idx="740">
                  <c:v>28.679999999999996</c:v>
                </c:pt>
                <c:pt idx="741">
                  <c:v>8.73</c:v>
                </c:pt>
                <c:pt idx="742">
                  <c:v>58.2</c:v>
                </c:pt>
                <c:pt idx="743">
                  <c:v>17.91</c:v>
                </c:pt>
                <c:pt idx="744">
                  <c:v>17.91</c:v>
                </c:pt>
                <c:pt idx="745">
                  <c:v>14.58</c:v>
                </c:pt>
                <c:pt idx="746">
                  <c:v>33.75</c:v>
                </c:pt>
                <c:pt idx="747">
                  <c:v>34.92</c:v>
                </c:pt>
                <c:pt idx="748">
                  <c:v>14.58</c:v>
                </c:pt>
                <c:pt idx="749">
                  <c:v>5.3699999999999992</c:v>
                </c:pt>
                <c:pt idx="750">
                  <c:v>5.97</c:v>
                </c:pt>
                <c:pt idx="751">
                  <c:v>19.02</c:v>
                </c:pt>
                <c:pt idx="752">
                  <c:v>27.5</c:v>
                </c:pt>
                <c:pt idx="753">
                  <c:v>29.849999999999998</c:v>
                </c:pt>
                <c:pt idx="754">
                  <c:v>17.91</c:v>
                </c:pt>
                <c:pt idx="755">
                  <c:v>28.53</c:v>
                </c:pt>
                <c:pt idx="756">
                  <c:v>35.799999999999997</c:v>
                </c:pt>
                <c:pt idx="757">
                  <c:v>17.91</c:v>
                </c:pt>
                <c:pt idx="758">
                  <c:v>8.9499999999999993</c:v>
                </c:pt>
                <c:pt idx="759">
                  <c:v>29.784999999999997</c:v>
                </c:pt>
                <c:pt idx="760">
                  <c:v>44.55</c:v>
                </c:pt>
                <c:pt idx="761">
                  <c:v>89.1</c:v>
                </c:pt>
                <c:pt idx="762">
                  <c:v>43.650000000000006</c:v>
                </c:pt>
                <c:pt idx="763">
                  <c:v>23.31</c:v>
                </c:pt>
                <c:pt idx="764">
                  <c:v>178.70999999999998</c:v>
                </c:pt>
                <c:pt idx="765">
                  <c:v>59.699999999999996</c:v>
                </c:pt>
                <c:pt idx="766">
                  <c:v>59.699999999999996</c:v>
                </c:pt>
                <c:pt idx="767">
                  <c:v>89.35499999999999</c:v>
                </c:pt>
                <c:pt idx="768">
                  <c:v>23.9</c:v>
                </c:pt>
                <c:pt idx="769">
                  <c:v>137.31</c:v>
                </c:pt>
                <c:pt idx="770">
                  <c:v>9.9499999999999993</c:v>
                </c:pt>
                <c:pt idx="771">
                  <c:v>21.509999999999998</c:v>
                </c:pt>
                <c:pt idx="772">
                  <c:v>82.5</c:v>
                </c:pt>
                <c:pt idx="773">
                  <c:v>8.73</c:v>
                </c:pt>
                <c:pt idx="774">
                  <c:v>19.899999999999999</c:v>
                </c:pt>
                <c:pt idx="775">
                  <c:v>17.82</c:v>
                </c:pt>
                <c:pt idx="776">
                  <c:v>20.25</c:v>
                </c:pt>
                <c:pt idx="777">
                  <c:v>59.569999999999993</c:v>
                </c:pt>
                <c:pt idx="778">
                  <c:v>19.02</c:v>
                </c:pt>
                <c:pt idx="779">
                  <c:v>77.699999999999989</c:v>
                </c:pt>
                <c:pt idx="780">
                  <c:v>41.25</c:v>
                </c:pt>
                <c:pt idx="781">
                  <c:v>145.82</c:v>
                </c:pt>
                <c:pt idx="782">
                  <c:v>26.73</c:v>
                </c:pt>
                <c:pt idx="783">
                  <c:v>43.650000000000006</c:v>
                </c:pt>
                <c:pt idx="784">
                  <c:v>31.7</c:v>
                </c:pt>
                <c:pt idx="785">
                  <c:v>22.884999999999998</c:v>
                </c:pt>
                <c:pt idx="786">
                  <c:v>27.945</c:v>
                </c:pt>
                <c:pt idx="787">
                  <c:v>82.5</c:v>
                </c:pt>
                <c:pt idx="788">
                  <c:v>45.769999999999996</c:v>
                </c:pt>
                <c:pt idx="789">
                  <c:v>77.699999999999989</c:v>
                </c:pt>
                <c:pt idx="790">
                  <c:v>23.31</c:v>
                </c:pt>
                <c:pt idx="791">
                  <c:v>23.774999999999999</c:v>
                </c:pt>
                <c:pt idx="792">
                  <c:v>52.38</c:v>
                </c:pt>
                <c:pt idx="793">
                  <c:v>17.924999999999997</c:v>
                </c:pt>
                <c:pt idx="794">
                  <c:v>148.92499999999998</c:v>
                </c:pt>
                <c:pt idx="795">
                  <c:v>28.679999999999996</c:v>
                </c:pt>
                <c:pt idx="796">
                  <c:v>9.51</c:v>
                </c:pt>
                <c:pt idx="797">
                  <c:v>31.08</c:v>
                </c:pt>
                <c:pt idx="798">
                  <c:v>8.0549999999999997</c:v>
                </c:pt>
                <c:pt idx="799">
                  <c:v>36.450000000000003</c:v>
                </c:pt>
                <c:pt idx="800">
                  <c:v>16.11</c:v>
                </c:pt>
                <c:pt idx="801">
                  <c:v>41.169999999999995</c:v>
                </c:pt>
                <c:pt idx="802">
                  <c:v>10.739999999999998</c:v>
                </c:pt>
                <c:pt idx="803">
                  <c:v>126.49999999999999</c:v>
                </c:pt>
                <c:pt idx="804">
                  <c:v>23.9</c:v>
                </c:pt>
                <c:pt idx="805">
                  <c:v>5.97</c:v>
                </c:pt>
                <c:pt idx="806">
                  <c:v>7.77</c:v>
                </c:pt>
                <c:pt idx="807">
                  <c:v>23.31</c:v>
                </c:pt>
                <c:pt idx="808">
                  <c:v>137.42499999999998</c:v>
                </c:pt>
                <c:pt idx="809">
                  <c:v>8.0549999999999997</c:v>
                </c:pt>
                <c:pt idx="810">
                  <c:v>28.53</c:v>
                </c:pt>
                <c:pt idx="811">
                  <c:v>67.5</c:v>
                </c:pt>
                <c:pt idx="812">
                  <c:v>67.5</c:v>
                </c:pt>
                <c:pt idx="813">
                  <c:v>31.624999999999996</c:v>
                </c:pt>
                <c:pt idx="814">
                  <c:v>8.91</c:v>
                </c:pt>
                <c:pt idx="815">
                  <c:v>35.82</c:v>
                </c:pt>
                <c:pt idx="816">
                  <c:v>38.04</c:v>
                </c:pt>
                <c:pt idx="817">
                  <c:v>15.54</c:v>
                </c:pt>
                <c:pt idx="818">
                  <c:v>79.25</c:v>
                </c:pt>
                <c:pt idx="819">
                  <c:v>4.7549999999999999</c:v>
                </c:pt>
                <c:pt idx="820">
                  <c:v>55</c:v>
                </c:pt>
                <c:pt idx="821">
                  <c:v>26.849999999999994</c:v>
                </c:pt>
                <c:pt idx="822">
                  <c:v>136.61999999999998</c:v>
                </c:pt>
                <c:pt idx="823">
                  <c:v>47.55</c:v>
                </c:pt>
                <c:pt idx="824">
                  <c:v>16.875</c:v>
                </c:pt>
                <c:pt idx="825">
                  <c:v>29.849999999999998</c:v>
                </c:pt>
                <c:pt idx="826">
                  <c:v>41.25</c:v>
                </c:pt>
                <c:pt idx="827">
                  <c:v>20.625</c:v>
                </c:pt>
                <c:pt idx="828">
                  <c:v>137.31</c:v>
                </c:pt>
                <c:pt idx="829">
                  <c:v>2.9849999999999999</c:v>
                </c:pt>
                <c:pt idx="830">
                  <c:v>27.5</c:v>
                </c:pt>
                <c:pt idx="831">
                  <c:v>27.5</c:v>
                </c:pt>
                <c:pt idx="832">
                  <c:v>59.699999999999996</c:v>
                </c:pt>
                <c:pt idx="833">
                  <c:v>82.339999999999989</c:v>
                </c:pt>
                <c:pt idx="834">
                  <c:v>22.884999999999998</c:v>
                </c:pt>
                <c:pt idx="835">
                  <c:v>8.91</c:v>
                </c:pt>
                <c:pt idx="836">
                  <c:v>11.94</c:v>
                </c:pt>
                <c:pt idx="837">
                  <c:v>100.39499999999998</c:v>
                </c:pt>
                <c:pt idx="838">
                  <c:v>114.42499999999998</c:v>
                </c:pt>
                <c:pt idx="839">
                  <c:v>41.25</c:v>
                </c:pt>
                <c:pt idx="840">
                  <c:v>28.679999999999996</c:v>
                </c:pt>
                <c:pt idx="841">
                  <c:v>4.3650000000000002</c:v>
                </c:pt>
                <c:pt idx="842">
                  <c:v>8.25</c:v>
                </c:pt>
                <c:pt idx="843">
                  <c:v>8.25</c:v>
                </c:pt>
                <c:pt idx="844">
                  <c:v>35.82</c:v>
                </c:pt>
                <c:pt idx="845">
                  <c:v>167.67000000000002</c:v>
                </c:pt>
                <c:pt idx="846">
                  <c:v>51.749999999999993</c:v>
                </c:pt>
                <c:pt idx="847">
                  <c:v>8.9550000000000001</c:v>
                </c:pt>
                <c:pt idx="848">
                  <c:v>53.46</c:v>
                </c:pt>
                <c:pt idx="849">
                  <c:v>23.31</c:v>
                </c:pt>
                <c:pt idx="850">
                  <c:v>23.31</c:v>
                </c:pt>
                <c:pt idx="851">
                  <c:v>7.77</c:v>
                </c:pt>
                <c:pt idx="852">
                  <c:v>119.13999999999999</c:v>
                </c:pt>
                <c:pt idx="853">
                  <c:v>19.899999999999999</c:v>
                </c:pt>
                <c:pt idx="854">
                  <c:v>35.849999999999994</c:v>
                </c:pt>
                <c:pt idx="855">
                  <c:v>89.35499999999999</c:v>
                </c:pt>
                <c:pt idx="856">
                  <c:v>8.73</c:v>
                </c:pt>
                <c:pt idx="857">
                  <c:v>137.42499999999998</c:v>
                </c:pt>
                <c:pt idx="858">
                  <c:v>34.92</c:v>
                </c:pt>
                <c:pt idx="859">
                  <c:v>178.70999999999998</c:v>
                </c:pt>
                <c:pt idx="860">
                  <c:v>25.874999999999996</c:v>
                </c:pt>
                <c:pt idx="861">
                  <c:v>77.699999999999989</c:v>
                </c:pt>
                <c:pt idx="862">
                  <c:v>9.9499999999999993</c:v>
                </c:pt>
                <c:pt idx="863">
                  <c:v>29.1</c:v>
                </c:pt>
                <c:pt idx="864">
                  <c:v>21.509999999999998</c:v>
                </c:pt>
                <c:pt idx="865">
                  <c:v>6.75</c:v>
                </c:pt>
                <c:pt idx="866">
                  <c:v>17.91</c:v>
                </c:pt>
                <c:pt idx="867">
                  <c:v>29.784999999999997</c:v>
                </c:pt>
                <c:pt idx="868">
                  <c:v>41.25</c:v>
                </c:pt>
                <c:pt idx="869">
                  <c:v>17.91</c:v>
                </c:pt>
                <c:pt idx="870">
                  <c:v>7.29</c:v>
                </c:pt>
                <c:pt idx="871">
                  <c:v>29.7</c:v>
                </c:pt>
                <c:pt idx="872">
                  <c:v>22.5</c:v>
                </c:pt>
                <c:pt idx="873">
                  <c:v>11.94</c:v>
                </c:pt>
                <c:pt idx="874">
                  <c:v>25.9</c:v>
                </c:pt>
                <c:pt idx="875">
                  <c:v>43.650000000000006</c:v>
                </c:pt>
                <c:pt idx="876">
                  <c:v>43.650000000000006</c:v>
                </c:pt>
                <c:pt idx="877">
                  <c:v>28.53</c:v>
                </c:pt>
                <c:pt idx="878">
                  <c:v>27.484999999999996</c:v>
                </c:pt>
                <c:pt idx="879">
                  <c:v>10.935</c:v>
                </c:pt>
                <c:pt idx="880">
                  <c:v>7.169999999999999</c:v>
                </c:pt>
                <c:pt idx="881">
                  <c:v>23.31</c:v>
                </c:pt>
                <c:pt idx="882">
                  <c:v>114.42499999999998</c:v>
                </c:pt>
                <c:pt idx="883">
                  <c:v>77.624999999999986</c:v>
                </c:pt>
                <c:pt idx="884">
                  <c:v>5.3699999999999992</c:v>
                </c:pt>
                <c:pt idx="885">
                  <c:v>123.50999999999999</c:v>
                </c:pt>
                <c:pt idx="886">
                  <c:v>17.46</c:v>
                </c:pt>
                <c:pt idx="887">
                  <c:v>13.365</c:v>
                </c:pt>
                <c:pt idx="888">
                  <c:v>7.77</c:v>
                </c:pt>
                <c:pt idx="889">
                  <c:v>2.6849999999999996</c:v>
                </c:pt>
                <c:pt idx="890">
                  <c:v>20.584999999999997</c:v>
                </c:pt>
                <c:pt idx="891">
                  <c:v>114.42499999999998</c:v>
                </c:pt>
                <c:pt idx="892">
                  <c:v>20.625</c:v>
                </c:pt>
                <c:pt idx="893">
                  <c:v>57.06</c:v>
                </c:pt>
                <c:pt idx="894">
                  <c:v>82.339999999999989</c:v>
                </c:pt>
                <c:pt idx="895">
                  <c:v>158.12499999999997</c:v>
                </c:pt>
                <c:pt idx="896">
                  <c:v>32.22</c:v>
                </c:pt>
                <c:pt idx="897">
                  <c:v>24.3</c:v>
                </c:pt>
                <c:pt idx="898">
                  <c:v>35.849999999999994</c:v>
                </c:pt>
                <c:pt idx="899">
                  <c:v>72.75</c:v>
                </c:pt>
                <c:pt idx="900">
                  <c:v>47.55</c:v>
                </c:pt>
                <c:pt idx="901">
                  <c:v>3.5849999999999995</c:v>
                </c:pt>
                <c:pt idx="902">
                  <c:v>158.12499999999997</c:v>
                </c:pt>
                <c:pt idx="903">
                  <c:v>17.46</c:v>
                </c:pt>
                <c:pt idx="904">
                  <c:v>148.92499999999998</c:v>
                </c:pt>
                <c:pt idx="905">
                  <c:v>40.5</c:v>
                </c:pt>
                <c:pt idx="906">
                  <c:v>27</c:v>
                </c:pt>
                <c:pt idx="907">
                  <c:v>38.849999999999994</c:v>
                </c:pt>
                <c:pt idx="908">
                  <c:v>59.75</c:v>
                </c:pt>
                <c:pt idx="909">
                  <c:v>10.754999999999999</c:v>
                </c:pt>
                <c:pt idx="910">
                  <c:v>91.539999999999992</c:v>
                </c:pt>
                <c:pt idx="911">
                  <c:v>45</c:v>
                </c:pt>
                <c:pt idx="912">
                  <c:v>137.31</c:v>
                </c:pt>
                <c:pt idx="913">
                  <c:v>6.75</c:v>
                </c:pt>
                <c:pt idx="914">
                  <c:v>45</c:v>
                </c:pt>
                <c:pt idx="915">
                  <c:v>83.835000000000008</c:v>
                </c:pt>
                <c:pt idx="916">
                  <c:v>3.645</c:v>
                </c:pt>
                <c:pt idx="917">
                  <c:v>6.75</c:v>
                </c:pt>
                <c:pt idx="918">
                  <c:v>6.75</c:v>
                </c:pt>
                <c:pt idx="919">
                  <c:v>13.424999999999997</c:v>
                </c:pt>
                <c:pt idx="920">
                  <c:v>123.50999999999999</c:v>
                </c:pt>
                <c:pt idx="921">
                  <c:v>7.77</c:v>
                </c:pt>
                <c:pt idx="922">
                  <c:v>67.5</c:v>
                </c:pt>
                <c:pt idx="923">
                  <c:v>27.945</c:v>
                </c:pt>
                <c:pt idx="924">
                  <c:v>89.35499999999999</c:v>
                </c:pt>
                <c:pt idx="925">
                  <c:v>20.25</c:v>
                </c:pt>
                <c:pt idx="926">
                  <c:v>33.75</c:v>
                </c:pt>
                <c:pt idx="927">
                  <c:v>111.78</c:v>
                </c:pt>
                <c:pt idx="928">
                  <c:v>63.249999999999993</c:v>
                </c:pt>
                <c:pt idx="929">
                  <c:v>8.91</c:v>
                </c:pt>
                <c:pt idx="930">
                  <c:v>12.15</c:v>
                </c:pt>
                <c:pt idx="931">
                  <c:v>23.88</c:v>
                </c:pt>
                <c:pt idx="932">
                  <c:v>55</c:v>
                </c:pt>
                <c:pt idx="933">
                  <c:v>26.849999999999998</c:v>
                </c:pt>
                <c:pt idx="934">
                  <c:v>114.42499999999998</c:v>
                </c:pt>
                <c:pt idx="935">
                  <c:v>155.24999999999997</c:v>
                </c:pt>
                <c:pt idx="936">
                  <c:v>23.31</c:v>
                </c:pt>
                <c:pt idx="937">
                  <c:v>23.31</c:v>
                </c:pt>
                <c:pt idx="938">
                  <c:v>74.25</c:v>
                </c:pt>
                <c:pt idx="939">
                  <c:v>28.53</c:v>
                </c:pt>
                <c:pt idx="940">
                  <c:v>14.339999999999998</c:v>
                </c:pt>
                <c:pt idx="941">
                  <c:v>15.54</c:v>
                </c:pt>
                <c:pt idx="942">
                  <c:v>35.849999999999994</c:v>
                </c:pt>
                <c:pt idx="943">
                  <c:v>46.62</c:v>
                </c:pt>
                <c:pt idx="944">
                  <c:v>35.849999999999994</c:v>
                </c:pt>
                <c:pt idx="945">
                  <c:v>119.13999999999999</c:v>
                </c:pt>
                <c:pt idx="946">
                  <c:v>23.31</c:v>
                </c:pt>
                <c:pt idx="947">
                  <c:v>11.25</c:v>
                </c:pt>
                <c:pt idx="948">
                  <c:v>83.835000000000008</c:v>
                </c:pt>
                <c:pt idx="949">
                  <c:v>109.93999999999998</c:v>
                </c:pt>
                <c:pt idx="950">
                  <c:v>14.339999999999998</c:v>
                </c:pt>
                <c:pt idx="951">
                  <c:v>21.509999999999998</c:v>
                </c:pt>
                <c:pt idx="952">
                  <c:v>22.5</c:v>
                </c:pt>
                <c:pt idx="953">
                  <c:v>3.8849999999999998</c:v>
                </c:pt>
                <c:pt idx="954">
                  <c:v>27.945</c:v>
                </c:pt>
                <c:pt idx="955">
                  <c:v>170.77499999999998</c:v>
                </c:pt>
                <c:pt idx="956">
                  <c:v>170.77499999999998</c:v>
                </c:pt>
                <c:pt idx="957">
                  <c:v>170.77499999999998</c:v>
                </c:pt>
                <c:pt idx="958">
                  <c:v>170.77499999999998</c:v>
                </c:pt>
                <c:pt idx="959">
                  <c:v>23.774999999999999</c:v>
                </c:pt>
                <c:pt idx="960">
                  <c:v>79.25</c:v>
                </c:pt>
                <c:pt idx="961">
                  <c:v>45.769999999999996</c:v>
                </c:pt>
                <c:pt idx="962">
                  <c:v>8.9499999999999993</c:v>
                </c:pt>
                <c:pt idx="963">
                  <c:v>23.88</c:v>
                </c:pt>
                <c:pt idx="964">
                  <c:v>22.274999999999999</c:v>
                </c:pt>
                <c:pt idx="965">
                  <c:v>29.849999999999998</c:v>
                </c:pt>
                <c:pt idx="966">
                  <c:v>53.46</c:v>
                </c:pt>
                <c:pt idx="967">
                  <c:v>2.6849999999999996</c:v>
                </c:pt>
                <c:pt idx="968">
                  <c:v>5.97</c:v>
                </c:pt>
                <c:pt idx="969">
                  <c:v>12.95</c:v>
                </c:pt>
                <c:pt idx="970">
                  <c:v>8.25</c:v>
                </c:pt>
                <c:pt idx="971">
                  <c:v>148.92499999999998</c:v>
                </c:pt>
                <c:pt idx="972">
                  <c:v>89.35499999999999</c:v>
                </c:pt>
                <c:pt idx="973">
                  <c:v>87.300000000000011</c:v>
                </c:pt>
                <c:pt idx="974">
                  <c:v>5.3699999999999992</c:v>
                </c:pt>
                <c:pt idx="975">
                  <c:v>8.9550000000000001</c:v>
                </c:pt>
                <c:pt idx="976">
                  <c:v>137.42499999999998</c:v>
                </c:pt>
                <c:pt idx="977">
                  <c:v>59.75</c:v>
                </c:pt>
                <c:pt idx="978">
                  <c:v>23.31</c:v>
                </c:pt>
                <c:pt idx="979">
                  <c:v>10.739999999999998</c:v>
                </c:pt>
                <c:pt idx="980">
                  <c:v>167.67000000000002</c:v>
                </c:pt>
                <c:pt idx="981">
                  <c:v>21.87</c:v>
                </c:pt>
                <c:pt idx="982">
                  <c:v>23.9</c:v>
                </c:pt>
                <c:pt idx="983">
                  <c:v>6.75</c:v>
                </c:pt>
                <c:pt idx="984">
                  <c:v>31.624999999999996</c:v>
                </c:pt>
                <c:pt idx="985">
                  <c:v>47.8</c:v>
                </c:pt>
                <c:pt idx="986">
                  <c:v>33.464999999999996</c:v>
                </c:pt>
                <c:pt idx="987">
                  <c:v>29.849999999999998</c:v>
                </c:pt>
                <c:pt idx="988">
                  <c:v>29.849999999999998</c:v>
                </c:pt>
                <c:pt idx="989">
                  <c:v>155.24999999999997</c:v>
                </c:pt>
                <c:pt idx="990">
                  <c:v>18.225000000000001</c:v>
                </c:pt>
                <c:pt idx="991">
                  <c:v>18.225000000000001</c:v>
                </c:pt>
                <c:pt idx="992">
                  <c:v>109.36499999999999</c:v>
                </c:pt>
                <c:pt idx="993">
                  <c:v>77.699999999999989</c:v>
                </c:pt>
                <c:pt idx="994">
                  <c:v>8.9550000000000001</c:v>
                </c:pt>
                <c:pt idx="995">
                  <c:v>27.484999999999996</c:v>
                </c:pt>
                <c:pt idx="996">
                  <c:v>29.849999999999998</c:v>
                </c:pt>
                <c:pt idx="997">
                  <c:v>27</c:v>
                </c:pt>
                <c:pt idx="998">
                  <c:v>9.9499999999999993</c:v>
                </c:pt>
                <c:pt idx="999">
                  <c:v>12.375</c:v>
                </c:pt>
              </c:numCache>
            </c:numRef>
          </c:val>
          <c:extLst>
            <c:ext xmlns:c16="http://schemas.microsoft.com/office/drawing/2014/chart" uri="{C3380CC4-5D6E-409C-BE32-E72D297353CC}">
              <c16:uniqueId val="{00000000-8DB6-45C2-A3D0-F8216DFD1147}"/>
            </c:ext>
          </c:extLst>
        </c:ser>
        <c:ser>
          <c:idx val="1"/>
          <c:order val="1"/>
          <c:spPr>
            <a:solidFill>
              <a:schemeClr val="accent2"/>
            </a:solidFill>
            <a:ln>
              <a:noFill/>
            </a:ln>
            <a:effectLst/>
          </c:spPr>
          <c:invertIfNegative val="0"/>
          <c:trendline>
            <c:spPr>
              <a:ln w="19050" cap="rnd">
                <a:solidFill>
                  <a:schemeClr val="accent2"/>
                </a:solidFill>
                <a:prstDash val="sysDot"/>
              </a:ln>
              <a:effectLst/>
            </c:spPr>
            <c:trendlineType val="linear"/>
            <c:dispRSqr val="0"/>
            <c:dispEq val="1"/>
            <c:trendlineLbl>
              <c:layout>
                <c:manualLayout>
                  <c:x val="-0.17408027121609798"/>
                  <c:y val="-0.3314953339165937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'regression analysis '!$B$2:$B$1001</c:f>
              <c:strCache>
                <c:ptCount val="1000"/>
                <c:pt idx="0">
                  <c:v>Medium</c:v>
                </c:pt>
                <c:pt idx="1">
                  <c:v>Medium</c:v>
                </c:pt>
                <c:pt idx="2">
                  <c:v>Light</c:v>
                </c:pt>
                <c:pt idx="3">
                  <c:v>Medium</c:v>
                </c:pt>
                <c:pt idx="4">
                  <c:v>Medium</c:v>
                </c:pt>
                <c:pt idx="5">
                  <c:v>Dark</c:v>
                </c:pt>
                <c:pt idx="6">
                  <c:v>Dark</c:v>
                </c:pt>
                <c:pt idx="7">
                  <c:v>Light</c:v>
                </c:pt>
                <c:pt idx="8">
                  <c:v>Medium</c:v>
                </c:pt>
                <c:pt idx="9">
                  <c:v>Medium</c:v>
                </c:pt>
                <c:pt idx="10">
                  <c:v>Dark</c:v>
                </c:pt>
                <c:pt idx="11">
                  <c:v>Light</c:v>
                </c:pt>
                <c:pt idx="12">
                  <c:v>Medium</c:v>
                </c:pt>
                <c:pt idx="13">
                  <c:v>Dark</c:v>
                </c:pt>
                <c:pt idx="14">
                  <c:v>Dark</c:v>
                </c:pt>
                <c:pt idx="15">
                  <c:v>Medium</c:v>
                </c:pt>
                <c:pt idx="16">
                  <c:v>Medium</c:v>
                </c:pt>
                <c:pt idx="17">
                  <c:v>Light</c:v>
                </c:pt>
                <c:pt idx="18">
                  <c:v>Dark</c:v>
                </c:pt>
                <c:pt idx="19">
                  <c:v>Medium</c:v>
                </c:pt>
                <c:pt idx="20">
                  <c:v>Medium</c:v>
                </c:pt>
                <c:pt idx="21">
                  <c:v>Dark</c:v>
                </c:pt>
                <c:pt idx="22">
                  <c:v>Medium</c:v>
                </c:pt>
                <c:pt idx="23">
                  <c:v>Dark</c:v>
                </c:pt>
                <c:pt idx="24">
                  <c:v>Medium</c:v>
                </c:pt>
                <c:pt idx="25">
                  <c:v>Medium</c:v>
                </c:pt>
                <c:pt idx="26">
                  <c:v>Medium</c:v>
                </c:pt>
                <c:pt idx="27">
                  <c:v>Medium</c:v>
                </c:pt>
                <c:pt idx="28">
                  <c:v>Dark</c:v>
                </c:pt>
                <c:pt idx="29">
                  <c:v>Dark</c:v>
                </c:pt>
                <c:pt idx="30">
                  <c:v>Medium</c:v>
                </c:pt>
                <c:pt idx="31">
                  <c:v>Medium</c:v>
                </c:pt>
                <c:pt idx="32">
                  <c:v>Medium</c:v>
                </c:pt>
                <c:pt idx="33">
                  <c:v>Light</c:v>
                </c:pt>
                <c:pt idx="34">
                  <c:v>Light</c:v>
                </c:pt>
                <c:pt idx="35">
                  <c:v>Dark</c:v>
                </c:pt>
                <c:pt idx="36">
                  <c:v>Medium</c:v>
                </c:pt>
                <c:pt idx="37">
                  <c:v>Light</c:v>
                </c:pt>
                <c:pt idx="38">
                  <c:v>Medium</c:v>
                </c:pt>
                <c:pt idx="39">
                  <c:v>Medium</c:v>
                </c:pt>
                <c:pt idx="40">
                  <c:v>Medium</c:v>
                </c:pt>
                <c:pt idx="41">
                  <c:v>Dark</c:v>
                </c:pt>
                <c:pt idx="42">
                  <c:v>Dark</c:v>
                </c:pt>
                <c:pt idx="43">
                  <c:v>Light</c:v>
                </c:pt>
                <c:pt idx="44">
                  <c:v>Medium</c:v>
                </c:pt>
                <c:pt idx="45">
                  <c:v>Dark</c:v>
                </c:pt>
                <c:pt idx="46">
                  <c:v>Medium</c:v>
                </c:pt>
                <c:pt idx="47">
                  <c:v>Light</c:v>
                </c:pt>
                <c:pt idx="48">
                  <c:v>Dark</c:v>
                </c:pt>
                <c:pt idx="49">
                  <c:v>Light</c:v>
                </c:pt>
                <c:pt idx="50">
                  <c:v>Dark</c:v>
                </c:pt>
                <c:pt idx="51">
                  <c:v>Light</c:v>
                </c:pt>
                <c:pt idx="52">
                  <c:v>Medium</c:v>
                </c:pt>
                <c:pt idx="53">
                  <c:v>Medium</c:v>
                </c:pt>
                <c:pt idx="54">
                  <c:v>Medium</c:v>
                </c:pt>
                <c:pt idx="55">
                  <c:v>Light</c:v>
                </c:pt>
                <c:pt idx="56">
                  <c:v>Dark</c:v>
                </c:pt>
                <c:pt idx="57">
                  <c:v>Light</c:v>
                </c:pt>
                <c:pt idx="58">
                  <c:v>Dark</c:v>
                </c:pt>
                <c:pt idx="59">
                  <c:v>Medium</c:v>
                </c:pt>
                <c:pt idx="60">
                  <c:v>Dark</c:v>
                </c:pt>
                <c:pt idx="61">
                  <c:v>Dark</c:v>
                </c:pt>
                <c:pt idx="62">
                  <c:v>Light</c:v>
                </c:pt>
                <c:pt idx="63">
                  <c:v>Medium</c:v>
                </c:pt>
                <c:pt idx="64">
                  <c:v>Medium</c:v>
                </c:pt>
                <c:pt idx="65">
                  <c:v>Dark</c:v>
                </c:pt>
                <c:pt idx="66">
                  <c:v>Light</c:v>
                </c:pt>
                <c:pt idx="67">
                  <c:v>Light</c:v>
                </c:pt>
                <c:pt idx="68">
                  <c:v>Medium</c:v>
                </c:pt>
                <c:pt idx="69">
                  <c:v>Medium</c:v>
                </c:pt>
                <c:pt idx="70">
                  <c:v>Light</c:v>
                </c:pt>
                <c:pt idx="71">
                  <c:v>Light</c:v>
                </c:pt>
                <c:pt idx="72">
                  <c:v>Medium</c:v>
                </c:pt>
                <c:pt idx="73">
                  <c:v>Medium</c:v>
                </c:pt>
                <c:pt idx="74">
                  <c:v>Light</c:v>
                </c:pt>
                <c:pt idx="75">
                  <c:v>Dark</c:v>
                </c:pt>
                <c:pt idx="76">
                  <c:v>Light</c:v>
                </c:pt>
                <c:pt idx="77">
                  <c:v>Dark</c:v>
                </c:pt>
                <c:pt idx="78">
                  <c:v>Medium</c:v>
                </c:pt>
                <c:pt idx="79">
                  <c:v>Light</c:v>
                </c:pt>
                <c:pt idx="80">
                  <c:v>Light</c:v>
                </c:pt>
                <c:pt idx="81">
                  <c:v>Light</c:v>
                </c:pt>
                <c:pt idx="82">
                  <c:v>Medium</c:v>
                </c:pt>
                <c:pt idx="83">
                  <c:v>Dark</c:v>
                </c:pt>
                <c:pt idx="84">
                  <c:v>Light</c:v>
                </c:pt>
                <c:pt idx="85">
                  <c:v>Light</c:v>
                </c:pt>
                <c:pt idx="86">
                  <c:v>Light</c:v>
                </c:pt>
                <c:pt idx="87">
                  <c:v>Medium</c:v>
                </c:pt>
                <c:pt idx="88">
                  <c:v>Light</c:v>
                </c:pt>
                <c:pt idx="89">
                  <c:v>Light</c:v>
                </c:pt>
                <c:pt idx="90">
                  <c:v>Light</c:v>
                </c:pt>
                <c:pt idx="91">
                  <c:v>Medium</c:v>
                </c:pt>
                <c:pt idx="92">
                  <c:v>Light</c:v>
                </c:pt>
                <c:pt idx="93">
                  <c:v>Light</c:v>
                </c:pt>
                <c:pt idx="94">
                  <c:v>Dark</c:v>
                </c:pt>
                <c:pt idx="95">
                  <c:v>Medium</c:v>
                </c:pt>
                <c:pt idx="96">
                  <c:v>Dark</c:v>
                </c:pt>
                <c:pt idx="97">
                  <c:v>Medium</c:v>
                </c:pt>
                <c:pt idx="98">
                  <c:v>Dark</c:v>
                </c:pt>
                <c:pt idx="99">
                  <c:v>Medium</c:v>
                </c:pt>
                <c:pt idx="100">
                  <c:v>Light</c:v>
                </c:pt>
                <c:pt idx="101">
                  <c:v>Dark</c:v>
                </c:pt>
                <c:pt idx="102">
                  <c:v>Dark</c:v>
                </c:pt>
                <c:pt idx="103">
                  <c:v>Medium</c:v>
                </c:pt>
                <c:pt idx="104">
                  <c:v>Medium</c:v>
                </c:pt>
                <c:pt idx="105">
                  <c:v>Medium</c:v>
                </c:pt>
                <c:pt idx="106">
                  <c:v>Dark</c:v>
                </c:pt>
                <c:pt idx="107">
                  <c:v>Medium</c:v>
                </c:pt>
                <c:pt idx="108">
                  <c:v>Medium</c:v>
                </c:pt>
                <c:pt idx="109">
                  <c:v>Dark</c:v>
                </c:pt>
                <c:pt idx="110">
                  <c:v>Light</c:v>
                </c:pt>
                <c:pt idx="111">
                  <c:v>Dark</c:v>
                </c:pt>
                <c:pt idx="112">
                  <c:v>Medium</c:v>
                </c:pt>
                <c:pt idx="113">
                  <c:v>Medium</c:v>
                </c:pt>
                <c:pt idx="114">
                  <c:v>Light</c:v>
                </c:pt>
                <c:pt idx="115">
                  <c:v>Light</c:v>
                </c:pt>
                <c:pt idx="116">
                  <c:v>Light</c:v>
                </c:pt>
                <c:pt idx="117">
                  <c:v>Light</c:v>
                </c:pt>
                <c:pt idx="118">
                  <c:v>Dark</c:v>
                </c:pt>
                <c:pt idx="119">
                  <c:v>Medium</c:v>
                </c:pt>
                <c:pt idx="120">
                  <c:v>Medium</c:v>
                </c:pt>
                <c:pt idx="121">
                  <c:v>Medium</c:v>
                </c:pt>
                <c:pt idx="122">
                  <c:v>Dark</c:v>
                </c:pt>
                <c:pt idx="123">
                  <c:v>Light</c:v>
                </c:pt>
                <c:pt idx="124">
                  <c:v>Medium</c:v>
                </c:pt>
                <c:pt idx="125">
                  <c:v>Medium</c:v>
                </c:pt>
                <c:pt idx="126">
                  <c:v>Medium</c:v>
                </c:pt>
                <c:pt idx="127">
                  <c:v>Dark</c:v>
                </c:pt>
                <c:pt idx="128">
                  <c:v>Medium</c:v>
                </c:pt>
                <c:pt idx="129">
                  <c:v>Dark</c:v>
                </c:pt>
                <c:pt idx="130">
                  <c:v>Light</c:v>
                </c:pt>
                <c:pt idx="131">
                  <c:v>Dark</c:v>
                </c:pt>
                <c:pt idx="132">
                  <c:v>Light</c:v>
                </c:pt>
                <c:pt idx="133">
                  <c:v>Dark</c:v>
                </c:pt>
                <c:pt idx="134">
                  <c:v>Medium</c:v>
                </c:pt>
                <c:pt idx="135">
                  <c:v>Light</c:v>
                </c:pt>
                <c:pt idx="136">
                  <c:v>Dark</c:v>
                </c:pt>
                <c:pt idx="137">
                  <c:v>Light</c:v>
                </c:pt>
                <c:pt idx="138">
                  <c:v>Dark</c:v>
                </c:pt>
                <c:pt idx="139">
                  <c:v>Dark</c:v>
                </c:pt>
                <c:pt idx="140">
                  <c:v>Dark</c:v>
                </c:pt>
                <c:pt idx="141">
                  <c:v>Light</c:v>
                </c:pt>
                <c:pt idx="142">
                  <c:v>Light</c:v>
                </c:pt>
                <c:pt idx="143">
                  <c:v>Medium</c:v>
                </c:pt>
                <c:pt idx="144">
                  <c:v>Light</c:v>
                </c:pt>
                <c:pt idx="145">
                  <c:v>Medium</c:v>
                </c:pt>
                <c:pt idx="146">
                  <c:v>Medium</c:v>
                </c:pt>
                <c:pt idx="147">
                  <c:v>Medium</c:v>
                </c:pt>
                <c:pt idx="148">
                  <c:v>Dark</c:v>
                </c:pt>
                <c:pt idx="149">
                  <c:v>Medium</c:v>
                </c:pt>
                <c:pt idx="150">
                  <c:v>Dark</c:v>
                </c:pt>
                <c:pt idx="151">
                  <c:v>Medium</c:v>
                </c:pt>
                <c:pt idx="152">
                  <c:v>Medium</c:v>
                </c:pt>
                <c:pt idx="153">
                  <c:v>Dark</c:v>
                </c:pt>
                <c:pt idx="154">
                  <c:v>Dark</c:v>
                </c:pt>
                <c:pt idx="155">
                  <c:v>Medium</c:v>
                </c:pt>
                <c:pt idx="156">
                  <c:v>Medium</c:v>
                </c:pt>
                <c:pt idx="157">
                  <c:v>Dark</c:v>
                </c:pt>
                <c:pt idx="158">
                  <c:v>Dark</c:v>
                </c:pt>
                <c:pt idx="159">
                  <c:v>Light</c:v>
                </c:pt>
                <c:pt idx="160">
                  <c:v>Medium</c:v>
                </c:pt>
                <c:pt idx="161">
                  <c:v>Light</c:v>
                </c:pt>
                <c:pt idx="162">
                  <c:v>Dark</c:v>
                </c:pt>
                <c:pt idx="163">
                  <c:v>Dark</c:v>
                </c:pt>
                <c:pt idx="164">
                  <c:v>Dark</c:v>
                </c:pt>
                <c:pt idx="165">
                  <c:v>Dark</c:v>
                </c:pt>
                <c:pt idx="166">
                  <c:v>Dark</c:v>
                </c:pt>
                <c:pt idx="167">
                  <c:v>Medium</c:v>
                </c:pt>
                <c:pt idx="168">
                  <c:v>Medium</c:v>
                </c:pt>
                <c:pt idx="169">
                  <c:v>Dark</c:v>
                </c:pt>
                <c:pt idx="170">
                  <c:v>Light</c:v>
                </c:pt>
                <c:pt idx="171">
                  <c:v>Medium</c:v>
                </c:pt>
                <c:pt idx="172">
                  <c:v>Dark</c:v>
                </c:pt>
                <c:pt idx="173">
                  <c:v>Medium</c:v>
                </c:pt>
                <c:pt idx="174">
                  <c:v>Light</c:v>
                </c:pt>
                <c:pt idx="175">
                  <c:v>Medium</c:v>
                </c:pt>
                <c:pt idx="176">
                  <c:v>Light</c:v>
                </c:pt>
                <c:pt idx="177">
                  <c:v>Light</c:v>
                </c:pt>
                <c:pt idx="178">
                  <c:v>Light</c:v>
                </c:pt>
                <c:pt idx="179">
                  <c:v>Dark</c:v>
                </c:pt>
                <c:pt idx="180">
                  <c:v>Light</c:v>
                </c:pt>
                <c:pt idx="181">
                  <c:v>Light</c:v>
                </c:pt>
                <c:pt idx="182">
                  <c:v>Dark</c:v>
                </c:pt>
                <c:pt idx="183">
                  <c:v>Medium</c:v>
                </c:pt>
                <c:pt idx="184">
                  <c:v>Light</c:v>
                </c:pt>
                <c:pt idx="185">
                  <c:v>Dark</c:v>
                </c:pt>
                <c:pt idx="186">
                  <c:v>Medium</c:v>
                </c:pt>
                <c:pt idx="187">
                  <c:v>Medium</c:v>
                </c:pt>
                <c:pt idx="188">
                  <c:v>Light</c:v>
                </c:pt>
                <c:pt idx="189">
                  <c:v>Medium</c:v>
                </c:pt>
                <c:pt idx="190">
                  <c:v>Medium</c:v>
                </c:pt>
                <c:pt idx="191">
                  <c:v>Dark</c:v>
                </c:pt>
                <c:pt idx="192">
                  <c:v>Dark</c:v>
                </c:pt>
                <c:pt idx="193">
                  <c:v>Light</c:v>
                </c:pt>
                <c:pt idx="194">
                  <c:v>Dark</c:v>
                </c:pt>
                <c:pt idx="195">
                  <c:v>Light</c:v>
                </c:pt>
                <c:pt idx="196">
                  <c:v>Light</c:v>
                </c:pt>
                <c:pt idx="197">
                  <c:v>Light</c:v>
                </c:pt>
                <c:pt idx="198">
                  <c:v>Light</c:v>
                </c:pt>
                <c:pt idx="199">
                  <c:v>Light</c:v>
                </c:pt>
                <c:pt idx="200">
                  <c:v>Light</c:v>
                </c:pt>
                <c:pt idx="201">
                  <c:v>Light</c:v>
                </c:pt>
                <c:pt idx="202">
                  <c:v>Dark</c:v>
                </c:pt>
                <c:pt idx="203">
                  <c:v>Light</c:v>
                </c:pt>
                <c:pt idx="204">
                  <c:v>Medium</c:v>
                </c:pt>
                <c:pt idx="205">
                  <c:v>Dark</c:v>
                </c:pt>
                <c:pt idx="206">
                  <c:v>Medium</c:v>
                </c:pt>
                <c:pt idx="207">
                  <c:v>Medium</c:v>
                </c:pt>
                <c:pt idx="208">
                  <c:v>Dark</c:v>
                </c:pt>
                <c:pt idx="209">
                  <c:v>Medium</c:v>
                </c:pt>
                <c:pt idx="210">
                  <c:v>Dark</c:v>
                </c:pt>
                <c:pt idx="211">
                  <c:v>Light</c:v>
                </c:pt>
                <c:pt idx="212">
                  <c:v>Dark</c:v>
                </c:pt>
                <c:pt idx="213">
                  <c:v>Dark</c:v>
                </c:pt>
                <c:pt idx="214">
                  <c:v>Light</c:v>
                </c:pt>
                <c:pt idx="215">
                  <c:v>Dark</c:v>
                </c:pt>
                <c:pt idx="216">
                  <c:v>Medium</c:v>
                </c:pt>
                <c:pt idx="217">
                  <c:v>Light</c:v>
                </c:pt>
                <c:pt idx="218">
                  <c:v>Medium</c:v>
                </c:pt>
                <c:pt idx="219">
                  <c:v>Light</c:v>
                </c:pt>
                <c:pt idx="220">
                  <c:v>Light</c:v>
                </c:pt>
                <c:pt idx="221">
                  <c:v>Light</c:v>
                </c:pt>
                <c:pt idx="222">
                  <c:v>Dark</c:v>
                </c:pt>
                <c:pt idx="223">
                  <c:v>Light</c:v>
                </c:pt>
                <c:pt idx="224">
                  <c:v>Dark</c:v>
                </c:pt>
                <c:pt idx="225">
                  <c:v>Light</c:v>
                </c:pt>
                <c:pt idx="226">
                  <c:v>Medium</c:v>
                </c:pt>
                <c:pt idx="227">
                  <c:v>Dark</c:v>
                </c:pt>
                <c:pt idx="228">
                  <c:v>Light</c:v>
                </c:pt>
                <c:pt idx="229">
                  <c:v>Medium</c:v>
                </c:pt>
                <c:pt idx="230">
                  <c:v>Medium</c:v>
                </c:pt>
                <c:pt idx="231">
                  <c:v>Medium</c:v>
                </c:pt>
                <c:pt idx="232">
                  <c:v>Light</c:v>
                </c:pt>
                <c:pt idx="233">
                  <c:v>Medium</c:v>
                </c:pt>
                <c:pt idx="234">
                  <c:v>Light</c:v>
                </c:pt>
                <c:pt idx="235">
                  <c:v>Light</c:v>
                </c:pt>
                <c:pt idx="236">
                  <c:v>Dark</c:v>
                </c:pt>
                <c:pt idx="237">
                  <c:v>Light</c:v>
                </c:pt>
                <c:pt idx="238">
                  <c:v>Medium</c:v>
                </c:pt>
                <c:pt idx="239">
                  <c:v>Light</c:v>
                </c:pt>
                <c:pt idx="240">
                  <c:v>Medium</c:v>
                </c:pt>
                <c:pt idx="241">
                  <c:v>Medium</c:v>
                </c:pt>
                <c:pt idx="242">
                  <c:v>Dark</c:v>
                </c:pt>
                <c:pt idx="243">
                  <c:v>Dark</c:v>
                </c:pt>
                <c:pt idx="244">
                  <c:v>Medium</c:v>
                </c:pt>
                <c:pt idx="245">
                  <c:v>Light</c:v>
                </c:pt>
                <c:pt idx="246">
                  <c:v>Dark</c:v>
                </c:pt>
                <c:pt idx="247">
                  <c:v>Light</c:v>
                </c:pt>
                <c:pt idx="248">
                  <c:v>Dark</c:v>
                </c:pt>
                <c:pt idx="249">
                  <c:v>Light</c:v>
                </c:pt>
                <c:pt idx="250">
                  <c:v>Medium</c:v>
                </c:pt>
                <c:pt idx="251">
                  <c:v>Medium</c:v>
                </c:pt>
                <c:pt idx="252">
                  <c:v>Dark</c:v>
                </c:pt>
                <c:pt idx="253">
                  <c:v>Medium</c:v>
                </c:pt>
                <c:pt idx="254">
                  <c:v>Light</c:v>
                </c:pt>
                <c:pt idx="255">
                  <c:v>Light</c:v>
                </c:pt>
                <c:pt idx="256">
                  <c:v>Medium</c:v>
                </c:pt>
                <c:pt idx="257">
                  <c:v>Dark</c:v>
                </c:pt>
                <c:pt idx="258">
                  <c:v>Dark</c:v>
                </c:pt>
                <c:pt idx="259">
                  <c:v>Medium</c:v>
                </c:pt>
                <c:pt idx="260">
                  <c:v>Light</c:v>
                </c:pt>
                <c:pt idx="261">
                  <c:v>Light</c:v>
                </c:pt>
                <c:pt idx="262">
                  <c:v>Medium</c:v>
                </c:pt>
                <c:pt idx="263">
                  <c:v>Medium</c:v>
                </c:pt>
                <c:pt idx="264">
                  <c:v>Light</c:v>
                </c:pt>
                <c:pt idx="265">
                  <c:v>Dark</c:v>
                </c:pt>
                <c:pt idx="266">
                  <c:v>Dark</c:v>
                </c:pt>
                <c:pt idx="267">
                  <c:v>Dark</c:v>
                </c:pt>
                <c:pt idx="268">
                  <c:v>Dark</c:v>
                </c:pt>
                <c:pt idx="269">
                  <c:v>Dark</c:v>
                </c:pt>
                <c:pt idx="270">
                  <c:v>Dark</c:v>
                </c:pt>
                <c:pt idx="271">
                  <c:v>Dark</c:v>
                </c:pt>
                <c:pt idx="272">
                  <c:v>Light</c:v>
                </c:pt>
                <c:pt idx="273">
                  <c:v>Light</c:v>
                </c:pt>
                <c:pt idx="274">
                  <c:v>Medium</c:v>
                </c:pt>
                <c:pt idx="275">
                  <c:v>Light</c:v>
                </c:pt>
                <c:pt idx="276">
                  <c:v>Light</c:v>
                </c:pt>
                <c:pt idx="277">
                  <c:v>Light</c:v>
                </c:pt>
                <c:pt idx="278">
                  <c:v>Light</c:v>
                </c:pt>
                <c:pt idx="279">
                  <c:v>Medium</c:v>
                </c:pt>
                <c:pt idx="280">
                  <c:v>Medium</c:v>
                </c:pt>
                <c:pt idx="281">
                  <c:v>Light</c:v>
                </c:pt>
                <c:pt idx="282">
                  <c:v>Light</c:v>
                </c:pt>
                <c:pt idx="283">
                  <c:v>Dark</c:v>
                </c:pt>
                <c:pt idx="284">
                  <c:v>Medium</c:v>
                </c:pt>
                <c:pt idx="285">
                  <c:v>Light</c:v>
                </c:pt>
                <c:pt idx="286">
                  <c:v>Medium</c:v>
                </c:pt>
                <c:pt idx="287">
                  <c:v>Light</c:v>
                </c:pt>
                <c:pt idx="288">
                  <c:v>Medium</c:v>
                </c:pt>
                <c:pt idx="289">
                  <c:v>Dark</c:v>
                </c:pt>
                <c:pt idx="290">
                  <c:v>Dark</c:v>
                </c:pt>
                <c:pt idx="291">
                  <c:v>Medium</c:v>
                </c:pt>
                <c:pt idx="292">
                  <c:v>Dark</c:v>
                </c:pt>
                <c:pt idx="293">
                  <c:v>Dark</c:v>
                </c:pt>
                <c:pt idx="294">
                  <c:v>Light</c:v>
                </c:pt>
                <c:pt idx="295">
                  <c:v>Medium</c:v>
                </c:pt>
                <c:pt idx="296">
                  <c:v>Medium</c:v>
                </c:pt>
                <c:pt idx="297">
                  <c:v>Dark</c:v>
                </c:pt>
                <c:pt idx="298">
                  <c:v>Light</c:v>
                </c:pt>
                <c:pt idx="299">
                  <c:v>Light</c:v>
                </c:pt>
                <c:pt idx="300">
                  <c:v>Light</c:v>
                </c:pt>
                <c:pt idx="301">
                  <c:v>Dark</c:v>
                </c:pt>
                <c:pt idx="302">
                  <c:v>Medium</c:v>
                </c:pt>
                <c:pt idx="303">
                  <c:v>Dark</c:v>
                </c:pt>
                <c:pt idx="304">
                  <c:v>Light</c:v>
                </c:pt>
                <c:pt idx="305">
                  <c:v>Medium</c:v>
                </c:pt>
                <c:pt idx="306">
                  <c:v>Medium</c:v>
                </c:pt>
                <c:pt idx="307">
                  <c:v>Medium</c:v>
                </c:pt>
                <c:pt idx="308">
                  <c:v>Medium</c:v>
                </c:pt>
                <c:pt idx="309">
                  <c:v>Medium</c:v>
                </c:pt>
                <c:pt idx="310">
                  <c:v>Light</c:v>
                </c:pt>
                <c:pt idx="311">
                  <c:v>Medium</c:v>
                </c:pt>
                <c:pt idx="312">
                  <c:v>Medium</c:v>
                </c:pt>
                <c:pt idx="313">
                  <c:v>Medium</c:v>
                </c:pt>
                <c:pt idx="314">
                  <c:v>Dark</c:v>
                </c:pt>
                <c:pt idx="315">
                  <c:v>Light</c:v>
                </c:pt>
                <c:pt idx="316">
                  <c:v>Light</c:v>
                </c:pt>
                <c:pt idx="317">
                  <c:v>Dark</c:v>
                </c:pt>
                <c:pt idx="318">
                  <c:v>Medium</c:v>
                </c:pt>
                <c:pt idx="319">
                  <c:v>Medium</c:v>
                </c:pt>
                <c:pt idx="320">
                  <c:v>Medium</c:v>
                </c:pt>
                <c:pt idx="321">
                  <c:v>Medium</c:v>
                </c:pt>
                <c:pt idx="322">
                  <c:v>Dark</c:v>
                </c:pt>
                <c:pt idx="323">
                  <c:v>Dark</c:v>
                </c:pt>
                <c:pt idx="324">
                  <c:v>Medium</c:v>
                </c:pt>
                <c:pt idx="325">
                  <c:v>Light</c:v>
                </c:pt>
                <c:pt idx="326">
                  <c:v>Dark</c:v>
                </c:pt>
                <c:pt idx="327">
                  <c:v>Dark</c:v>
                </c:pt>
                <c:pt idx="328">
                  <c:v>Light</c:v>
                </c:pt>
                <c:pt idx="329">
                  <c:v>Dark</c:v>
                </c:pt>
                <c:pt idx="330">
                  <c:v>Dark</c:v>
                </c:pt>
                <c:pt idx="331">
                  <c:v>Medium</c:v>
                </c:pt>
                <c:pt idx="332">
                  <c:v>Dark</c:v>
                </c:pt>
                <c:pt idx="333">
                  <c:v>Medium</c:v>
                </c:pt>
                <c:pt idx="334">
                  <c:v>Light</c:v>
                </c:pt>
                <c:pt idx="335">
                  <c:v>Light</c:v>
                </c:pt>
                <c:pt idx="336">
                  <c:v>Medium</c:v>
                </c:pt>
                <c:pt idx="337">
                  <c:v>Dark</c:v>
                </c:pt>
                <c:pt idx="338">
                  <c:v>Light</c:v>
                </c:pt>
                <c:pt idx="339">
                  <c:v>Dark</c:v>
                </c:pt>
                <c:pt idx="340">
                  <c:v>Dark</c:v>
                </c:pt>
                <c:pt idx="341">
                  <c:v>Light</c:v>
                </c:pt>
                <c:pt idx="342">
                  <c:v>Light</c:v>
                </c:pt>
                <c:pt idx="343">
                  <c:v>Dark</c:v>
                </c:pt>
                <c:pt idx="344">
                  <c:v>Medium</c:v>
                </c:pt>
                <c:pt idx="345">
                  <c:v>Light</c:v>
                </c:pt>
                <c:pt idx="346">
                  <c:v>Light</c:v>
                </c:pt>
                <c:pt idx="347">
                  <c:v>Medium</c:v>
                </c:pt>
                <c:pt idx="348">
                  <c:v>Light</c:v>
                </c:pt>
                <c:pt idx="349">
                  <c:v>Light</c:v>
                </c:pt>
                <c:pt idx="350">
                  <c:v>Dark</c:v>
                </c:pt>
                <c:pt idx="351">
                  <c:v>Medium</c:v>
                </c:pt>
                <c:pt idx="352">
                  <c:v>Dark</c:v>
                </c:pt>
                <c:pt idx="353">
                  <c:v>Medium</c:v>
                </c:pt>
                <c:pt idx="354">
                  <c:v>Medium</c:v>
                </c:pt>
                <c:pt idx="355">
                  <c:v>Dark</c:v>
                </c:pt>
                <c:pt idx="356">
                  <c:v>Dark</c:v>
                </c:pt>
                <c:pt idx="357">
                  <c:v>Medium</c:v>
                </c:pt>
                <c:pt idx="358">
                  <c:v>Light</c:v>
                </c:pt>
                <c:pt idx="359">
                  <c:v>Light</c:v>
                </c:pt>
                <c:pt idx="360">
                  <c:v>Dark</c:v>
                </c:pt>
                <c:pt idx="361">
                  <c:v>Dark</c:v>
                </c:pt>
                <c:pt idx="362">
                  <c:v>Light</c:v>
                </c:pt>
                <c:pt idx="363">
                  <c:v>Medium</c:v>
                </c:pt>
                <c:pt idx="364">
                  <c:v>Dark</c:v>
                </c:pt>
                <c:pt idx="365">
                  <c:v>Dark</c:v>
                </c:pt>
                <c:pt idx="366">
                  <c:v>Dark</c:v>
                </c:pt>
                <c:pt idx="367">
                  <c:v>Medium</c:v>
                </c:pt>
                <c:pt idx="368">
                  <c:v>Medium</c:v>
                </c:pt>
                <c:pt idx="369">
                  <c:v>Light</c:v>
                </c:pt>
                <c:pt idx="370">
                  <c:v>Dark</c:v>
                </c:pt>
                <c:pt idx="371">
                  <c:v>Light</c:v>
                </c:pt>
                <c:pt idx="372">
                  <c:v>Light</c:v>
                </c:pt>
                <c:pt idx="373">
                  <c:v>Dark</c:v>
                </c:pt>
                <c:pt idx="374">
                  <c:v>Light</c:v>
                </c:pt>
                <c:pt idx="375">
                  <c:v>Medium</c:v>
                </c:pt>
                <c:pt idx="376">
                  <c:v>Medium</c:v>
                </c:pt>
                <c:pt idx="377">
                  <c:v>Dark</c:v>
                </c:pt>
                <c:pt idx="378">
                  <c:v>Light</c:v>
                </c:pt>
                <c:pt idx="379">
                  <c:v>Light</c:v>
                </c:pt>
                <c:pt idx="380">
                  <c:v>Dark</c:v>
                </c:pt>
                <c:pt idx="381">
                  <c:v>Dark</c:v>
                </c:pt>
                <c:pt idx="382">
                  <c:v>Dark</c:v>
                </c:pt>
                <c:pt idx="383">
                  <c:v>Light</c:v>
                </c:pt>
                <c:pt idx="384">
                  <c:v>Light</c:v>
                </c:pt>
                <c:pt idx="385">
                  <c:v>Medium</c:v>
                </c:pt>
                <c:pt idx="386">
                  <c:v>Dark</c:v>
                </c:pt>
                <c:pt idx="387">
                  <c:v>Light</c:v>
                </c:pt>
                <c:pt idx="388">
                  <c:v>Dark</c:v>
                </c:pt>
                <c:pt idx="389">
                  <c:v>Dark</c:v>
                </c:pt>
                <c:pt idx="390">
                  <c:v>Dark</c:v>
                </c:pt>
                <c:pt idx="391">
                  <c:v>Medium</c:v>
                </c:pt>
                <c:pt idx="392">
                  <c:v>Light</c:v>
                </c:pt>
                <c:pt idx="393">
                  <c:v>Light</c:v>
                </c:pt>
                <c:pt idx="394">
                  <c:v>Light</c:v>
                </c:pt>
                <c:pt idx="395">
                  <c:v>Dark</c:v>
                </c:pt>
                <c:pt idx="396">
                  <c:v>Light</c:v>
                </c:pt>
                <c:pt idx="397">
                  <c:v>Dark</c:v>
                </c:pt>
                <c:pt idx="398">
                  <c:v>Dark</c:v>
                </c:pt>
                <c:pt idx="399">
                  <c:v>Dark</c:v>
                </c:pt>
                <c:pt idx="400">
                  <c:v>Light</c:v>
                </c:pt>
                <c:pt idx="401">
                  <c:v>Medium</c:v>
                </c:pt>
                <c:pt idx="402">
                  <c:v>Dark</c:v>
                </c:pt>
                <c:pt idx="403">
                  <c:v>Light</c:v>
                </c:pt>
                <c:pt idx="404">
                  <c:v>Dark</c:v>
                </c:pt>
                <c:pt idx="405">
                  <c:v>Medium</c:v>
                </c:pt>
                <c:pt idx="406">
                  <c:v>Medium</c:v>
                </c:pt>
                <c:pt idx="407">
                  <c:v>Medium</c:v>
                </c:pt>
                <c:pt idx="408">
                  <c:v>Medium</c:v>
                </c:pt>
                <c:pt idx="409">
                  <c:v>Light</c:v>
                </c:pt>
                <c:pt idx="410">
                  <c:v>Light</c:v>
                </c:pt>
                <c:pt idx="411">
                  <c:v>Medium</c:v>
                </c:pt>
                <c:pt idx="412">
                  <c:v>Medium</c:v>
                </c:pt>
                <c:pt idx="413">
                  <c:v>Light</c:v>
                </c:pt>
                <c:pt idx="414">
                  <c:v>Light</c:v>
                </c:pt>
                <c:pt idx="415">
                  <c:v>Medium</c:v>
                </c:pt>
                <c:pt idx="416">
                  <c:v>Light</c:v>
                </c:pt>
                <c:pt idx="417">
                  <c:v>Light</c:v>
                </c:pt>
                <c:pt idx="418">
                  <c:v>Light</c:v>
                </c:pt>
                <c:pt idx="419">
                  <c:v>Medium</c:v>
                </c:pt>
                <c:pt idx="420">
                  <c:v>Dark</c:v>
                </c:pt>
                <c:pt idx="421">
                  <c:v>Dark</c:v>
                </c:pt>
                <c:pt idx="422">
                  <c:v>Dark</c:v>
                </c:pt>
                <c:pt idx="423">
                  <c:v>Medium</c:v>
                </c:pt>
                <c:pt idx="424">
                  <c:v>Light</c:v>
                </c:pt>
                <c:pt idx="425">
                  <c:v>Dark</c:v>
                </c:pt>
                <c:pt idx="426">
                  <c:v>Light</c:v>
                </c:pt>
                <c:pt idx="427">
                  <c:v>Medium</c:v>
                </c:pt>
                <c:pt idx="428">
                  <c:v>Light</c:v>
                </c:pt>
                <c:pt idx="429">
                  <c:v>Light</c:v>
                </c:pt>
                <c:pt idx="430">
                  <c:v>Dark</c:v>
                </c:pt>
                <c:pt idx="431">
                  <c:v>Dark</c:v>
                </c:pt>
                <c:pt idx="432">
                  <c:v>Medium</c:v>
                </c:pt>
                <c:pt idx="433">
                  <c:v>Medium</c:v>
                </c:pt>
                <c:pt idx="434">
                  <c:v>Medium</c:v>
                </c:pt>
                <c:pt idx="435">
                  <c:v>Medium</c:v>
                </c:pt>
                <c:pt idx="436">
                  <c:v>Light</c:v>
                </c:pt>
                <c:pt idx="437">
                  <c:v>Dark</c:v>
                </c:pt>
                <c:pt idx="438">
                  <c:v>Dark</c:v>
                </c:pt>
                <c:pt idx="439">
                  <c:v>Light</c:v>
                </c:pt>
                <c:pt idx="440">
                  <c:v>Medium</c:v>
                </c:pt>
                <c:pt idx="441">
                  <c:v>Dark</c:v>
                </c:pt>
                <c:pt idx="442">
                  <c:v>Light</c:v>
                </c:pt>
                <c:pt idx="443">
                  <c:v>Light</c:v>
                </c:pt>
                <c:pt idx="444">
                  <c:v>Medium</c:v>
                </c:pt>
                <c:pt idx="445">
                  <c:v>Medium</c:v>
                </c:pt>
                <c:pt idx="446">
                  <c:v>Medium</c:v>
                </c:pt>
                <c:pt idx="447">
                  <c:v>Medium</c:v>
                </c:pt>
                <c:pt idx="448">
                  <c:v>Light</c:v>
                </c:pt>
                <c:pt idx="449">
                  <c:v>Dark</c:v>
                </c:pt>
                <c:pt idx="450">
                  <c:v>Light</c:v>
                </c:pt>
                <c:pt idx="451">
                  <c:v>Dark</c:v>
                </c:pt>
                <c:pt idx="452">
                  <c:v>Light</c:v>
                </c:pt>
                <c:pt idx="453">
                  <c:v>Light</c:v>
                </c:pt>
                <c:pt idx="454">
                  <c:v>Dark</c:v>
                </c:pt>
                <c:pt idx="455">
                  <c:v>Light</c:v>
                </c:pt>
                <c:pt idx="456">
                  <c:v>Dark</c:v>
                </c:pt>
                <c:pt idx="457">
                  <c:v>Light</c:v>
                </c:pt>
                <c:pt idx="458">
                  <c:v>Medium</c:v>
                </c:pt>
                <c:pt idx="459">
                  <c:v>Light</c:v>
                </c:pt>
                <c:pt idx="460">
                  <c:v>Dark</c:v>
                </c:pt>
                <c:pt idx="461">
                  <c:v>Dark</c:v>
                </c:pt>
                <c:pt idx="462">
                  <c:v>Dark</c:v>
                </c:pt>
                <c:pt idx="463">
                  <c:v>Medium</c:v>
                </c:pt>
                <c:pt idx="464">
                  <c:v>Dark</c:v>
                </c:pt>
                <c:pt idx="465">
                  <c:v>Dark</c:v>
                </c:pt>
                <c:pt idx="466">
                  <c:v>Dark</c:v>
                </c:pt>
                <c:pt idx="467">
                  <c:v>Dark</c:v>
                </c:pt>
                <c:pt idx="468">
                  <c:v>Medium</c:v>
                </c:pt>
                <c:pt idx="469">
                  <c:v>Light</c:v>
                </c:pt>
                <c:pt idx="470">
                  <c:v>Medium</c:v>
                </c:pt>
                <c:pt idx="471">
                  <c:v>Medium</c:v>
                </c:pt>
                <c:pt idx="472">
                  <c:v>Dark</c:v>
                </c:pt>
                <c:pt idx="473">
                  <c:v>Light</c:v>
                </c:pt>
                <c:pt idx="474">
                  <c:v>Medium</c:v>
                </c:pt>
                <c:pt idx="475">
                  <c:v>Medium</c:v>
                </c:pt>
                <c:pt idx="476">
                  <c:v>Light</c:v>
                </c:pt>
                <c:pt idx="477">
                  <c:v>Medium</c:v>
                </c:pt>
                <c:pt idx="478">
                  <c:v>Dark</c:v>
                </c:pt>
                <c:pt idx="479">
                  <c:v>Dark</c:v>
                </c:pt>
                <c:pt idx="480">
                  <c:v>Dark</c:v>
                </c:pt>
                <c:pt idx="481">
                  <c:v>Light</c:v>
                </c:pt>
                <c:pt idx="482">
                  <c:v>Dark</c:v>
                </c:pt>
                <c:pt idx="483">
                  <c:v>Dark</c:v>
                </c:pt>
                <c:pt idx="484">
                  <c:v>Light</c:v>
                </c:pt>
                <c:pt idx="485">
                  <c:v>Light</c:v>
                </c:pt>
                <c:pt idx="486">
                  <c:v>Medium</c:v>
                </c:pt>
                <c:pt idx="487">
                  <c:v>Dark</c:v>
                </c:pt>
                <c:pt idx="488">
                  <c:v>Medium</c:v>
                </c:pt>
                <c:pt idx="489">
                  <c:v>Light</c:v>
                </c:pt>
                <c:pt idx="490">
                  <c:v>Dark</c:v>
                </c:pt>
                <c:pt idx="491">
                  <c:v>Dark</c:v>
                </c:pt>
                <c:pt idx="492">
                  <c:v>Medium</c:v>
                </c:pt>
                <c:pt idx="493">
                  <c:v>Medium</c:v>
                </c:pt>
                <c:pt idx="494">
                  <c:v>Light</c:v>
                </c:pt>
                <c:pt idx="495">
                  <c:v>Light</c:v>
                </c:pt>
                <c:pt idx="496">
                  <c:v>Dark</c:v>
                </c:pt>
                <c:pt idx="497">
                  <c:v>Dark</c:v>
                </c:pt>
                <c:pt idx="498">
                  <c:v>Medium</c:v>
                </c:pt>
                <c:pt idx="499">
                  <c:v>Dark</c:v>
                </c:pt>
                <c:pt idx="500">
                  <c:v>Light</c:v>
                </c:pt>
                <c:pt idx="501">
                  <c:v>Medium</c:v>
                </c:pt>
                <c:pt idx="502">
                  <c:v>Medium</c:v>
                </c:pt>
                <c:pt idx="503">
                  <c:v>Medium</c:v>
                </c:pt>
                <c:pt idx="504">
                  <c:v>Medium</c:v>
                </c:pt>
                <c:pt idx="505">
                  <c:v>Medium</c:v>
                </c:pt>
                <c:pt idx="506">
                  <c:v>Light</c:v>
                </c:pt>
                <c:pt idx="507">
                  <c:v>Light</c:v>
                </c:pt>
                <c:pt idx="508">
                  <c:v>Dark</c:v>
                </c:pt>
                <c:pt idx="509">
                  <c:v>Dark</c:v>
                </c:pt>
                <c:pt idx="510">
                  <c:v>Light</c:v>
                </c:pt>
                <c:pt idx="511">
                  <c:v>Medium</c:v>
                </c:pt>
                <c:pt idx="512">
                  <c:v>Light</c:v>
                </c:pt>
                <c:pt idx="513">
                  <c:v>Light</c:v>
                </c:pt>
                <c:pt idx="514">
                  <c:v>Medium</c:v>
                </c:pt>
                <c:pt idx="515">
                  <c:v>Light</c:v>
                </c:pt>
                <c:pt idx="516">
                  <c:v>Dark</c:v>
                </c:pt>
                <c:pt idx="517">
                  <c:v>Dark</c:v>
                </c:pt>
                <c:pt idx="518">
                  <c:v>Dark</c:v>
                </c:pt>
                <c:pt idx="519">
                  <c:v>Dark</c:v>
                </c:pt>
                <c:pt idx="520">
                  <c:v>Dark</c:v>
                </c:pt>
                <c:pt idx="521">
                  <c:v>Dark</c:v>
                </c:pt>
                <c:pt idx="522">
                  <c:v>Medium</c:v>
                </c:pt>
                <c:pt idx="523">
                  <c:v>Dark</c:v>
                </c:pt>
                <c:pt idx="524">
                  <c:v>Light</c:v>
                </c:pt>
                <c:pt idx="525">
                  <c:v>Dark</c:v>
                </c:pt>
                <c:pt idx="526">
                  <c:v>Medium</c:v>
                </c:pt>
                <c:pt idx="527">
                  <c:v>Medium</c:v>
                </c:pt>
                <c:pt idx="528">
                  <c:v>Light</c:v>
                </c:pt>
                <c:pt idx="529">
                  <c:v>Medium</c:v>
                </c:pt>
                <c:pt idx="530">
                  <c:v>Medium</c:v>
                </c:pt>
                <c:pt idx="531">
                  <c:v>Dark</c:v>
                </c:pt>
                <c:pt idx="532">
                  <c:v>Medium</c:v>
                </c:pt>
                <c:pt idx="533">
                  <c:v>Dark</c:v>
                </c:pt>
                <c:pt idx="534">
                  <c:v>Medium</c:v>
                </c:pt>
                <c:pt idx="535">
                  <c:v>Light</c:v>
                </c:pt>
                <c:pt idx="536">
                  <c:v>Dark</c:v>
                </c:pt>
                <c:pt idx="537">
                  <c:v>Dark</c:v>
                </c:pt>
                <c:pt idx="538">
                  <c:v>Dark</c:v>
                </c:pt>
                <c:pt idx="539">
                  <c:v>Dark</c:v>
                </c:pt>
                <c:pt idx="540">
                  <c:v>Light</c:v>
                </c:pt>
                <c:pt idx="541">
                  <c:v>Dark</c:v>
                </c:pt>
                <c:pt idx="542">
                  <c:v>Medium</c:v>
                </c:pt>
                <c:pt idx="543">
                  <c:v>Light</c:v>
                </c:pt>
                <c:pt idx="544">
                  <c:v>Light</c:v>
                </c:pt>
                <c:pt idx="545">
                  <c:v>Dark</c:v>
                </c:pt>
                <c:pt idx="546">
                  <c:v>Dark</c:v>
                </c:pt>
                <c:pt idx="547">
                  <c:v>Light</c:v>
                </c:pt>
                <c:pt idx="548">
                  <c:v>Light</c:v>
                </c:pt>
                <c:pt idx="549">
                  <c:v>Light</c:v>
                </c:pt>
                <c:pt idx="550">
                  <c:v>Dark</c:v>
                </c:pt>
                <c:pt idx="551">
                  <c:v>Dark</c:v>
                </c:pt>
                <c:pt idx="552">
                  <c:v>Light</c:v>
                </c:pt>
                <c:pt idx="553">
                  <c:v>Medium</c:v>
                </c:pt>
                <c:pt idx="554">
                  <c:v>Light</c:v>
                </c:pt>
                <c:pt idx="555">
                  <c:v>Medium</c:v>
                </c:pt>
                <c:pt idx="556">
                  <c:v>Medium</c:v>
                </c:pt>
                <c:pt idx="557">
                  <c:v>Light</c:v>
                </c:pt>
                <c:pt idx="558">
                  <c:v>Dark</c:v>
                </c:pt>
                <c:pt idx="559">
                  <c:v>Light</c:v>
                </c:pt>
                <c:pt idx="560">
                  <c:v>Medium</c:v>
                </c:pt>
                <c:pt idx="561">
                  <c:v>Dark</c:v>
                </c:pt>
                <c:pt idx="562">
                  <c:v>Light</c:v>
                </c:pt>
                <c:pt idx="563">
                  <c:v>Medium</c:v>
                </c:pt>
                <c:pt idx="564">
                  <c:v>Light</c:v>
                </c:pt>
                <c:pt idx="565">
                  <c:v>Dark</c:v>
                </c:pt>
                <c:pt idx="566">
                  <c:v>Medium</c:v>
                </c:pt>
                <c:pt idx="567">
                  <c:v>Light</c:v>
                </c:pt>
                <c:pt idx="568">
                  <c:v>Light</c:v>
                </c:pt>
                <c:pt idx="569">
                  <c:v>Dark</c:v>
                </c:pt>
                <c:pt idx="570">
                  <c:v>Medium</c:v>
                </c:pt>
                <c:pt idx="571">
                  <c:v>Light</c:v>
                </c:pt>
                <c:pt idx="572">
                  <c:v>Dark</c:v>
                </c:pt>
                <c:pt idx="573">
                  <c:v>Medium</c:v>
                </c:pt>
                <c:pt idx="574">
                  <c:v>Light</c:v>
                </c:pt>
                <c:pt idx="575">
                  <c:v>Medium</c:v>
                </c:pt>
                <c:pt idx="576">
                  <c:v>Dark</c:v>
                </c:pt>
                <c:pt idx="577">
                  <c:v>Medium</c:v>
                </c:pt>
                <c:pt idx="578">
                  <c:v>Light</c:v>
                </c:pt>
                <c:pt idx="579">
                  <c:v>Light</c:v>
                </c:pt>
                <c:pt idx="580">
                  <c:v>Light</c:v>
                </c:pt>
                <c:pt idx="581">
                  <c:v>Light</c:v>
                </c:pt>
                <c:pt idx="582">
                  <c:v>Dark</c:v>
                </c:pt>
                <c:pt idx="583">
                  <c:v>Light</c:v>
                </c:pt>
                <c:pt idx="584">
                  <c:v>Light</c:v>
                </c:pt>
                <c:pt idx="585">
                  <c:v>Medium</c:v>
                </c:pt>
                <c:pt idx="586">
                  <c:v>Light</c:v>
                </c:pt>
                <c:pt idx="587">
                  <c:v>Dark</c:v>
                </c:pt>
                <c:pt idx="588">
                  <c:v>Medium</c:v>
                </c:pt>
                <c:pt idx="589">
                  <c:v>Light</c:v>
                </c:pt>
                <c:pt idx="590">
                  <c:v>Medium</c:v>
                </c:pt>
                <c:pt idx="591">
                  <c:v>Dark</c:v>
                </c:pt>
                <c:pt idx="592">
                  <c:v>Medium</c:v>
                </c:pt>
                <c:pt idx="593">
                  <c:v>Dark</c:v>
                </c:pt>
                <c:pt idx="594">
                  <c:v>Light</c:v>
                </c:pt>
                <c:pt idx="595">
                  <c:v>Light</c:v>
                </c:pt>
                <c:pt idx="596">
                  <c:v>Medium</c:v>
                </c:pt>
                <c:pt idx="597">
                  <c:v>Light</c:v>
                </c:pt>
                <c:pt idx="598">
                  <c:v>Medium</c:v>
                </c:pt>
                <c:pt idx="599">
                  <c:v>Dark</c:v>
                </c:pt>
                <c:pt idx="600">
                  <c:v>Dark</c:v>
                </c:pt>
                <c:pt idx="601">
                  <c:v>Light</c:v>
                </c:pt>
                <c:pt idx="602">
                  <c:v>Light</c:v>
                </c:pt>
                <c:pt idx="603">
                  <c:v>Medium</c:v>
                </c:pt>
                <c:pt idx="604">
                  <c:v>Dark</c:v>
                </c:pt>
                <c:pt idx="605">
                  <c:v>Light</c:v>
                </c:pt>
                <c:pt idx="606">
                  <c:v>Light</c:v>
                </c:pt>
                <c:pt idx="607">
                  <c:v>Dark</c:v>
                </c:pt>
                <c:pt idx="608">
                  <c:v>Dark</c:v>
                </c:pt>
                <c:pt idx="609">
                  <c:v>Medium</c:v>
                </c:pt>
                <c:pt idx="610">
                  <c:v>Medium</c:v>
                </c:pt>
                <c:pt idx="611">
                  <c:v>Light</c:v>
                </c:pt>
                <c:pt idx="612">
                  <c:v>Medium</c:v>
                </c:pt>
                <c:pt idx="613">
                  <c:v>Medium</c:v>
                </c:pt>
                <c:pt idx="614">
                  <c:v>Medium</c:v>
                </c:pt>
                <c:pt idx="615">
                  <c:v>Light</c:v>
                </c:pt>
                <c:pt idx="616">
                  <c:v>Medium</c:v>
                </c:pt>
                <c:pt idx="617">
                  <c:v>Medium</c:v>
                </c:pt>
                <c:pt idx="618">
                  <c:v>Dark</c:v>
                </c:pt>
                <c:pt idx="619">
                  <c:v>Dark</c:v>
                </c:pt>
                <c:pt idx="620">
                  <c:v>Medium</c:v>
                </c:pt>
                <c:pt idx="621">
                  <c:v>Light</c:v>
                </c:pt>
                <c:pt idx="622">
                  <c:v>Medium</c:v>
                </c:pt>
                <c:pt idx="623">
                  <c:v>Dark</c:v>
                </c:pt>
                <c:pt idx="624">
                  <c:v>Medium</c:v>
                </c:pt>
                <c:pt idx="625">
                  <c:v>Light</c:v>
                </c:pt>
                <c:pt idx="626">
                  <c:v>Medium</c:v>
                </c:pt>
                <c:pt idx="627">
                  <c:v>Medium</c:v>
                </c:pt>
                <c:pt idx="628">
                  <c:v>Light</c:v>
                </c:pt>
                <c:pt idx="629">
                  <c:v>Light</c:v>
                </c:pt>
                <c:pt idx="630">
                  <c:v>Light</c:v>
                </c:pt>
                <c:pt idx="631">
                  <c:v>Light</c:v>
                </c:pt>
                <c:pt idx="632">
                  <c:v>Light</c:v>
                </c:pt>
                <c:pt idx="633">
                  <c:v>Light</c:v>
                </c:pt>
                <c:pt idx="634">
                  <c:v>Medium</c:v>
                </c:pt>
                <c:pt idx="635">
                  <c:v>Light</c:v>
                </c:pt>
                <c:pt idx="636">
                  <c:v>Light</c:v>
                </c:pt>
                <c:pt idx="637">
                  <c:v>Medium</c:v>
                </c:pt>
                <c:pt idx="638">
                  <c:v>Medium</c:v>
                </c:pt>
                <c:pt idx="639">
                  <c:v>Dark</c:v>
                </c:pt>
                <c:pt idx="640">
                  <c:v>Light</c:v>
                </c:pt>
                <c:pt idx="641">
                  <c:v>Light</c:v>
                </c:pt>
                <c:pt idx="642">
                  <c:v>Medium</c:v>
                </c:pt>
                <c:pt idx="643">
                  <c:v>Light</c:v>
                </c:pt>
                <c:pt idx="644">
                  <c:v>Dark</c:v>
                </c:pt>
                <c:pt idx="645">
                  <c:v>Dark</c:v>
                </c:pt>
                <c:pt idx="646">
                  <c:v>Dark</c:v>
                </c:pt>
                <c:pt idx="647">
                  <c:v>Light</c:v>
                </c:pt>
                <c:pt idx="648">
                  <c:v>Dark</c:v>
                </c:pt>
                <c:pt idx="649">
                  <c:v>Light</c:v>
                </c:pt>
                <c:pt idx="650">
                  <c:v>Dark</c:v>
                </c:pt>
                <c:pt idx="651">
                  <c:v>Light</c:v>
                </c:pt>
                <c:pt idx="652">
                  <c:v>Light</c:v>
                </c:pt>
                <c:pt idx="653">
                  <c:v>Medium</c:v>
                </c:pt>
                <c:pt idx="654">
                  <c:v>Dark</c:v>
                </c:pt>
                <c:pt idx="655">
                  <c:v>Medium</c:v>
                </c:pt>
                <c:pt idx="656">
                  <c:v>Dark</c:v>
                </c:pt>
                <c:pt idx="657">
                  <c:v>Medium</c:v>
                </c:pt>
                <c:pt idx="658">
                  <c:v>Medium</c:v>
                </c:pt>
                <c:pt idx="659">
                  <c:v>Dark</c:v>
                </c:pt>
                <c:pt idx="660">
                  <c:v>Light</c:v>
                </c:pt>
                <c:pt idx="661">
                  <c:v>Medium</c:v>
                </c:pt>
                <c:pt idx="662">
                  <c:v>Dark</c:v>
                </c:pt>
                <c:pt idx="663">
                  <c:v>Medium</c:v>
                </c:pt>
                <c:pt idx="664">
                  <c:v>Dark</c:v>
                </c:pt>
                <c:pt idx="665">
                  <c:v>Dark</c:v>
                </c:pt>
                <c:pt idx="666">
                  <c:v>Dark</c:v>
                </c:pt>
                <c:pt idx="667">
                  <c:v>Dark</c:v>
                </c:pt>
                <c:pt idx="668">
                  <c:v>Light</c:v>
                </c:pt>
                <c:pt idx="669">
                  <c:v>Medium</c:v>
                </c:pt>
                <c:pt idx="670">
                  <c:v>Medium</c:v>
                </c:pt>
                <c:pt idx="671">
                  <c:v>Light</c:v>
                </c:pt>
                <c:pt idx="672">
                  <c:v>Medium</c:v>
                </c:pt>
                <c:pt idx="673">
                  <c:v>Medium</c:v>
                </c:pt>
                <c:pt idx="674">
                  <c:v>Light</c:v>
                </c:pt>
                <c:pt idx="675">
                  <c:v>Dark</c:v>
                </c:pt>
                <c:pt idx="676">
                  <c:v>Light</c:v>
                </c:pt>
                <c:pt idx="677">
                  <c:v>Medium</c:v>
                </c:pt>
                <c:pt idx="678">
                  <c:v>Light</c:v>
                </c:pt>
                <c:pt idx="679">
                  <c:v>Light</c:v>
                </c:pt>
                <c:pt idx="680">
                  <c:v>Medium</c:v>
                </c:pt>
                <c:pt idx="681">
                  <c:v>Light</c:v>
                </c:pt>
                <c:pt idx="682">
                  <c:v>Medium</c:v>
                </c:pt>
                <c:pt idx="683">
                  <c:v>Dark</c:v>
                </c:pt>
                <c:pt idx="684">
                  <c:v>Light</c:v>
                </c:pt>
                <c:pt idx="685">
                  <c:v>Light</c:v>
                </c:pt>
                <c:pt idx="686">
                  <c:v>Dark</c:v>
                </c:pt>
                <c:pt idx="687">
                  <c:v>Medium</c:v>
                </c:pt>
                <c:pt idx="688">
                  <c:v>Light</c:v>
                </c:pt>
                <c:pt idx="689">
                  <c:v>Medium</c:v>
                </c:pt>
                <c:pt idx="690">
                  <c:v>Dark</c:v>
                </c:pt>
                <c:pt idx="691">
                  <c:v>Medium</c:v>
                </c:pt>
                <c:pt idx="692">
                  <c:v>Dark</c:v>
                </c:pt>
                <c:pt idx="693">
                  <c:v>Medium</c:v>
                </c:pt>
                <c:pt idx="694">
                  <c:v>Dark</c:v>
                </c:pt>
                <c:pt idx="695">
                  <c:v>Light</c:v>
                </c:pt>
                <c:pt idx="696">
                  <c:v>Dark</c:v>
                </c:pt>
                <c:pt idx="697">
                  <c:v>Medium</c:v>
                </c:pt>
                <c:pt idx="698">
                  <c:v>Dark</c:v>
                </c:pt>
                <c:pt idx="699">
                  <c:v>Dark</c:v>
                </c:pt>
                <c:pt idx="700">
                  <c:v>Light</c:v>
                </c:pt>
                <c:pt idx="701">
                  <c:v>Dark</c:v>
                </c:pt>
                <c:pt idx="702">
                  <c:v>Light</c:v>
                </c:pt>
                <c:pt idx="703">
                  <c:v>Dark</c:v>
                </c:pt>
                <c:pt idx="704">
                  <c:v>Dark</c:v>
                </c:pt>
                <c:pt idx="705">
                  <c:v>Light</c:v>
                </c:pt>
                <c:pt idx="706">
                  <c:v>Medium</c:v>
                </c:pt>
                <c:pt idx="707">
                  <c:v>Dark</c:v>
                </c:pt>
                <c:pt idx="708">
                  <c:v>Medium</c:v>
                </c:pt>
                <c:pt idx="709">
                  <c:v>Light</c:v>
                </c:pt>
                <c:pt idx="710">
                  <c:v>Medium</c:v>
                </c:pt>
                <c:pt idx="711">
                  <c:v>Medium</c:v>
                </c:pt>
                <c:pt idx="712">
                  <c:v>Medium</c:v>
                </c:pt>
                <c:pt idx="713">
                  <c:v>Medium</c:v>
                </c:pt>
                <c:pt idx="714">
                  <c:v>Dark</c:v>
                </c:pt>
                <c:pt idx="715">
                  <c:v>Light</c:v>
                </c:pt>
                <c:pt idx="716">
                  <c:v>Light</c:v>
                </c:pt>
                <c:pt idx="717">
                  <c:v>Dark</c:v>
                </c:pt>
                <c:pt idx="718">
                  <c:v>Dark</c:v>
                </c:pt>
                <c:pt idx="719">
                  <c:v>Light</c:v>
                </c:pt>
                <c:pt idx="720">
                  <c:v>Dark</c:v>
                </c:pt>
                <c:pt idx="721">
                  <c:v>Medium</c:v>
                </c:pt>
                <c:pt idx="722">
                  <c:v>Dark</c:v>
                </c:pt>
                <c:pt idx="723">
                  <c:v>Medium</c:v>
                </c:pt>
                <c:pt idx="724">
                  <c:v>Medium</c:v>
                </c:pt>
                <c:pt idx="725">
                  <c:v>Light</c:v>
                </c:pt>
                <c:pt idx="726">
                  <c:v>Light</c:v>
                </c:pt>
                <c:pt idx="727">
                  <c:v>Medium</c:v>
                </c:pt>
                <c:pt idx="728">
                  <c:v>Dark</c:v>
                </c:pt>
                <c:pt idx="729">
                  <c:v>Medium</c:v>
                </c:pt>
                <c:pt idx="730">
                  <c:v>Light</c:v>
                </c:pt>
                <c:pt idx="731">
                  <c:v>Dark</c:v>
                </c:pt>
                <c:pt idx="732">
                  <c:v>Light</c:v>
                </c:pt>
                <c:pt idx="733">
                  <c:v>Medium</c:v>
                </c:pt>
                <c:pt idx="734">
                  <c:v>Dark</c:v>
                </c:pt>
                <c:pt idx="735">
                  <c:v>Dark</c:v>
                </c:pt>
                <c:pt idx="736">
                  <c:v>Dark</c:v>
                </c:pt>
                <c:pt idx="737">
                  <c:v>Medium</c:v>
                </c:pt>
                <c:pt idx="738">
                  <c:v>Light</c:v>
                </c:pt>
                <c:pt idx="739">
                  <c:v>Dark</c:v>
                </c:pt>
                <c:pt idx="740">
                  <c:v>Light</c:v>
                </c:pt>
                <c:pt idx="741">
                  <c:v>Medium</c:v>
                </c:pt>
                <c:pt idx="742">
                  <c:v>Medium</c:v>
                </c:pt>
                <c:pt idx="743">
                  <c:v>Dark</c:v>
                </c:pt>
                <c:pt idx="744">
                  <c:v>Medium</c:v>
                </c:pt>
                <c:pt idx="745">
                  <c:v>Dark</c:v>
                </c:pt>
                <c:pt idx="746">
                  <c:v>Medium</c:v>
                </c:pt>
                <c:pt idx="747">
                  <c:v>Medium</c:v>
                </c:pt>
                <c:pt idx="748">
                  <c:v>Dark</c:v>
                </c:pt>
                <c:pt idx="749">
                  <c:v>Dark</c:v>
                </c:pt>
                <c:pt idx="750">
                  <c:v>Medium</c:v>
                </c:pt>
                <c:pt idx="751">
                  <c:v>Light</c:v>
                </c:pt>
                <c:pt idx="752">
                  <c:v>Medium</c:v>
                </c:pt>
                <c:pt idx="753">
                  <c:v>Dark</c:v>
                </c:pt>
                <c:pt idx="754">
                  <c:v>Dark</c:v>
                </c:pt>
                <c:pt idx="755">
                  <c:v>Light</c:v>
                </c:pt>
                <c:pt idx="756">
                  <c:v>Dark</c:v>
                </c:pt>
                <c:pt idx="757">
                  <c:v>Dark</c:v>
                </c:pt>
                <c:pt idx="758">
                  <c:v>Dark</c:v>
                </c:pt>
                <c:pt idx="759">
                  <c:v>Dark</c:v>
                </c:pt>
                <c:pt idx="760">
                  <c:v>Light</c:v>
                </c:pt>
                <c:pt idx="761">
                  <c:v>Light</c:v>
                </c:pt>
                <c:pt idx="762">
                  <c:v>Medium</c:v>
                </c:pt>
                <c:pt idx="763">
                  <c:v>Light</c:v>
                </c:pt>
                <c:pt idx="764">
                  <c:v>Light</c:v>
                </c:pt>
                <c:pt idx="765">
                  <c:v>Medium</c:v>
                </c:pt>
                <c:pt idx="766">
                  <c:v>Medium</c:v>
                </c:pt>
                <c:pt idx="767">
                  <c:v>Light</c:v>
                </c:pt>
                <c:pt idx="768">
                  <c:v>Light</c:v>
                </c:pt>
                <c:pt idx="769">
                  <c:v>Medium</c:v>
                </c:pt>
                <c:pt idx="770">
                  <c:v>Dark</c:v>
                </c:pt>
                <c:pt idx="771">
                  <c:v>Light</c:v>
                </c:pt>
                <c:pt idx="772">
                  <c:v>Medium</c:v>
                </c:pt>
                <c:pt idx="773">
                  <c:v>Medium</c:v>
                </c:pt>
                <c:pt idx="774">
                  <c:v>Medium</c:v>
                </c:pt>
                <c:pt idx="775">
                  <c:v>Light</c:v>
                </c:pt>
                <c:pt idx="776">
                  <c:v>Medium</c:v>
                </c:pt>
                <c:pt idx="777">
                  <c:v>Light</c:v>
                </c:pt>
                <c:pt idx="778">
                  <c:v>Light</c:v>
                </c:pt>
                <c:pt idx="779">
                  <c:v>Dark</c:v>
                </c:pt>
                <c:pt idx="780">
                  <c:v>Medium</c:v>
                </c:pt>
                <c:pt idx="781">
                  <c:v>Light</c:v>
                </c:pt>
                <c:pt idx="782">
                  <c:v>Light</c:v>
                </c:pt>
                <c:pt idx="783">
                  <c:v>Medium</c:v>
                </c:pt>
                <c:pt idx="784">
                  <c:v>Light</c:v>
                </c:pt>
                <c:pt idx="785">
                  <c:v>Dark</c:v>
                </c:pt>
                <c:pt idx="786">
                  <c:v>Dark</c:v>
                </c:pt>
                <c:pt idx="787">
                  <c:v>Medium</c:v>
                </c:pt>
                <c:pt idx="788">
                  <c:v>Medium</c:v>
                </c:pt>
                <c:pt idx="789">
                  <c:v>Light</c:v>
                </c:pt>
                <c:pt idx="790">
                  <c:v>Light</c:v>
                </c:pt>
                <c:pt idx="791">
                  <c:v>Light</c:v>
                </c:pt>
                <c:pt idx="792">
                  <c:v>Medium</c:v>
                </c:pt>
                <c:pt idx="793">
                  <c:v>Light</c:v>
                </c:pt>
                <c:pt idx="794">
                  <c:v>Light</c:v>
                </c:pt>
                <c:pt idx="795">
                  <c:v>Light</c:v>
                </c:pt>
                <c:pt idx="796">
                  <c:v>Light</c:v>
                </c:pt>
                <c:pt idx="797">
                  <c:v>Light</c:v>
                </c:pt>
                <c:pt idx="798">
                  <c:v>Dark</c:v>
                </c:pt>
                <c:pt idx="799">
                  <c:v>Dark</c:v>
                </c:pt>
                <c:pt idx="800">
                  <c:v>Dark</c:v>
                </c:pt>
                <c:pt idx="801">
                  <c:v>Dark</c:v>
                </c:pt>
                <c:pt idx="802">
                  <c:v>Dark</c:v>
                </c:pt>
                <c:pt idx="803">
                  <c:v>Medium</c:v>
                </c:pt>
                <c:pt idx="804">
                  <c:v>Light</c:v>
                </c:pt>
                <c:pt idx="805">
                  <c:v>Medium</c:v>
                </c:pt>
                <c:pt idx="806">
                  <c:v>Dark</c:v>
                </c:pt>
                <c:pt idx="807">
                  <c:v>Dark</c:v>
                </c:pt>
                <c:pt idx="808">
                  <c:v>Light</c:v>
                </c:pt>
                <c:pt idx="809">
                  <c:v>Dark</c:v>
                </c:pt>
                <c:pt idx="810">
                  <c:v>Light</c:v>
                </c:pt>
                <c:pt idx="811">
                  <c:v>Medium</c:v>
                </c:pt>
                <c:pt idx="812">
                  <c:v>Medium</c:v>
                </c:pt>
                <c:pt idx="813">
                  <c:v>Medium</c:v>
                </c:pt>
                <c:pt idx="814">
                  <c:v>Light</c:v>
                </c:pt>
                <c:pt idx="815">
                  <c:v>Medium</c:v>
                </c:pt>
                <c:pt idx="816">
                  <c:v>Light</c:v>
                </c:pt>
                <c:pt idx="817">
                  <c:v>Dark</c:v>
                </c:pt>
                <c:pt idx="818">
                  <c:v>Light</c:v>
                </c:pt>
                <c:pt idx="819">
                  <c:v>Light</c:v>
                </c:pt>
                <c:pt idx="820">
                  <c:v>Medium</c:v>
                </c:pt>
                <c:pt idx="821">
                  <c:v>Dark</c:v>
                </c:pt>
                <c:pt idx="822">
                  <c:v>Light</c:v>
                </c:pt>
                <c:pt idx="823">
                  <c:v>Light</c:v>
                </c:pt>
                <c:pt idx="824">
                  <c:v>Medium</c:v>
                </c:pt>
                <c:pt idx="825">
                  <c:v>Dark</c:v>
                </c:pt>
                <c:pt idx="826">
                  <c:v>Medium</c:v>
                </c:pt>
                <c:pt idx="827">
                  <c:v>Medium</c:v>
                </c:pt>
                <c:pt idx="828">
                  <c:v>Dark</c:v>
                </c:pt>
                <c:pt idx="829">
                  <c:v>Dark</c:v>
                </c:pt>
                <c:pt idx="830">
                  <c:v>Medium</c:v>
                </c:pt>
                <c:pt idx="831">
                  <c:v>Medium</c:v>
                </c:pt>
                <c:pt idx="832">
                  <c:v>Medium</c:v>
                </c:pt>
                <c:pt idx="833">
                  <c:v>Dark</c:v>
                </c:pt>
                <c:pt idx="834">
                  <c:v>Dark</c:v>
                </c:pt>
                <c:pt idx="835">
                  <c:v>Light</c:v>
                </c:pt>
                <c:pt idx="836">
                  <c:v>Dark</c:v>
                </c:pt>
                <c:pt idx="837">
                  <c:v>Medium</c:v>
                </c:pt>
                <c:pt idx="838">
                  <c:v>Dark</c:v>
                </c:pt>
                <c:pt idx="839">
                  <c:v>Medium</c:v>
                </c:pt>
                <c:pt idx="840">
                  <c:v>Light</c:v>
                </c:pt>
                <c:pt idx="841">
                  <c:v>Medium</c:v>
                </c:pt>
                <c:pt idx="842">
                  <c:v>Medium</c:v>
                </c:pt>
                <c:pt idx="843">
                  <c:v>Medium</c:v>
                </c:pt>
                <c:pt idx="844">
                  <c:v>Dark</c:v>
                </c:pt>
                <c:pt idx="845">
                  <c:v>Dark</c:v>
                </c:pt>
                <c:pt idx="846">
                  <c:v>Medium</c:v>
                </c:pt>
                <c:pt idx="847">
                  <c:v>Dark</c:v>
                </c:pt>
                <c:pt idx="848">
                  <c:v>Light</c:v>
                </c:pt>
                <c:pt idx="849">
                  <c:v>Light</c:v>
                </c:pt>
                <c:pt idx="850">
                  <c:v>Light</c:v>
                </c:pt>
                <c:pt idx="851">
                  <c:v>Dark</c:v>
                </c:pt>
                <c:pt idx="852">
                  <c:v>Dark</c:v>
                </c:pt>
                <c:pt idx="853">
                  <c:v>Dark</c:v>
                </c:pt>
                <c:pt idx="854">
                  <c:v>Light</c:v>
                </c:pt>
                <c:pt idx="855">
                  <c:v>Dark</c:v>
                </c:pt>
                <c:pt idx="856">
                  <c:v>Medium</c:v>
                </c:pt>
                <c:pt idx="857">
                  <c:v>Light</c:v>
                </c:pt>
                <c:pt idx="858">
                  <c:v>Medium</c:v>
                </c:pt>
                <c:pt idx="859">
                  <c:v>Light</c:v>
                </c:pt>
                <c:pt idx="860">
                  <c:v>Medium</c:v>
                </c:pt>
                <c:pt idx="861">
                  <c:v>Dark</c:v>
                </c:pt>
                <c:pt idx="862">
                  <c:v>Medium</c:v>
                </c:pt>
                <c:pt idx="863">
                  <c:v>Medium</c:v>
                </c:pt>
                <c:pt idx="864">
                  <c:v>Light</c:v>
                </c:pt>
                <c:pt idx="865">
                  <c:v>Medium</c:v>
                </c:pt>
                <c:pt idx="866">
                  <c:v>Dark</c:v>
                </c:pt>
                <c:pt idx="867">
                  <c:v>Light</c:v>
                </c:pt>
                <c:pt idx="868">
                  <c:v>Medium</c:v>
                </c:pt>
                <c:pt idx="869">
                  <c:v>Medium</c:v>
                </c:pt>
                <c:pt idx="870">
                  <c:v>Dark</c:v>
                </c:pt>
                <c:pt idx="871">
                  <c:v>Light</c:v>
                </c:pt>
                <c:pt idx="872">
                  <c:v>Medium</c:v>
                </c:pt>
                <c:pt idx="873">
                  <c:v>Medium</c:v>
                </c:pt>
                <c:pt idx="874">
                  <c:v>Light</c:v>
                </c:pt>
                <c:pt idx="875">
                  <c:v>Medium</c:v>
                </c:pt>
                <c:pt idx="876">
                  <c:v>Medium</c:v>
                </c:pt>
                <c:pt idx="877">
                  <c:v>Light</c:v>
                </c:pt>
                <c:pt idx="878">
                  <c:v>Light</c:v>
                </c:pt>
                <c:pt idx="879">
                  <c:v>Dark</c:v>
                </c:pt>
                <c:pt idx="880">
                  <c:v>Light</c:v>
                </c:pt>
                <c:pt idx="881">
                  <c:v>Light</c:v>
                </c:pt>
                <c:pt idx="882">
                  <c:v>Dark</c:v>
                </c:pt>
                <c:pt idx="883">
                  <c:v>Medium</c:v>
                </c:pt>
                <c:pt idx="884">
                  <c:v>Dark</c:v>
                </c:pt>
                <c:pt idx="885">
                  <c:v>Dark</c:v>
                </c:pt>
                <c:pt idx="886">
                  <c:v>Medium</c:v>
                </c:pt>
                <c:pt idx="887">
                  <c:v>Light</c:v>
                </c:pt>
                <c:pt idx="888">
                  <c:v>Light</c:v>
                </c:pt>
                <c:pt idx="889">
                  <c:v>Dark</c:v>
                </c:pt>
                <c:pt idx="890">
                  <c:v>Dark</c:v>
                </c:pt>
                <c:pt idx="891">
                  <c:v>Dark</c:v>
                </c:pt>
                <c:pt idx="892">
                  <c:v>Medium</c:v>
                </c:pt>
                <c:pt idx="893">
                  <c:v>Light</c:v>
                </c:pt>
                <c:pt idx="894">
                  <c:v>Dark</c:v>
                </c:pt>
                <c:pt idx="895">
                  <c:v>Medium</c:v>
                </c:pt>
                <c:pt idx="896">
                  <c:v>Dark</c:v>
                </c:pt>
                <c:pt idx="897">
                  <c:v>Dark</c:v>
                </c:pt>
                <c:pt idx="898">
                  <c:v>Light</c:v>
                </c:pt>
                <c:pt idx="899">
                  <c:v>Medium</c:v>
                </c:pt>
                <c:pt idx="900">
                  <c:v>Light</c:v>
                </c:pt>
                <c:pt idx="901">
                  <c:v>Light</c:v>
                </c:pt>
                <c:pt idx="902">
                  <c:v>Medium</c:v>
                </c:pt>
                <c:pt idx="903">
                  <c:v>Medium</c:v>
                </c:pt>
                <c:pt idx="904">
                  <c:v>Light</c:v>
                </c:pt>
                <c:pt idx="905">
                  <c:v>Medium</c:v>
                </c:pt>
                <c:pt idx="906">
                  <c:v>Medium</c:v>
                </c:pt>
                <c:pt idx="907">
                  <c:v>Dark</c:v>
                </c:pt>
                <c:pt idx="908">
                  <c:v>Light</c:v>
                </c:pt>
                <c:pt idx="909">
                  <c:v>Light</c:v>
                </c:pt>
                <c:pt idx="910">
                  <c:v>Dark</c:v>
                </c:pt>
                <c:pt idx="911">
                  <c:v>Medium</c:v>
                </c:pt>
                <c:pt idx="912">
                  <c:v>Medium</c:v>
                </c:pt>
                <c:pt idx="913">
                  <c:v>Medium</c:v>
                </c:pt>
                <c:pt idx="914">
                  <c:v>Medium</c:v>
                </c:pt>
                <c:pt idx="915">
                  <c:v>Dark</c:v>
                </c:pt>
                <c:pt idx="916">
                  <c:v>Dark</c:v>
                </c:pt>
                <c:pt idx="917">
                  <c:v>Medium</c:v>
                </c:pt>
                <c:pt idx="918">
                  <c:v>Medium</c:v>
                </c:pt>
                <c:pt idx="919">
                  <c:v>Dark</c:v>
                </c:pt>
                <c:pt idx="920">
                  <c:v>Dark</c:v>
                </c:pt>
                <c:pt idx="921">
                  <c:v>Dark</c:v>
                </c:pt>
                <c:pt idx="922">
                  <c:v>Medium</c:v>
                </c:pt>
                <c:pt idx="923">
                  <c:v>Dark</c:v>
                </c:pt>
                <c:pt idx="924">
                  <c:v>Light</c:v>
                </c:pt>
                <c:pt idx="925">
                  <c:v>Medium</c:v>
                </c:pt>
                <c:pt idx="926">
                  <c:v>Medium</c:v>
                </c:pt>
                <c:pt idx="927">
                  <c:v>Dark</c:v>
                </c:pt>
                <c:pt idx="928">
                  <c:v>Medium</c:v>
                </c:pt>
                <c:pt idx="929">
                  <c:v>Light</c:v>
                </c:pt>
                <c:pt idx="930">
                  <c:v>Dark</c:v>
                </c:pt>
                <c:pt idx="931">
                  <c:v>Dark</c:v>
                </c:pt>
                <c:pt idx="932">
                  <c:v>Medium</c:v>
                </c:pt>
                <c:pt idx="933">
                  <c:v>Dark</c:v>
                </c:pt>
                <c:pt idx="934">
                  <c:v>Medium</c:v>
                </c:pt>
                <c:pt idx="935">
                  <c:v>Medium</c:v>
                </c:pt>
                <c:pt idx="936">
                  <c:v>Dark</c:v>
                </c:pt>
                <c:pt idx="937">
                  <c:v>Dark</c:v>
                </c:pt>
                <c:pt idx="938">
                  <c:v>Light</c:v>
                </c:pt>
                <c:pt idx="939">
                  <c:v>Light</c:v>
                </c:pt>
                <c:pt idx="940">
                  <c:v>Light</c:v>
                </c:pt>
                <c:pt idx="941">
                  <c:v>Light</c:v>
                </c:pt>
                <c:pt idx="942">
                  <c:v>Light</c:v>
                </c:pt>
                <c:pt idx="943">
                  <c:v>Light</c:v>
                </c:pt>
                <c:pt idx="944">
                  <c:v>Light</c:v>
                </c:pt>
                <c:pt idx="945">
                  <c:v>Dark</c:v>
                </c:pt>
                <c:pt idx="946">
                  <c:v>Dark</c:v>
                </c:pt>
                <c:pt idx="947">
                  <c:v>Medium</c:v>
                </c:pt>
                <c:pt idx="948">
                  <c:v>Dark</c:v>
                </c:pt>
                <c:pt idx="949">
                  <c:v>Light</c:v>
                </c:pt>
                <c:pt idx="950">
                  <c:v>Light</c:v>
                </c:pt>
                <c:pt idx="951">
                  <c:v>Light</c:v>
                </c:pt>
                <c:pt idx="952">
                  <c:v>Medium</c:v>
                </c:pt>
                <c:pt idx="953">
                  <c:v>Light</c:v>
                </c:pt>
                <c:pt idx="954">
                  <c:v>Dark</c:v>
                </c:pt>
                <c:pt idx="955">
                  <c:v>Light</c:v>
                </c:pt>
                <c:pt idx="956">
                  <c:v>Light</c:v>
                </c:pt>
                <c:pt idx="957">
                  <c:v>Light</c:v>
                </c:pt>
                <c:pt idx="958">
                  <c:v>Light</c:v>
                </c:pt>
                <c:pt idx="959">
                  <c:v>Light</c:v>
                </c:pt>
                <c:pt idx="960">
                  <c:v>Light</c:v>
                </c:pt>
                <c:pt idx="961">
                  <c:v>Dark</c:v>
                </c:pt>
                <c:pt idx="962">
                  <c:v>Dark</c:v>
                </c:pt>
                <c:pt idx="963">
                  <c:v>Medium</c:v>
                </c:pt>
                <c:pt idx="964">
                  <c:v>Light</c:v>
                </c:pt>
                <c:pt idx="965">
                  <c:v>Medium</c:v>
                </c:pt>
                <c:pt idx="966">
                  <c:v>Light</c:v>
                </c:pt>
                <c:pt idx="967">
                  <c:v>Dark</c:v>
                </c:pt>
                <c:pt idx="968">
                  <c:v>Medium</c:v>
                </c:pt>
                <c:pt idx="969">
                  <c:v>Dark</c:v>
                </c:pt>
                <c:pt idx="970">
                  <c:v>Medium</c:v>
                </c:pt>
                <c:pt idx="971">
                  <c:v>Light</c:v>
                </c:pt>
                <c:pt idx="972">
                  <c:v>Light</c:v>
                </c:pt>
                <c:pt idx="973">
                  <c:v>Medium</c:v>
                </c:pt>
                <c:pt idx="974">
                  <c:v>Dark</c:v>
                </c:pt>
                <c:pt idx="975">
                  <c:v>Dark</c:v>
                </c:pt>
                <c:pt idx="976">
                  <c:v>Light</c:v>
                </c:pt>
                <c:pt idx="977">
                  <c:v>Light</c:v>
                </c:pt>
                <c:pt idx="978">
                  <c:v>Light</c:v>
                </c:pt>
                <c:pt idx="979">
                  <c:v>Dark</c:v>
                </c:pt>
                <c:pt idx="980">
                  <c:v>Dark</c:v>
                </c:pt>
                <c:pt idx="981">
                  <c:v>Dark</c:v>
                </c:pt>
                <c:pt idx="982">
                  <c:v>Light</c:v>
                </c:pt>
                <c:pt idx="983">
                  <c:v>Medium</c:v>
                </c:pt>
                <c:pt idx="984">
                  <c:v>Medium</c:v>
                </c:pt>
                <c:pt idx="985">
                  <c:v>Light</c:v>
                </c:pt>
                <c:pt idx="986">
                  <c:v>Medium</c:v>
                </c:pt>
                <c:pt idx="987">
                  <c:v>Dark</c:v>
                </c:pt>
                <c:pt idx="988">
                  <c:v>Medium</c:v>
                </c:pt>
                <c:pt idx="989">
                  <c:v>Medium</c:v>
                </c:pt>
                <c:pt idx="990">
                  <c:v>Dark</c:v>
                </c:pt>
                <c:pt idx="991">
                  <c:v>Dark</c:v>
                </c:pt>
                <c:pt idx="992">
                  <c:v>Light</c:v>
                </c:pt>
                <c:pt idx="993">
                  <c:v>Light</c:v>
                </c:pt>
                <c:pt idx="994">
                  <c:v>Dark</c:v>
                </c:pt>
                <c:pt idx="995">
                  <c:v>Light</c:v>
                </c:pt>
                <c:pt idx="996">
                  <c:v>Medium</c:v>
                </c:pt>
                <c:pt idx="997">
                  <c:v>Medium</c:v>
                </c:pt>
                <c:pt idx="998">
                  <c:v>Dark</c:v>
                </c:pt>
                <c:pt idx="999">
                  <c:v>Medium</c:v>
                </c:pt>
              </c:strCache>
            </c:strRef>
          </c:cat>
          <c:val>
            <c:numRef>
              <c:f>'regression analysis '!$A$2:$A$1001</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1-8DB6-45C2-A3D0-F8216DFD1147}"/>
            </c:ext>
          </c:extLst>
        </c:ser>
        <c:dLbls>
          <c:showLegendKey val="0"/>
          <c:showVal val="0"/>
          <c:showCatName val="0"/>
          <c:showSerName val="0"/>
          <c:showPercent val="0"/>
          <c:showBubbleSize val="0"/>
        </c:dLbls>
        <c:gapWidth val="219"/>
        <c:overlap val="-27"/>
        <c:axId val="2088712863"/>
        <c:axId val="2088713343"/>
      </c:barChart>
      <c:catAx>
        <c:axId val="2088712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713343"/>
        <c:crosses val="autoZero"/>
        <c:auto val="1"/>
        <c:lblAlgn val="ctr"/>
        <c:lblOffset val="100"/>
        <c:noMultiLvlLbl val="0"/>
      </c:catAx>
      <c:valAx>
        <c:axId val="208871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7128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.xlsm]regression analysis !PivotTable6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'regression analysis '!$H$21:$H$22</c:f>
              <c:strCache>
                <c:ptCount val="1"/>
                <c:pt idx="0">
                  <c:v>2019</c:v>
                </c:pt>
              </c:strCache>
            </c:strRef>
          </c:tx>
          <c:spPr>
            <a:solidFill>
              <a:schemeClr val="accent1"/>
            </a:solidFill>
            <a:ln>
              <a:noFill/>
            </a:ln>
            <a:effectLst/>
          </c:spPr>
          <c:invertIfNegative val="0"/>
          <c:cat>
            <c:strRef>
              <c:f>'regression analysis '!$G$23:$G$26</c:f>
              <c:strCache>
                <c:ptCount val="4"/>
                <c:pt idx="0">
                  <c:v>Arabica</c:v>
                </c:pt>
                <c:pt idx="1">
                  <c:v>EXCELSA</c:v>
                </c:pt>
                <c:pt idx="2">
                  <c:v>Liberica</c:v>
                </c:pt>
                <c:pt idx="3">
                  <c:v>Robusta</c:v>
                </c:pt>
              </c:strCache>
            </c:strRef>
          </c:cat>
          <c:val>
            <c:numRef>
              <c:f>'regression analysis '!$H$23:$H$26</c:f>
              <c:numCache>
                <c:formatCode>0.00%</c:formatCode>
                <c:ptCount val="4"/>
              </c:numCache>
            </c:numRef>
          </c:val>
          <c:extLst>
            <c:ext xmlns:c16="http://schemas.microsoft.com/office/drawing/2014/chart" uri="{C3380CC4-5D6E-409C-BE32-E72D297353CC}">
              <c16:uniqueId val="{00000000-6695-4518-B73A-8337B3F35E6B}"/>
            </c:ext>
          </c:extLst>
        </c:ser>
        <c:ser>
          <c:idx val="1"/>
          <c:order val="1"/>
          <c:tx>
            <c:strRef>
              <c:f>'regression analysis '!$I$21:$I$22</c:f>
              <c:strCache>
                <c:ptCount val="1"/>
                <c:pt idx="0">
                  <c:v>2020</c:v>
                </c:pt>
              </c:strCache>
            </c:strRef>
          </c:tx>
          <c:spPr>
            <a:solidFill>
              <a:schemeClr val="accent2"/>
            </a:solidFill>
            <a:ln>
              <a:noFill/>
            </a:ln>
            <a:effectLst/>
          </c:spPr>
          <c:invertIfNegative val="0"/>
          <c:cat>
            <c:strRef>
              <c:f>'regression analysis '!$G$23:$G$26</c:f>
              <c:strCache>
                <c:ptCount val="4"/>
                <c:pt idx="0">
                  <c:v>Arabica</c:v>
                </c:pt>
                <c:pt idx="1">
                  <c:v>EXCELSA</c:v>
                </c:pt>
                <c:pt idx="2">
                  <c:v>Liberica</c:v>
                </c:pt>
                <c:pt idx="3">
                  <c:v>Robusta</c:v>
                </c:pt>
              </c:strCache>
            </c:strRef>
          </c:cat>
          <c:val>
            <c:numRef>
              <c:f>'regression analysis '!$I$23:$I$26</c:f>
              <c:numCache>
                <c:formatCode>0.00%</c:formatCode>
                <c:ptCount val="4"/>
                <c:pt idx="0">
                  <c:v>0.10546683731186525</c:v>
                </c:pt>
                <c:pt idx="1">
                  <c:v>-4.5334496663286504E-2</c:v>
                </c:pt>
                <c:pt idx="2">
                  <c:v>-0.21864551368985458</c:v>
                </c:pt>
                <c:pt idx="3">
                  <c:v>-2.7053182851888253E-2</c:v>
                </c:pt>
              </c:numCache>
            </c:numRef>
          </c:val>
          <c:extLst>
            <c:ext xmlns:c16="http://schemas.microsoft.com/office/drawing/2014/chart" uri="{C3380CC4-5D6E-409C-BE32-E72D297353CC}">
              <c16:uniqueId val="{00000001-6695-4518-B73A-8337B3F35E6B}"/>
            </c:ext>
          </c:extLst>
        </c:ser>
        <c:ser>
          <c:idx val="2"/>
          <c:order val="2"/>
          <c:tx>
            <c:strRef>
              <c:f>'regression analysis '!$J$21:$J$22</c:f>
              <c:strCache>
                <c:ptCount val="1"/>
                <c:pt idx="0">
                  <c:v>2021</c:v>
                </c:pt>
              </c:strCache>
            </c:strRef>
          </c:tx>
          <c:spPr>
            <a:solidFill>
              <a:schemeClr val="accent3"/>
            </a:solidFill>
            <a:ln>
              <a:noFill/>
            </a:ln>
            <a:effectLst/>
          </c:spPr>
          <c:invertIfNegative val="0"/>
          <c:cat>
            <c:strRef>
              <c:f>'regression analysis '!$G$23:$G$26</c:f>
              <c:strCache>
                <c:ptCount val="4"/>
                <c:pt idx="0">
                  <c:v>Arabica</c:v>
                </c:pt>
                <c:pt idx="1">
                  <c:v>EXCELSA</c:v>
                </c:pt>
                <c:pt idx="2">
                  <c:v>Liberica</c:v>
                </c:pt>
                <c:pt idx="3">
                  <c:v>Robusta</c:v>
                </c:pt>
              </c:strCache>
            </c:strRef>
          </c:cat>
          <c:val>
            <c:numRef>
              <c:f>'regression analysis '!$J$23:$J$26</c:f>
              <c:numCache>
                <c:formatCode>0.00%</c:formatCode>
                <c:ptCount val="4"/>
                <c:pt idx="0">
                  <c:v>0.20644361152604285</c:v>
                </c:pt>
                <c:pt idx="1">
                  <c:v>4.2574593019824636E-2</c:v>
                </c:pt>
                <c:pt idx="2">
                  <c:v>0.48134854377668268</c:v>
                </c:pt>
                <c:pt idx="3">
                  <c:v>-0.11889822481228737</c:v>
                </c:pt>
              </c:numCache>
            </c:numRef>
          </c:val>
          <c:extLst>
            <c:ext xmlns:c16="http://schemas.microsoft.com/office/drawing/2014/chart" uri="{C3380CC4-5D6E-409C-BE32-E72D297353CC}">
              <c16:uniqueId val="{00000002-6695-4518-B73A-8337B3F35E6B}"/>
            </c:ext>
          </c:extLst>
        </c:ser>
        <c:ser>
          <c:idx val="3"/>
          <c:order val="3"/>
          <c:tx>
            <c:strRef>
              <c:f>'regression analysis '!$K$21:$K$22</c:f>
              <c:strCache>
                <c:ptCount val="1"/>
                <c:pt idx="0">
                  <c:v>2022</c:v>
                </c:pt>
              </c:strCache>
            </c:strRef>
          </c:tx>
          <c:spPr>
            <a:solidFill>
              <a:schemeClr val="accent4"/>
            </a:solidFill>
            <a:ln>
              <a:noFill/>
            </a:ln>
            <a:effectLst/>
          </c:spPr>
          <c:invertIfNegative val="0"/>
          <c:cat>
            <c:strRef>
              <c:f>'regression analysis '!$G$23:$G$26</c:f>
              <c:strCache>
                <c:ptCount val="4"/>
                <c:pt idx="0">
                  <c:v>Arabica</c:v>
                </c:pt>
                <c:pt idx="1">
                  <c:v>EXCELSA</c:v>
                </c:pt>
                <c:pt idx="2">
                  <c:v>Liberica</c:v>
                </c:pt>
                <c:pt idx="3">
                  <c:v>Robusta</c:v>
                </c:pt>
              </c:strCache>
            </c:strRef>
          </c:cat>
          <c:val>
            <c:numRef>
              <c:f>'regression analysis '!$K$23:$K$26</c:f>
              <c:numCache>
                <c:formatCode>0.00%</c:formatCode>
                <c:ptCount val="4"/>
                <c:pt idx="0">
                  <c:v>-0.63883705326058071</c:v>
                </c:pt>
                <c:pt idx="1">
                  <c:v>-0.5309379713746436</c:v>
                </c:pt>
                <c:pt idx="2">
                  <c:v>-0.4092182258728565</c:v>
                </c:pt>
                <c:pt idx="3">
                  <c:v>-0.2864507470256995</c:v>
                </c:pt>
              </c:numCache>
            </c:numRef>
          </c:val>
          <c:extLst>
            <c:ext xmlns:c16="http://schemas.microsoft.com/office/drawing/2014/chart" uri="{C3380CC4-5D6E-409C-BE32-E72D297353CC}">
              <c16:uniqueId val="{00000003-6695-4518-B73A-8337B3F35E6B}"/>
            </c:ext>
          </c:extLst>
        </c:ser>
        <c:dLbls>
          <c:showLegendKey val="0"/>
          <c:showVal val="0"/>
          <c:showCatName val="0"/>
          <c:showSerName val="0"/>
          <c:showPercent val="0"/>
          <c:showBubbleSize val="0"/>
        </c:dLbls>
        <c:gapWidth val="219"/>
        <c:axId val="1670873440"/>
        <c:axId val="1670855200"/>
      </c:barChart>
      <c:catAx>
        <c:axId val="167087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855200"/>
        <c:crosses val="autoZero"/>
        <c:auto val="1"/>
        <c:lblAlgn val="ctr"/>
        <c:lblOffset val="100"/>
        <c:noMultiLvlLbl val="0"/>
      </c:catAx>
      <c:valAx>
        <c:axId val="167085520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873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.xlsm]regression analysis !PivotTable7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'regression analysis '!$H$45</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1"/>
            <c:trendlineLbl>
              <c:layout>
                <c:manualLayout>
                  <c:x val="0.22506211723534558"/>
                  <c:y val="-0.345756415864683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multiLvlStrRef>
              <c:f>'regression analysis '!$G$46:$G$93</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'regression analysis '!$H$46:$H$93</c:f>
              <c:numCache>
                <c:formatCode>General</c:formatCode>
                <c:ptCount val="44"/>
                <c:pt idx="0">
                  <c:v>782.24</c:v>
                </c:pt>
                <c:pt idx="1">
                  <c:v>987.40499999999997</c:v>
                </c:pt>
                <c:pt idx="2">
                  <c:v>1021.1399999999998</c:v>
                </c:pt>
                <c:pt idx="3">
                  <c:v>2115.4850000000001</c:v>
                </c:pt>
                <c:pt idx="4">
                  <c:v>398.565</c:v>
                </c:pt>
                <c:pt idx="5">
                  <c:v>1361.4549999999999</c:v>
                </c:pt>
                <c:pt idx="6">
                  <c:v>1114.5350000000001</c:v>
                </c:pt>
                <c:pt idx="7">
                  <c:v>706.34500000000003</c:v>
                </c:pt>
                <c:pt idx="8">
                  <c:v>1212.6099999999999</c:v>
                </c:pt>
                <c:pt idx="9">
                  <c:v>863.93999999999994</c:v>
                </c:pt>
                <c:pt idx="10">
                  <c:v>823.38499999999988</c:v>
                </c:pt>
                <c:pt idx="11">
                  <c:v>1189.7849999999999</c:v>
                </c:pt>
                <c:pt idx="12">
                  <c:v>566.94999999999993</c:v>
                </c:pt>
                <c:pt idx="13">
                  <c:v>1692.11</c:v>
                </c:pt>
                <c:pt idx="14">
                  <c:v>907.21500000000003</c:v>
                </c:pt>
                <c:pt idx="15">
                  <c:v>761.80999999999983</c:v>
                </c:pt>
                <c:pt idx="16">
                  <c:v>939.35500000000013</c:v>
                </c:pt>
                <c:pt idx="17">
                  <c:v>1438.4399999999998</c:v>
                </c:pt>
                <c:pt idx="18">
                  <c:v>1325.0949999999998</c:v>
                </c:pt>
                <c:pt idx="19">
                  <c:v>335.6</c:v>
                </c:pt>
                <c:pt idx="20">
                  <c:v>713.05</c:v>
                </c:pt>
                <c:pt idx="21">
                  <c:v>1403.4949999999999</c:v>
                </c:pt>
                <c:pt idx="22">
                  <c:v>1108.865</c:v>
                </c:pt>
                <c:pt idx="23">
                  <c:v>754.18999999999971</c:v>
                </c:pt>
                <c:pt idx="24">
                  <c:v>837.68499999999995</c:v>
                </c:pt>
                <c:pt idx="25">
                  <c:v>955.85999999999979</c:v>
                </c:pt>
                <c:pt idx="26">
                  <c:v>1544.64</c:v>
                </c:pt>
                <c:pt idx="27">
                  <c:v>1005.5849999999998</c:v>
                </c:pt>
                <c:pt idx="28">
                  <c:v>893.31500000000005</c:v>
                </c:pt>
                <c:pt idx="29">
                  <c:v>864.52999999999986</c:v>
                </c:pt>
                <c:pt idx="30">
                  <c:v>735.63499999999999</c:v>
                </c:pt>
                <c:pt idx="31">
                  <c:v>1097.44</c:v>
                </c:pt>
                <c:pt idx="32">
                  <c:v>1648.3249999999998</c:v>
                </c:pt>
                <c:pt idx="33">
                  <c:v>1267.7849999999999</c:v>
                </c:pt>
                <c:pt idx="34">
                  <c:v>1616.1799999999998</c:v>
                </c:pt>
                <c:pt idx="35">
                  <c:v>1213.1099999999999</c:v>
                </c:pt>
                <c:pt idx="36">
                  <c:v>1254.2949999999996</c:v>
                </c:pt>
                <c:pt idx="37">
                  <c:v>393.63</c:v>
                </c:pt>
                <c:pt idx="38">
                  <c:v>1331.7649999999999</c:v>
                </c:pt>
                <c:pt idx="39">
                  <c:v>719.65</c:v>
                </c:pt>
                <c:pt idx="40">
                  <c:v>1002.37</c:v>
                </c:pt>
                <c:pt idx="41">
                  <c:v>1137.6899999999994</c:v>
                </c:pt>
                <c:pt idx="42">
                  <c:v>906.73</c:v>
                </c:pt>
                <c:pt idx="43">
                  <c:v>240.07499999999996</c:v>
                </c:pt>
              </c:numCache>
            </c:numRef>
          </c:val>
          <c:extLst>
            <c:ext xmlns:c16="http://schemas.microsoft.com/office/drawing/2014/chart" uri="{C3380CC4-5D6E-409C-BE32-E72D297353CC}">
              <c16:uniqueId val="{00000000-7963-4217-AC6A-75611FD800D5}"/>
            </c:ext>
          </c:extLst>
        </c:ser>
        <c:dLbls>
          <c:showLegendKey val="0"/>
          <c:showVal val="0"/>
          <c:showCatName val="0"/>
          <c:showSerName val="0"/>
          <c:showPercent val="0"/>
          <c:showBubbleSize val="0"/>
        </c:dLbls>
        <c:gapWidth val="219"/>
        <c:overlap val="-27"/>
        <c:axId val="1146500704"/>
        <c:axId val="1146496864"/>
      </c:barChart>
      <c:catAx>
        <c:axId val="114650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496864"/>
        <c:crosses val="autoZero"/>
        <c:auto val="1"/>
        <c:lblAlgn val="ctr"/>
        <c:lblOffset val="100"/>
        <c:noMultiLvlLbl val="0"/>
      </c:catAx>
      <c:valAx>
        <c:axId val="114649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500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457561661362046E-2"/>
          <c:y val="2.9561196623273389E-2"/>
          <c:w val="0.87144614947203813"/>
          <c:h val="0.6116400703184055"/>
        </c:manualLayout>
      </c:layout>
      <c:lineChart>
        <c:grouping val="standard"/>
        <c:varyColors val="0"/>
        <c:ser>
          <c:idx val="0"/>
          <c:order val="0"/>
          <c:tx>
            <c:strRef>
              <c:f>'Dashboard forecast  '!$C$6</c:f>
              <c:strCache>
                <c:ptCount val="1"/>
                <c:pt idx="0">
                  <c:v>Values</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val>
            <c:numRef>
              <c:f>'Dashboard forecast  '!$C$7:$C$18</c:f>
              <c:numCache>
                <c:formatCode>[$$-409]#,##0.00</c:formatCode>
                <c:ptCount val="12"/>
                <c:pt idx="0">
                  <c:v>1269.4149999999995</c:v>
                </c:pt>
                <c:pt idx="1">
                  <c:v>393.63</c:v>
                </c:pt>
                <c:pt idx="2">
                  <c:v>1315.2049999999999</c:v>
                </c:pt>
                <c:pt idx="3">
                  <c:v>776.44999999999993</c:v>
                </c:pt>
                <c:pt idx="4">
                  <c:v>1002.37</c:v>
                </c:pt>
                <c:pt idx="5">
                  <c:v>1155.3899999999996</c:v>
                </c:pt>
                <c:pt idx="6">
                  <c:v>906.73</c:v>
                </c:pt>
                <c:pt idx="7">
                  <c:v>244.24499999999998</c:v>
                </c:pt>
              </c:numCache>
            </c:numRef>
          </c:val>
          <c:smooth val="0"/>
          <c:extLst>
            <c:ext xmlns:c16="http://schemas.microsoft.com/office/drawing/2014/chart" uri="{C3380CC4-5D6E-409C-BE32-E72D297353CC}">
              <c16:uniqueId val="{00000000-6E18-4734-9B85-1299074A7E91}"/>
            </c:ext>
          </c:extLst>
        </c:ser>
        <c:ser>
          <c:idx val="1"/>
          <c:order val="1"/>
          <c:tx>
            <c:strRef>
              <c:f>'Dashboard forecast  '!$D$6</c:f>
              <c:strCache>
                <c:ptCount val="1"/>
                <c:pt idx="0">
                  <c:v>Forecast</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numRef>
              <c:f>'Dashboard forecast  '!$B$7:$B$18</c:f>
              <c:numCache>
                <c:formatCode>[$-F800]dddd\,\ mmmm\ dd\,\ yyyy</c:formatCode>
                <c:ptCount val="12"/>
                <c:pt idx="0">
                  <c:v>44592</c:v>
                </c:pt>
                <c:pt idx="1">
                  <c:v>44620</c:v>
                </c:pt>
                <c:pt idx="2">
                  <c:v>44651</c:v>
                </c:pt>
                <c:pt idx="3">
                  <c:v>44681</c:v>
                </c:pt>
                <c:pt idx="4">
                  <c:v>44712</c:v>
                </c:pt>
                <c:pt idx="5">
                  <c:v>44742</c:v>
                </c:pt>
                <c:pt idx="6">
                  <c:v>44773</c:v>
                </c:pt>
                <c:pt idx="7">
                  <c:v>44804</c:v>
                </c:pt>
                <c:pt idx="8">
                  <c:v>44835</c:v>
                </c:pt>
                <c:pt idx="9">
                  <c:v>44865</c:v>
                </c:pt>
                <c:pt idx="10">
                  <c:v>44896</c:v>
                </c:pt>
                <c:pt idx="11">
                  <c:v>44926</c:v>
                </c:pt>
              </c:numCache>
            </c:numRef>
          </c:cat>
          <c:val>
            <c:numRef>
              <c:f>'Dashboard forecast  '!$D$7:$D$18</c:f>
              <c:numCache>
                <c:formatCode>General</c:formatCode>
                <c:ptCount val="12"/>
                <c:pt idx="7" formatCode="[$$-409]#,##0.00">
                  <c:v>244.24499999999998</c:v>
                </c:pt>
                <c:pt idx="8" formatCode="[$$-409]#,##0.00">
                  <c:v>1013.2139522453813</c:v>
                </c:pt>
                <c:pt idx="9" formatCode="[$$-409]#,##0.00">
                  <c:v>440.74506383854362</c:v>
                </c:pt>
                <c:pt idx="10" formatCode="[$$-409]#,##0.00">
                  <c:v>956.96934706469176</c:v>
                </c:pt>
                <c:pt idx="11" formatCode="[$$-409]#,##0.00">
                  <c:v>384.5004586578541</c:v>
                </c:pt>
              </c:numCache>
            </c:numRef>
          </c:val>
          <c:smooth val="0"/>
          <c:extLst>
            <c:ext xmlns:c16="http://schemas.microsoft.com/office/drawing/2014/chart" uri="{C3380CC4-5D6E-409C-BE32-E72D297353CC}">
              <c16:uniqueId val="{00000001-6E18-4734-9B85-1299074A7E91}"/>
            </c:ext>
          </c:extLst>
        </c:ser>
        <c:ser>
          <c:idx val="2"/>
          <c:order val="2"/>
          <c:tx>
            <c:strRef>
              <c:f>'Dashboard forecast  '!$E$6</c:f>
              <c:strCache>
                <c:ptCount val="1"/>
                <c:pt idx="0">
                  <c:v>Lower Confidence Bound</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numRef>
              <c:f>'Dashboard forecast  '!$B$7:$B$18</c:f>
              <c:numCache>
                <c:formatCode>[$-F800]dddd\,\ mmmm\ dd\,\ yyyy</c:formatCode>
                <c:ptCount val="12"/>
                <c:pt idx="0">
                  <c:v>44592</c:v>
                </c:pt>
                <c:pt idx="1">
                  <c:v>44620</c:v>
                </c:pt>
                <c:pt idx="2">
                  <c:v>44651</c:v>
                </c:pt>
                <c:pt idx="3">
                  <c:v>44681</c:v>
                </c:pt>
                <c:pt idx="4">
                  <c:v>44712</c:v>
                </c:pt>
                <c:pt idx="5">
                  <c:v>44742</c:v>
                </c:pt>
                <c:pt idx="6">
                  <c:v>44773</c:v>
                </c:pt>
                <c:pt idx="7">
                  <c:v>44804</c:v>
                </c:pt>
                <c:pt idx="8">
                  <c:v>44835</c:v>
                </c:pt>
                <c:pt idx="9">
                  <c:v>44865</c:v>
                </c:pt>
                <c:pt idx="10">
                  <c:v>44896</c:v>
                </c:pt>
                <c:pt idx="11">
                  <c:v>44926</c:v>
                </c:pt>
              </c:numCache>
            </c:numRef>
          </c:cat>
          <c:val>
            <c:numRef>
              <c:f>'Dashboard forecast  '!$E$7:$E$18</c:f>
              <c:numCache>
                <c:formatCode>General</c:formatCode>
                <c:ptCount val="12"/>
                <c:pt idx="7" formatCode="[$$-409]#,##0.00">
                  <c:v>244.24499999999998</c:v>
                </c:pt>
                <c:pt idx="8" formatCode="[$$-409]#,##0.00">
                  <c:v>438.91783206960099</c:v>
                </c:pt>
                <c:pt idx="9" formatCode="[$$-409]#,##0.00">
                  <c:v>-133.55364066396271</c:v>
                </c:pt>
                <c:pt idx="10" formatCode="[$$-409]#,##0.00">
                  <c:v>377.91194869281242</c:v>
                </c:pt>
                <c:pt idx="11" formatCode="[$$-409]#,##0.00">
                  <c:v>-194.56405934514942</c:v>
                </c:pt>
              </c:numCache>
            </c:numRef>
          </c:val>
          <c:smooth val="0"/>
          <c:extLst>
            <c:ext xmlns:c16="http://schemas.microsoft.com/office/drawing/2014/chart" uri="{C3380CC4-5D6E-409C-BE32-E72D297353CC}">
              <c16:uniqueId val="{00000002-6E18-4734-9B85-1299074A7E91}"/>
            </c:ext>
          </c:extLst>
        </c:ser>
        <c:ser>
          <c:idx val="3"/>
          <c:order val="3"/>
          <c:tx>
            <c:strRef>
              <c:f>'Dashboard forecast  '!$F$6</c:f>
              <c:strCache>
                <c:ptCount val="1"/>
                <c:pt idx="0">
                  <c:v>Upper Confidence Bound</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numRef>
              <c:f>'Dashboard forecast  '!$B$7:$B$18</c:f>
              <c:numCache>
                <c:formatCode>[$-F800]dddd\,\ mmmm\ dd\,\ yyyy</c:formatCode>
                <c:ptCount val="12"/>
                <c:pt idx="0">
                  <c:v>44592</c:v>
                </c:pt>
                <c:pt idx="1">
                  <c:v>44620</c:v>
                </c:pt>
                <c:pt idx="2">
                  <c:v>44651</c:v>
                </c:pt>
                <c:pt idx="3">
                  <c:v>44681</c:v>
                </c:pt>
                <c:pt idx="4">
                  <c:v>44712</c:v>
                </c:pt>
                <c:pt idx="5">
                  <c:v>44742</c:v>
                </c:pt>
                <c:pt idx="6">
                  <c:v>44773</c:v>
                </c:pt>
                <c:pt idx="7">
                  <c:v>44804</c:v>
                </c:pt>
                <c:pt idx="8">
                  <c:v>44835</c:v>
                </c:pt>
                <c:pt idx="9">
                  <c:v>44865</c:v>
                </c:pt>
                <c:pt idx="10">
                  <c:v>44896</c:v>
                </c:pt>
                <c:pt idx="11">
                  <c:v>44926</c:v>
                </c:pt>
              </c:numCache>
            </c:numRef>
          </c:cat>
          <c:val>
            <c:numRef>
              <c:f>'Dashboard forecast  '!$F$7:$F$18</c:f>
              <c:numCache>
                <c:formatCode>General</c:formatCode>
                <c:ptCount val="12"/>
                <c:pt idx="7" formatCode="[$$-409]#,##0.00">
                  <c:v>244.24499999999998</c:v>
                </c:pt>
                <c:pt idx="8" formatCode="[$$-409]#,##0.00">
                  <c:v>1587.5100724211616</c:v>
                </c:pt>
                <c:pt idx="9" formatCode="[$$-409]#,##0.00">
                  <c:v>1015.0437683410499</c:v>
                </c:pt>
                <c:pt idx="10" formatCode="[$$-409]#,##0.00">
                  <c:v>1536.0267454365712</c:v>
                </c:pt>
                <c:pt idx="11" formatCode="[$$-409]#,##0.00">
                  <c:v>963.56497666085761</c:v>
                </c:pt>
              </c:numCache>
            </c:numRef>
          </c:val>
          <c:smooth val="0"/>
          <c:extLst>
            <c:ext xmlns:c16="http://schemas.microsoft.com/office/drawing/2014/chart" uri="{C3380CC4-5D6E-409C-BE32-E72D297353CC}">
              <c16:uniqueId val="{00000003-6E18-4734-9B85-1299074A7E9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42503056"/>
        <c:axId val="142501616"/>
      </c:lineChart>
      <c:catAx>
        <c:axId val="142503056"/>
        <c:scaling>
          <c:orientation val="minMax"/>
        </c:scaling>
        <c:delete val="0"/>
        <c:axPos val="b"/>
        <c:majorTickMark val="none"/>
        <c:minorTickMark val="none"/>
        <c:tickLblPos val="low"/>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501616"/>
        <c:crosses val="autoZero"/>
        <c:auto val="1"/>
        <c:lblAlgn val="ctr"/>
        <c:lblOffset val="100"/>
        <c:noMultiLvlLbl val="0"/>
      </c:catAx>
      <c:valAx>
        <c:axId val="142501616"/>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503056"/>
        <c:crosses val="autoZero"/>
        <c:crossBetween val="between"/>
      </c:valAx>
      <c:spPr>
        <a:solidFill>
          <a:schemeClr val="bg2"/>
        </a:solid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.xlsm]sales by country!PivotTable14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Annual</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country'!$B$3:$B$4</c:f>
              <c:strCache>
                <c:ptCount val="1"/>
                <c:pt idx="0">
                  <c:v>2019</c:v>
                </c:pt>
              </c:strCache>
            </c:strRef>
          </c:tx>
          <c:spPr>
            <a:solidFill>
              <a:schemeClr val="accent1"/>
            </a:solidFill>
            <a:ln>
              <a:noFill/>
            </a:ln>
            <a:effectLst/>
          </c:spPr>
          <c:invertIfNegative val="0"/>
          <c:cat>
            <c:strRef>
              <c:f>'sales by country'!$A$5:$A$8</c:f>
              <c:strCache>
                <c:ptCount val="3"/>
                <c:pt idx="0">
                  <c:v>Ireland</c:v>
                </c:pt>
                <c:pt idx="1">
                  <c:v>United Kingdom</c:v>
                </c:pt>
                <c:pt idx="2">
                  <c:v>United States</c:v>
                </c:pt>
              </c:strCache>
            </c:strRef>
          </c:cat>
          <c:val>
            <c:numRef>
              <c:f>'sales by country'!$B$5:$B$8</c:f>
              <c:numCache>
                <c:formatCode>[$$-409]#,##0.00</c:formatCode>
                <c:ptCount val="3"/>
                <c:pt idx="0">
                  <c:v>1781.0750000000003</c:v>
                </c:pt>
                <c:pt idx="1">
                  <c:v>951.28</c:v>
                </c:pt>
                <c:pt idx="2">
                  <c:v>9454.8099999999977</c:v>
                </c:pt>
              </c:numCache>
            </c:numRef>
          </c:val>
          <c:extLst>
            <c:ext xmlns:c16="http://schemas.microsoft.com/office/drawing/2014/chart" uri="{C3380CC4-5D6E-409C-BE32-E72D297353CC}">
              <c16:uniqueId val="{00000005-3611-4FCE-B1F7-F1E7D222096B}"/>
            </c:ext>
          </c:extLst>
        </c:ser>
        <c:ser>
          <c:idx val="1"/>
          <c:order val="1"/>
          <c:tx>
            <c:strRef>
              <c:f>'sales by country'!$C$3:$C$4</c:f>
              <c:strCache>
                <c:ptCount val="1"/>
                <c:pt idx="0">
                  <c:v>2020</c:v>
                </c:pt>
              </c:strCache>
            </c:strRef>
          </c:tx>
          <c:spPr>
            <a:solidFill>
              <a:schemeClr val="accent2"/>
            </a:solidFill>
            <a:ln>
              <a:noFill/>
            </a:ln>
            <a:effectLst/>
          </c:spPr>
          <c:invertIfNegative val="0"/>
          <c:cat>
            <c:strRef>
              <c:f>'sales by country'!$A$5:$A$8</c:f>
              <c:strCache>
                <c:ptCount val="3"/>
                <c:pt idx="0">
                  <c:v>Ireland</c:v>
                </c:pt>
                <c:pt idx="1">
                  <c:v>United Kingdom</c:v>
                </c:pt>
                <c:pt idx="2">
                  <c:v>United States</c:v>
                </c:pt>
              </c:strCache>
            </c:strRef>
          </c:cat>
          <c:val>
            <c:numRef>
              <c:f>'sales by country'!$C$5:$C$8</c:f>
              <c:numCache>
                <c:formatCode>[$$-409]#,##0.00</c:formatCode>
                <c:ptCount val="3"/>
                <c:pt idx="0">
                  <c:v>1674.8649999999996</c:v>
                </c:pt>
                <c:pt idx="1">
                  <c:v>1074.32</c:v>
                </c:pt>
                <c:pt idx="2">
                  <c:v>9368.3599999999988</c:v>
                </c:pt>
              </c:numCache>
            </c:numRef>
          </c:val>
          <c:extLst>
            <c:ext xmlns:c16="http://schemas.microsoft.com/office/drawing/2014/chart" uri="{C3380CC4-5D6E-409C-BE32-E72D297353CC}">
              <c16:uniqueId val="{00000006-3611-4FCE-B1F7-F1E7D222096B}"/>
            </c:ext>
          </c:extLst>
        </c:ser>
        <c:ser>
          <c:idx val="2"/>
          <c:order val="2"/>
          <c:tx>
            <c:strRef>
              <c:f>'sales by country'!$D$3:$D$4</c:f>
              <c:strCache>
                <c:ptCount val="1"/>
                <c:pt idx="0">
                  <c:v>2021</c:v>
                </c:pt>
              </c:strCache>
            </c:strRef>
          </c:tx>
          <c:spPr>
            <a:solidFill>
              <a:schemeClr val="accent3"/>
            </a:solidFill>
            <a:ln>
              <a:noFill/>
            </a:ln>
            <a:effectLst/>
          </c:spPr>
          <c:invertIfNegative val="0"/>
          <c:cat>
            <c:strRef>
              <c:f>'sales by country'!$A$5:$A$8</c:f>
              <c:strCache>
                <c:ptCount val="3"/>
                <c:pt idx="0">
                  <c:v>Ireland</c:v>
                </c:pt>
                <c:pt idx="1">
                  <c:v>United Kingdom</c:v>
                </c:pt>
                <c:pt idx="2">
                  <c:v>United States</c:v>
                </c:pt>
              </c:strCache>
            </c:strRef>
          </c:cat>
          <c:val>
            <c:numRef>
              <c:f>'sales by country'!$D$5:$D$8</c:f>
              <c:numCache>
                <c:formatCode>[$$-409]#,##0.00</c:formatCode>
                <c:ptCount val="3"/>
                <c:pt idx="0">
                  <c:v>2032.4549999999995</c:v>
                </c:pt>
                <c:pt idx="1">
                  <c:v>643.04499999999996</c:v>
                </c:pt>
                <c:pt idx="2">
                  <c:v>11090.61</c:v>
                </c:pt>
              </c:numCache>
            </c:numRef>
          </c:val>
          <c:extLst>
            <c:ext xmlns:c16="http://schemas.microsoft.com/office/drawing/2014/chart" uri="{C3380CC4-5D6E-409C-BE32-E72D297353CC}">
              <c16:uniqueId val="{00000007-3611-4FCE-B1F7-F1E7D222096B}"/>
            </c:ext>
          </c:extLst>
        </c:ser>
        <c:ser>
          <c:idx val="3"/>
          <c:order val="3"/>
          <c:tx>
            <c:strRef>
              <c:f>'sales by country'!$E$3:$E$4</c:f>
              <c:strCache>
                <c:ptCount val="1"/>
                <c:pt idx="0">
                  <c:v>2022</c:v>
                </c:pt>
              </c:strCache>
            </c:strRef>
          </c:tx>
          <c:spPr>
            <a:solidFill>
              <a:schemeClr val="accent4"/>
            </a:solidFill>
            <a:ln>
              <a:noFill/>
            </a:ln>
            <a:effectLst/>
          </c:spPr>
          <c:invertIfNegative val="0"/>
          <c:cat>
            <c:strRef>
              <c:f>'sales by country'!$A$5:$A$8</c:f>
              <c:strCache>
                <c:ptCount val="3"/>
                <c:pt idx="0">
                  <c:v>Ireland</c:v>
                </c:pt>
                <c:pt idx="1">
                  <c:v>United Kingdom</c:v>
                </c:pt>
                <c:pt idx="2">
                  <c:v>United States</c:v>
                </c:pt>
              </c:strCache>
            </c:strRef>
          </c:cat>
          <c:val>
            <c:numRef>
              <c:f>'sales by country'!$E$5:$E$8</c:f>
              <c:numCache>
                <c:formatCode>[$$-409]#,##0.00</c:formatCode>
                <c:ptCount val="3"/>
                <c:pt idx="0">
                  <c:v>1208.47</c:v>
                </c:pt>
                <c:pt idx="1">
                  <c:v>129.85999999999999</c:v>
                </c:pt>
                <c:pt idx="2">
                  <c:v>5725.1050000000041</c:v>
                </c:pt>
              </c:numCache>
            </c:numRef>
          </c:val>
          <c:extLst>
            <c:ext xmlns:c16="http://schemas.microsoft.com/office/drawing/2014/chart" uri="{C3380CC4-5D6E-409C-BE32-E72D297353CC}">
              <c16:uniqueId val="{00000008-3611-4FCE-B1F7-F1E7D222096B}"/>
            </c:ext>
          </c:extLst>
        </c:ser>
        <c:dLbls>
          <c:showLegendKey val="0"/>
          <c:showVal val="0"/>
          <c:showCatName val="0"/>
          <c:showSerName val="0"/>
          <c:showPercent val="0"/>
          <c:showBubbleSize val="0"/>
        </c:dLbls>
        <c:gapWidth val="219"/>
        <c:overlap val="-27"/>
        <c:axId val="1840845904"/>
        <c:axId val="1840839664"/>
      </c:barChart>
      <c:catAx>
        <c:axId val="18408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839664"/>
        <c:crosses val="autoZero"/>
        <c:auto val="1"/>
        <c:lblAlgn val="ctr"/>
        <c:lblOffset val="100"/>
        <c:noMultiLvlLbl val="0"/>
      </c:catAx>
      <c:valAx>
        <c:axId val="1840839664"/>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845904"/>
        <c:crosses val="autoZero"/>
        <c:crossBetween val="between"/>
      </c:valAx>
      <c:spPr>
        <a:noFill/>
        <a:ln>
          <a:noFill/>
        </a:ln>
        <a:effectLst/>
      </c:spPr>
    </c:plotArea>
    <c:legend>
      <c:legendPos val="r"/>
      <c:overlay val="0"/>
      <c:spPr>
        <a:solidFill>
          <a:srgbClr val="002060"/>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.xlsm]sales by country!PivotTable15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Y/Y</a:t>
            </a:r>
            <a:r>
              <a:rPr lang="en-IN" baseline="0"/>
              <a:t> Sales Changes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777920348897753E-2"/>
          <c:y val="0.15348519153382895"/>
          <c:w val="0.79311452366795465"/>
          <c:h val="0.77684454756380505"/>
        </c:manualLayout>
      </c:layout>
      <c:lineChart>
        <c:grouping val="percentStacked"/>
        <c:varyColors val="0"/>
        <c:ser>
          <c:idx val="0"/>
          <c:order val="0"/>
          <c:tx>
            <c:strRef>
              <c:f>'sales by country'!$B$29:$B$30</c:f>
              <c:strCache>
                <c:ptCount val="1"/>
                <c:pt idx="0">
                  <c:v>Ireland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by country'!$A$31:$A$35</c:f>
              <c:strCache>
                <c:ptCount val="4"/>
                <c:pt idx="0">
                  <c:v>2019</c:v>
                </c:pt>
                <c:pt idx="1">
                  <c:v>2020</c:v>
                </c:pt>
                <c:pt idx="2">
                  <c:v>2021</c:v>
                </c:pt>
                <c:pt idx="3">
                  <c:v>2022</c:v>
                </c:pt>
              </c:strCache>
            </c:strRef>
          </c:cat>
          <c:val>
            <c:numRef>
              <c:f>'sales by country'!$B$31:$B$35</c:f>
              <c:numCache>
                <c:formatCode>0.00%</c:formatCode>
                <c:ptCount val="4"/>
                <c:pt idx="1">
                  <c:v>-5.9632525300731695E-2</c:v>
                </c:pt>
                <c:pt idx="2">
                  <c:v>0.21350377493111386</c:v>
                </c:pt>
                <c:pt idx="3">
                  <c:v>-0.40541364999471069</c:v>
                </c:pt>
              </c:numCache>
            </c:numRef>
          </c:val>
          <c:smooth val="0"/>
          <c:extLst>
            <c:ext xmlns:c16="http://schemas.microsoft.com/office/drawing/2014/chart" uri="{C3380CC4-5D6E-409C-BE32-E72D297353CC}">
              <c16:uniqueId val="{00000004-6FAE-4F76-BE60-104FAFB4FBBF}"/>
            </c:ext>
          </c:extLst>
        </c:ser>
        <c:ser>
          <c:idx val="1"/>
          <c:order val="1"/>
          <c:tx>
            <c:strRef>
              <c:f>'sales by country'!$C$29:$C$30</c:f>
              <c:strCache>
                <c:ptCount val="1"/>
                <c:pt idx="0">
                  <c:v>United Kingdom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by country'!$A$31:$A$35</c:f>
              <c:strCache>
                <c:ptCount val="4"/>
                <c:pt idx="0">
                  <c:v>2019</c:v>
                </c:pt>
                <c:pt idx="1">
                  <c:v>2020</c:v>
                </c:pt>
                <c:pt idx="2">
                  <c:v>2021</c:v>
                </c:pt>
                <c:pt idx="3">
                  <c:v>2022</c:v>
                </c:pt>
              </c:strCache>
            </c:strRef>
          </c:cat>
          <c:val>
            <c:numRef>
              <c:f>'sales by country'!$C$31:$C$35</c:f>
              <c:numCache>
                <c:formatCode>0.00%</c:formatCode>
                <c:ptCount val="4"/>
                <c:pt idx="1">
                  <c:v>0.12934151879572783</c:v>
                </c:pt>
                <c:pt idx="2">
                  <c:v>-0.40143998063891578</c:v>
                </c:pt>
                <c:pt idx="3">
                  <c:v>-0.79805456849831657</c:v>
                </c:pt>
              </c:numCache>
            </c:numRef>
          </c:val>
          <c:smooth val="0"/>
          <c:extLst>
            <c:ext xmlns:c16="http://schemas.microsoft.com/office/drawing/2014/chart" uri="{C3380CC4-5D6E-409C-BE32-E72D297353CC}">
              <c16:uniqueId val="{00000005-6FAE-4F76-BE60-104FAFB4FBBF}"/>
            </c:ext>
          </c:extLst>
        </c:ser>
        <c:ser>
          <c:idx val="2"/>
          <c:order val="2"/>
          <c:tx>
            <c:strRef>
              <c:f>'sales by country'!$D$29:$D$30</c:f>
              <c:strCache>
                <c:ptCount val="1"/>
                <c:pt idx="0">
                  <c:v>United States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'sales by country'!$A$31:$A$35</c:f>
              <c:strCache>
                <c:ptCount val="4"/>
                <c:pt idx="0">
                  <c:v>2019</c:v>
                </c:pt>
                <c:pt idx="1">
                  <c:v>2020</c:v>
                </c:pt>
                <c:pt idx="2">
                  <c:v>2021</c:v>
                </c:pt>
                <c:pt idx="3">
                  <c:v>2022</c:v>
                </c:pt>
              </c:strCache>
            </c:strRef>
          </c:cat>
          <c:val>
            <c:numRef>
              <c:f>'sales by country'!$D$31:$D$35</c:f>
              <c:numCache>
                <c:formatCode>0.00%</c:formatCode>
                <c:ptCount val="4"/>
                <c:pt idx="1">
                  <c:v>-9.1434941579998895E-3</c:v>
                </c:pt>
                <c:pt idx="2">
                  <c:v>0.18383687219534711</c:v>
                </c:pt>
                <c:pt idx="3">
                  <c:v>-0.48378808740006152</c:v>
                </c:pt>
              </c:numCache>
            </c:numRef>
          </c:val>
          <c:smooth val="0"/>
          <c:extLst>
            <c:ext xmlns:c16="http://schemas.microsoft.com/office/drawing/2014/chart" uri="{C3380CC4-5D6E-409C-BE32-E72D297353CC}">
              <c16:uniqueId val="{00000006-6FAE-4F76-BE60-104FAFB4FBBF}"/>
            </c:ext>
          </c:extLst>
        </c:ser>
        <c:dLbls>
          <c:showLegendKey val="0"/>
          <c:showVal val="0"/>
          <c:showCatName val="0"/>
          <c:showSerName val="0"/>
          <c:showPercent val="0"/>
          <c:showBubbleSize val="0"/>
        </c:dLbls>
        <c:marker val="1"/>
        <c:smooth val="0"/>
        <c:axId val="285640959"/>
        <c:axId val="285642879"/>
      </c:lineChart>
      <c:catAx>
        <c:axId val="28564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642879"/>
        <c:crosses val="autoZero"/>
        <c:auto val="1"/>
        <c:lblAlgn val="ctr"/>
        <c:lblOffset val="100"/>
        <c:noMultiLvlLbl val="0"/>
      </c:catAx>
      <c:valAx>
        <c:axId val="2856428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640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.xlsm]sales by country!PivotTable3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a:t>
            </a:r>
            <a:r>
              <a:rPr lang="en-IN" baseline="0"/>
              <a:t> Monthly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country'!$B$11:$B$12</c:f>
              <c:strCache>
                <c:ptCount val="1"/>
                <c:pt idx="0">
                  <c:v>Ireland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by country'!$A$13:$A$25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country'!$B$13:$B$25</c:f>
              <c:numCache>
                <c:formatCode>[$$-409]#,##0.00</c:formatCode>
                <c:ptCount val="12"/>
                <c:pt idx="0">
                  <c:v>419.78499999999997</c:v>
                </c:pt>
                <c:pt idx="1">
                  <c:v>566.38499999999999</c:v>
                </c:pt>
                <c:pt idx="2">
                  <c:v>933.43999999999983</c:v>
                </c:pt>
                <c:pt idx="3">
                  <c:v>800.72500000000002</c:v>
                </c:pt>
                <c:pt idx="4">
                  <c:v>670.20499999999993</c:v>
                </c:pt>
                <c:pt idx="5">
                  <c:v>727.91499999999996</c:v>
                </c:pt>
                <c:pt idx="6">
                  <c:v>511.91999999999996</c:v>
                </c:pt>
                <c:pt idx="7">
                  <c:v>492.63</c:v>
                </c:pt>
                <c:pt idx="8">
                  <c:v>377.72500000000002</c:v>
                </c:pt>
                <c:pt idx="9">
                  <c:v>523.93999999999994</c:v>
                </c:pt>
                <c:pt idx="10">
                  <c:v>454.36999999999995</c:v>
                </c:pt>
                <c:pt idx="11">
                  <c:v>217.82500000000002</c:v>
                </c:pt>
              </c:numCache>
            </c:numRef>
          </c:val>
          <c:smooth val="0"/>
          <c:extLst>
            <c:ext xmlns:c16="http://schemas.microsoft.com/office/drawing/2014/chart" uri="{C3380CC4-5D6E-409C-BE32-E72D297353CC}">
              <c16:uniqueId val="{00000000-435B-4FD7-99D1-E0977F5E0DCE}"/>
            </c:ext>
          </c:extLst>
        </c:ser>
        <c:ser>
          <c:idx val="1"/>
          <c:order val="1"/>
          <c:tx>
            <c:strRef>
              <c:f>'sales by country'!$C$11:$C$12</c:f>
              <c:strCache>
                <c:ptCount val="1"/>
                <c:pt idx="0">
                  <c:v>United Kingdom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by country'!$A$13:$A$25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country'!$C$13:$C$25</c:f>
              <c:numCache>
                <c:formatCode>[$$-409]#,##0.00</c:formatCode>
                <c:ptCount val="12"/>
                <c:pt idx="0">
                  <c:v>170.91499999999999</c:v>
                </c:pt>
                <c:pt idx="1">
                  <c:v>275.16000000000003</c:v>
                </c:pt>
                <c:pt idx="2">
                  <c:v>633.44500000000005</c:v>
                </c:pt>
                <c:pt idx="3">
                  <c:v>143.21</c:v>
                </c:pt>
                <c:pt idx="5">
                  <c:v>364.69</c:v>
                </c:pt>
                <c:pt idx="6">
                  <c:v>175.54</c:v>
                </c:pt>
                <c:pt idx="7">
                  <c:v>191.76999999999998</c:v>
                </c:pt>
                <c:pt idx="8">
                  <c:v>286.89499999999998</c:v>
                </c:pt>
                <c:pt idx="9">
                  <c:v>203.22499999999997</c:v>
                </c:pt>
                <c:pt idx="10">
                  <c:v>250.77</c:v>
                </c:pt>
                <c:pt idx="11">
                  <c:v>102.88499999999999</c:v>
                </c:pt>
              </c:numCache>
            </c:numRef>
          </c:val>
          <c:smooth val="0"/>
          <c:extLst>
            <c:ext xmlns:c16="http://schemas.microsoft.com/office/drawing/2014/chart" uri="{C3380CC4-5D6E-409C-BE32-E72D297353CC}">
              <c16:uniqueId val="{00000001-D38F-4517-AFF1-70D2AC7742E4}"/>
            </c:ext>
          </c:extLst>
        </c:ser>
        <c:ser>
          <c:idx val="2"/>
          <c:order val="2"/>
          <c:tx>
            <c:strRef>
              <c:f>'sales by country'!$D$11:$D$12</c:f>
              <c:strCache>
                <c:ptCount val="1"/>
                <c:pt idx="0">
                  <c:v>United States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'sales by country'!$A$13:$A$25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country'!$D$13:$D$25</c:f>
              <c:numCache>
                <c:formatCode>[$$-409]#,##0.00</c:formatCode>
                <c:ptCount val="12"/>
                <c:pt idx="0">
                  <c:v>2912.335</c:v>
                </c:pt>
                <c:pt idx="1">
                  <c:v>3296.6600000000003</c:v>
                </c:pt>
                <c:pt idx="2">
                  <c:v>3228.8899999999981</c:v>
                </c:pt>
                <c:pt idx="3">
                  <c:v>3280.6599999999994</c:v>
                </c:pt>
                <c:pt idx="4">
                  <c:v>2577.7750000000001</c:v>
                </c:pt>
                <c:pt idx="5">
                  <c:v>3750.4349999999999</c:v>
                </c:pt>
                <c:pt idx="6">
                  <c:v>3295.4549999999995</c:v>
                </c:pt>
                <c:pt idx="7">
                  <c:v>1642.5</c:v>
                </c:pt>
                <c:pt idx="8">
                  <c:v>2969.0249999999996</c:v>
                </c:pt>
                <c:pt idx="9">
                  <c:v>3072.9100000000003</c:v>
                </c:pt>
                <c:pt idx="10">
                  <c:v>2843.2899999999995</c:v>
                </c:pt>
                <c:pt idx="11">
                  <c:v>2768.9500000000003</c:v>
                </c:pt>
              </c:numCache>
            </c:numRef>
          </c:val>
          <c:smooth val="0"/>
          <c:extLst>
            <c:ext xmlns:c16="http://schemas.microsoft.com/office/drawing/2014/chart" uri="{C3380CC4-5D6E-409C-BE32-E72D297353CC}">
              <c16:uniqueId val="{00000001-53FA-4E5A-A4D4-3177710DF78D}"/>
            </c:ext>
          </c:extLst>
        </c:ser>
        <c:dLbls>
          <c:showLegendKey val="0"/>
          <c:showVal val="0"/>
          <c:showCatName val="0"/>
          <c:showSerName val="0"/>
          <c:showPercent val="0"/>
          <c:showBubbleSize val="0"/>
        </c:dLbls>
        <c:upDownBars>
          <c:gapWidth val="219"/>
          <c:upBars>
            <c:spPr>
              <a:gradFill>
                <a:gsLst>
                  <a:gs pos="0">
                    <a:schemeClr val="tx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1289115792"/>
        <c:axId val="1289119152"/>
      </c:lineChart>
      <c:catAx>
        <c:axId val="12891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19152"/>
        <c:crosses val="autoZero"/>
        <c:auto val="1"/>
        <c:lblAlgn val="ctr"/>
        <c:lblOffset val="100"/>
        <c:noMultiLvlLbl val="0"/>
      </c:catAx>
      <c:valAx>
        <c:axId val="1289119152"/>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115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overview!PivotTable18</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Y/Y</a:t>
            </a:r>
            <a:r>
              <a:rPr lang="en-IN" baseline="0"/>
              <a:t> Sales Difference</a:t>
            </a:r>
            <a:endParaRPr lang="en-IN"/>
          </a:p>
        </c:rich>
      </c:tx>
      <c:layout>
        <c:manualLayout>
          <c:xMode val="edge"/>
          <c:yMode val="edge"/>
          <c:x val="0.33431489211332549"/>
          <c:y val="2.276607446191397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90842064731974E-2"/>
              <c:y val="1.3988280534700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3.4251399653354429E-3"/>
              <c:y val="-6.0430483164219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9.8075117753191221E-2"/>
              <c:y val="-6.9732649697857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1.3961707092644919E-3"/>
              <c:y val="-7.4383812488555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0.15911250911722041"/>
              <c:y val="-2.78721845815784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4662607589017224E-3"/>
              <c:y val="-2.32210217908808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4.4321033180284234E-4"/>
              <c:y val="-5.1127998535066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4321033180284234E-4"/>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2.4081094694621101E-2"/>
              <c:y val="3.479216260758102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034670448107753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9.0038237069832966E-2"/>
              <c:y val="-6.97326496978575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6.9229453827603982E-2"/>
              <c:y val="-5.5779161325764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74911717563793"/>
          <c:y val="8.0987352101183185E-2"/>
          <c:w val="0.8556615607057102"/>
          <c:h val="0.7822757980987135"/>
        </c:manualLayout>
      </c:layout>
      <c:lineChart>
        <c:grouping val="percentStacked"/>
        <c:varyColors val="0"/>
        <c:ser>
          <c:idx val="0"/>
          <c:order val="0"/>
          <c:tx>
            <c:strRef>
              <c:f>'coffee type sales overview'!$B$22:$B$23</c:f>
              <c:strCache>
                <c:ptCount val="1"/>
                <c:pt idx="0">
                  <c:v>Arabica</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Pt>
            <c:idx val="1"/>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B-DBC9-468E-BA69-A581C32CF7DA}"/>
              </c:ext>
            </c:extLst>
          </c:dPt>
          <c:dPt>
            <c:idx val="2"/>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13-DBC9-468E-BA69-A581C32CF7DA}"/>
              </c:ext>
            </c:extLst>
          </c:dPt>
          <c:dPt>
            <c:idx val="3"/>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F-DBC9-468E-BA69-A581C32CF7DA}"/>
              </c:ext>
            </c:extLst>
          </c:dPt>
          <c:dLbls>
            <c:dLbl>
              <c:idx val="1"/>
              <c:layout>
                <c:manualLayout>
                  <c:x val="-1.3961707092644919E-3"/>
                  <c:y val="-7.4383812488555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BC9-468E-BA69-A581C32CF7DA}"/>
                </c:ext>
              </c:extLst>
            </c:dLbl>
            <c:dLbl>
              <c:idx val="2"/>
              <c:layout>
                <c:manualLayout>
                  <c:x val="-9.0038237069832966E-2"/>
                  <c:y val="-6.973264969785752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DBC9-468E-BA69-A581C32CF7DA}"/>
                </c:ext>
              </c:extLst>
            </c:dLbl>
            <c:dLbl>
              <c:idx val="3"/>
              <c:layout>
                <c:manualLayout>
                  <c:x val="4.4321033180284234E-4"/>
                  <c:y val="3.4792162607581027E-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DBC9-468E-BA69-A581C32CF7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bg2">
                          <a:lumMod val="7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overview'!$B$24:$B$28</c:f>
              <c:numCache>
                <c:formatCode>0.00%</c:formatCode>
                <c:ptCount val="4"/>
                <c:pt idx="1">
                  <c:v>0.14685320658914855</c:v>
                </c:pt>
                <c:pt idx="2">
                  <c:v>0.20534260513077174</c:v>
                </c:pt>
                <c:pt idx="3">
                  <c:v>-0.64410487365379432</c:v>
                </c:pt>
              </c:numCache>
            </c:numRef>
          </c:val>
          <c:smooth val="0"/>
          <c:extLst>
            <c:ext xmlns:c16="http://schemas.microsoft.com/office/drawing/2014/chart" uri="{C3380CC4-5D6E-409C-BE32-E72D297353CC}">
              <c16:uniqueId val="{00000000-DBC9-468E-BA69-A581C32CF7DA}"/>
            </c:ext>
          </c:extLst>
        </c:ser>
        <c:ser>
          <c:idx val="1"/>
          <c:order val="1"/>
          <c:tx>
            <c:strRef>
              <c:f>'coffee type sales overview'!$C$22:$C$23</c:f>
              <c:strCache>
                <c:ptCount val="1"/>
                <c:pt idx="0">
                  <c:v>EXCELSA</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1"/>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7-9D5A-4B36-82D1-21A06D2C8B5C}"/>
              </c:ext>
            </c:extLst>
          </c:dPt>
          <c:dPt>
            <c:idx val="2"/>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9-9D5A-4B36-82D1-21A06D2C8B5C}"/>
              </c:ext>
            </c:extLst>
          </c:dPt>
          <c:dPt>
            <c:idx val="3"/>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0B-9D5A-4B36-82D1-21A06D2C8B5C}"/>
              </c:ext>
            </c:extLst>
          </c:dPt>
          <c:dLbls>
            <c:dLbl>
              <c:idx val="1"/>
              <c:layout>
                <c:manualLayout>
                  <c:x val="-9.8075117753191221E-2"/>
                  <c:y val="-6.97326496978575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D5A-4B36-82D1-21A06D2C8B5C}"/>
                </c:ext>
              </c:extLst>
            </c:dLbl>
            <c:dLbl>
              <c:idx val="2"/>
              <c:layout>
                <c:manualLayout>
                  <c:x val="6.9229453827603982E-2"/>
                  <c:y val="-5.577916132576451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D5A-4B36-82D1-21A06D2C8B5C}"/>
                </c:ext>
              </c:extLst>
            </c:dLbl>
            <c:dLbl>
              <c:idx val="3"/>
              <c:layout>
                <c:manualLayout>
                  <c:x val="4.4321033180284234E-4"/>
                  <c:y val="-5.112799853506683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D5A-4B36-82D1-21A06D2C8B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overview'!$C$24:$C$28</c:f>
              <c:numCache>
                <c:formatCode>0.00%</c:formatCode>
                <c:ptCount val="4"/>
                <c:pt idx="1">
                  <c:v>5.226255651364678E-2</c:v>
                </c:pt>
                <c:pt idx="2">
                  <c:v>-5.2893342541512227E-2</c:v>
                </c:pt>
                <c:pt idx="3">
                  <c:v>-0.51236151300999533</c:v>
                </c:pt>
              </c:numCache>
            </c:numRef>
          </c:val>
          <c:smooth val="0"/>
          <c:extLst>
            <c:ext xmlns:c16="http://schemas.microsoft.com/office/drawing/2014/chart" uri="{C3380CC4-5D6E-409C-BE32-E72D297353CC}">
              <c16:uniqueId val="{00000018-202A-4998-8D9A-D8FF23BC2B9D}"/>
            </c:ext>
          </c:extLst>
        </c:ser>
        <c:ser>
          <c:idx val="2"/>
          <c:order val="2"/>
          <c:tx>
            <c:strRef>
              <c:f>'coffee type sales overview'!$D$22:$D$23</c:f>
              <c:strCache>
                <c:ptCount val="1"/>
                <c:pt idx="0">
                  <c:v>Liberica</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Pt>
            <c:idx val="1"/>
            <c:marker>
              <c:symbol val="circle"/>
              <c:size val="4"/>
              <c:spPr>
                <a:solidFill>
                  <a:schemeClr val="accent3"/>
                </a:solidFill>
                <a:ln w="9525" cap="flat" cmpd="sng" algn="ctr">
                  <a:solidFill>
                    <a:schemeClr val="accent3"/>
                  </a:solidFill>
                  <a:round/>
                </a:ln>
                <a:effectLst/>
              </c:spPr>
            </c:marker>
            <c:bubble3D val="0"/>
            <c:spPr>
              <a:ln w="22225" cap="rnd" cmpd="sng" algn="ctr">
                <a:solidFill>
                  <a:schemeClr val="accent3"/>
                </a:solidFill>
                <a:round/>
              </a:ln>
              <a:effectLst/>
            </c:spPr>
            <c:extLst>
              <c:ext xmlns:c16="http://schemas.microsoft.com/office/drawing/2014/chart" uri="{C3380CC4-5D6E-409C-BE32-E72D297353CC}">
                <c16:uniqueId val="{0000000D-9D5A-4B36-82D1-21A06D2C8B5C}"/>
              </c:ext>
            </c:extLst>
          </c:dPt>
          <c:dPt>
            <c:idx val="2"/>
            <c:marker>
              <c:symbol val="circle"/>
              <c:size val="4"/>
              <c:spPr>
                <a:solidFill>
                  <a:schemeClr val="accent3"/>
                </a:solidFill>
                <a:ln w="9525" cap="flat" cmpd="sng" algn="ctr">
                  <a:solidFill>
                    <a:schemeClr val="accent3"/>
                  </a:solidFill>
                  <a:round/>
                </a:ln>
                <a:effectLst/>
              </c:spPr>
            </c:marker>
            <c:bubble3D val="0"/>
            <c:spPr>
              <a:ln w="22225" cap="rnd" cmpd="sng" algn="ctr">
                <a:solidFill>
                  <a:schemeClr val="accent3"/>
                </a:solidFill>
                <a:round/>
              </a:ln>
              <a:effectLst/>
            </c:spPr>
            <c:extLst>
              <c:ext xmlns:c16="http://schemas.microsoft.com/office/drawing/2014/chart" uri="{C3380CC4-5D6E-409C-BE32-E72D297353CC}">
                <c16:uniqueId val="{0000000F-9D5A-4B36-82D1-21A06D2C8B5C}"/>
              </c:ext>
            </c:extLst>
          </c:dPt>
          <c:dPt>
            <c:idx val="3"/>
            <c:marker>
              <c:symbol val="circle"/>
              <c:size val="4"/>
              <c:spPr>
                <a:solidFill>
                  <a:schemeClr val="accent3"/>
                </a:solidFill>
                <a:ln w="9525" cap="flat" cmpd="sng" algn="ctr">
                  <a:solidFill>
                    <a:schemeClr val="accent3"/>
                  </a:solidFill>
                  <a:round/>
                </a:ln>
                <a:effectLst/>
              </c:spPr>
            </c:marker>
            <c:bubble3D val="0"/>
            <c:spPr>
              <a:ln w="22225" cap="rnd" cmpd="sng" algn="ctr">
                <a:solidFill>
                  <a:schemeClr val="accent3"/>
                </a:solidFill>
                <a:round/>
              </a:ln>
              <a:effectLst/>
            </c:spPr>
            <c:extLst>
              <c:ext xmlns:c16="http://schemas.microsoft.com/office/drawing/2014/chart" uri="{C3380CC4-5D6E-409C-BE32-E72D297353CC}">
                <c16:uniqueId val="{00000011-9D5A-4B36-82D1-21A06D2C8B5C}"/>
              </c:ext>
            </c:extLst>
          </c:dPt>
          <c:dLbls>
            <c:dLbl>
              <c:idx val="1"/>
              <c:layout>
                <c:manualLayout>
                  <c:x val="2.4081094694621101E-2"/>
                  <c:y val="3.4792162607581027E-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D5A-4B36-82D1-21A06D2C8B5C}"/>
                </c:ext>
              </c:extLst>
            </c:dLbl>
            <c:dLbl>
              <c:idx val="2"/>
              <c:layout>
                <c:manualLayout>
                  <c:x val="-3.4251399653354429E-3"/>
                  <c:y val="-6.043048316421904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D5A-4B36-82D1-21A06D2C8B5C}"/>
                </c:ext>
              </c:extLst>
            </c:dLbl>
            <c:dLbl>
              <c:idx val="3"/>
              <c:layout>
                <c:manualLayout>
                  <c:x val="-5.4662607589017224E-3"/>
                  <c:y val="-2.322102179088087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D5A-4B36-82D1-21A06D2C8B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overview'!$D$24:$D$28</c:f>
              <c:numCache>
                <c:formatCode>0.00%</c:formatCode>
                <c:ptCount val="4"/>
                <c:pt idx="1">
                  <c:v>-0.22899610864992759</c:v>
                </c:pt>
                <c:pt idx="2">
                  <c:v>0.47312777529271977</c:v>
                </c:pt>
                <c:pt idx="3">
                  <c:v>-0.41748822880109066</c:v>
                </c:pt>
              </c:numCache>
            </c:numRef>
          </c:val>
          <c:smooth val="0"/>
          <c:extLst>
            <c:ext xmlns:c16="http://schemas.microsoft.com/office/drawing/2014/chart" uri="{C3380CC4-5D6E-409C-BE32-E72D297353CC}">
              <c16:uniqueId val="{00000019-202A-4998-8D9A-D8FF23BC2B9D}"/>
            </c:ext>
          </c:extLst>
        </c:ser>
        <c:ser>
          <c:idx val="3"/>
          <c:order val="3"/>
          <c:tx>
            <c:strRef>
              <c:f>'coffee type sales overview'!$E$22:$E$23</c:f>
              <c:strCache>
                <c:ptCount val="1"/>
                <c:pt idx="0">
                  <c:v>Robusta</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1"/>
            <c:marker>
              <c:symbol val="circle"/>
              <c:size val="4"/>
              <c:spPr>
                <a:solidFill>
                  <a:schemeClr val="accent4"/>
                </a:solidFill>
                <a:ln w="9525" cap="flat" cmpd="sng" algn="ctr">
                  <a:solidFill>
                    <a:schemeClr val="accent4"/>
                  </a:soli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13-9D5A-4B36-82D1-21A06D2C8B5C}"/>
              </c:ext>
            </c:extLst>
          </c:dPt>
          <c:dPt>
            <c:idx val="2"/>
            <c:marker>
              <c:symbol val="circle"/>
              <c:size val="4"/>
              <c:spPr>
                <a:solidFill>
                  <a:schemeClr val="accent4"/>
                </a:solidFill>
                <a:ln w="9525" cap="flat" cmpd="sng" algn="ctr">
                  <a:solidFill>
                    <a:schemeClr val="accent4"/>
                  </a:soli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15-9D5A-4B36-82D1-21A06D2C8B5C}"/>
              </c:ext>
            </c:extLst>
          </c:dPt>
          <c:dPt>
            <c:idx val="3"/>
            <c:marker>
              <c:symbol val="circle"/>
              <c:size val="4"/>
              <c:spPr>
                <a:solidFill>
                  <a:schemeClr val="accent4"/>
                </a:solidFill>
                <a:ln w="9525" cap="flat" cmpd="sng" algn="ctr">
                  <a:solidFill>
                    <a:schemeClr val="accent4"/>
                  </a:solidFill>
                  <a:round/>
                </a:ln>
                <a:effectLst/>
              </c:spPr>
            </c:marker>
            <c:bubble3D val="0"/>
            <c:spPr>
              <a:ln w="22225" cap="rnd" cmpd="sng" algn="ctr">
                <a:solidFill>
                  <a:schemeClr val="accent4"/>
                </a:solidFill>
                <a:round/>
              </a:ln>
              <a:effectLst/>
            </c:spPr>
            <c:extLst>
              <c:ext xmlns:c16="http://schemas.microsoft.com/office/drawing/2014/chart" uri="{C3380CC4-5D6E-409C-BE32-E72D297353CC}">
                <c16:uniqueId val="{00000017-9D5A-4B36-82D1-21A06D2C8B5C}"/>
              </c:ext>
            </c:extLst>
          </c:dPt>
          <c:dLbls>
            <c:dLbl>
              <c:idx val="1"/>
              <c:layout>
                <c:manualLayout>
                  <c:x val="-8.034670448107753E-2"/>
                  <c:y val="-5.577916132576451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D5A-4B36-82D1-21A06D2C8B5C}"/>
                </c:ext>
              </c:extLst>
            </c:dLbl>
            <c:dLbl>
              <c:idx val="2"/>
              <c:layout>
                <c:manualLayout>
                  <c:x val="2.490842064731974E-2"/>
                  <c:y val="1.39882805347006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9D5A-4B36-82D1-21A06D2C8B5C}"/>
                </c:ext>
              </c:extLst>
            </c:dLbl>
            <c:dLbl>
              <c:idx val="3"/>
              <c:layout>
                <c:manualLayout>
                  <c:x val="-0.15911250911722041"/>
                  <c:y val="-2.787218458157846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9D5A-4B36-82D1-21A06D2C8B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'coffee type sales overview'!$A$24:$A$28</c:f>
              <c:strCache>
                <c:ptCount val="4"/>
                <c:pt idx="0">
                  <c:v>2019</c:v>
                </c:pt>
                <c:pt idx="1">
                  <c:v>2020</c:v>
                </c:pt>
                <c:pt idx="2">
                  <c:v>2021</c:v>
                </c:pt>
                <c:pt idx="3">
                  <c:v>2022</c:v>
                </c:pt>
              </c:strCache>
            </c:strRef>
          </c:cat>
          <c:val>
            <c:numRef>
              <c:f>'coffee type sales overview'!$E$24:$E$28</c:f>
              <c:numCache>
                <c:formatCode>0.00%</c:formatCode>
                <c:ptCount val="4"/>
                <c:pt idx="1">
                  <c:v>3.8397464463759398E-2</c:v>
                </c:pt>
                <c:pt idx="2">
                  <c:v>-3.1733490022119552E-2</c:v>
                </c:pt>
                <c:pt idx="3">
                  <c:v>-0.29715696447396472</c:v>
                </c:pt>
              </c:numCache>
            </c:numRef>
          </c:val>
          <c:smooth val="0"/>
          <c:extLst>
            <c:ext xmlns:c16="http://schemas.microsoft.com/office/drawing/2014/chart" uri="{C3380CC4-5D6E-409C-BE32-E72D297353CC}">
              <c16:uniqueId val="{0000001A-202A-4998-8D9A-D8FF23BC2B9D}"/>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41023999"/>
        <c:axId val="1641021599"/>
      </c:lineChart>
      <c:catAx>
        <c:axId val="164102399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41021599"/>
        <c:crosses val="autoZero"/>
        <c:auto val="1"/>
        <c:lblAlgn val="ctr"/>
        <c:lblOffset val="100"/>
        <c:noMultiLvlLbl val="0"/>
      </c:catAx>
      <c:valAx>
        <c:axId val="164102159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41023999"/>
        <c:crosses val="autoZero"/>
        <c:crossBetween val="between"/>
      </c:valAx>
      <c:spPr>
        <a:solidFill>
          <a:srgbClr val="002060"/>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overview!PivotTable17</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sz="1200"/>
              <a:t>Sales Distribution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'coffee type sales overview'!$B$13:$B$14</c:f>
              <c:strCache>
                <c:ptCount val="1"/>
                <c:pt idx="0">
                  <c:v>Ara</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overview'!$B$15:$B$19</c:f>
              <c:numCache>
                <c:formatCode>0.00%</c:formatCode>
                <c:ptCount val="4"/>
                <c:pt idx="0">
                  <c:v>0.24014034437049139</c:v>
                </c:pt>
                <c:pt idx="1">
                  <c:v>0.27698803676817374</c:v>
                </c:pt>
                <c:pt idx="2">
                  <c:v>0.29388331198864448</c:v>
                </c:pt>
                <c:pt idx="3">
                  <c:v>0.20384133215637998</c:v>
                </c:pt>
              </c:numCache>
            </c:numRef>
          </c:val>
          <c:extLst>
            <c:ext xmlns:c16="http://schemas.microsoft.com/office/drawing/2014/chart" uri="{C3380CC4-5D6E-409C-BE32-E72D297353CC}">
              <c16:uniqueId val="{00000000-A471-421D-8114-3354245B4E9D}"/>
            </c:ext>
          </c:extLst>
        </c:ser>
        <c:ser>
          <c:idx val="1"/>
          <c:order val="1"/>
          <c:tx>
            <c:strRef>
              <c:f>'coffee type sales overview'!$C$13:$C$14</c:f>
              <c:strCache>
                <c:ptCount val="1"/>
                <c:pt idx="0">
                  <c:v>Exc</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overview'!$C$15:$C$19</c:f>
              <c:numCache>
                <c:formatCode>0.00%</c:formatCode>
                <c:ptCount val="4"/>
                <c:pt idx="0">
                  <c:v>0.28566610856585595</c:v>
                </c:pt>
                <c:pt idx="1">
                  <c:v>0.30232278898077131</c:v>
                </c:pt>
                <c:pt idx="2">
                  <c:v>0.25204215279407177</c:v>
                </c:pt>
                <c:pt idx="3">
                  <c:v>0.23953359802985369</c:v>
                </c:pt>
              </c:numCache>
            </c:numRef>
          </c:val>
          <c:extLst>
            <c:ext xmlns:c16="http://schemas.microsoft.com/office/drawing/2014/chart" uri="{C3380CC4-5D6E-409C-BE32-E72D297353CC}">
              <c16:uniqueId val="{00000000-CFF6-4268-9E2B-15B24D987D0D}"/>
            </c:ext>
          </c:extLst>
        </c:ser>
        <c:ser>
          <c:idx val="2"/>
          <c:order val="2"/>
          <c:tx>
            <c:strRef>
              <c:f>'coffee type sales overview'!$D$13:$D$14</c:f>
              <c:strCache>
                <c:ptCount val="1"/>
                <c:pt idx="0">
                  <c:v>Lib</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overview'!$D$15:$D$19</c:f>
              <c:numCache>
                <c:formatCode>0.00%</c:formatCode>
                <c:ptCount val="4"/>
                <c:pt idx="0">
                  <c:v>0.27717725984673208</c:v>
                </c:pt>
                <c:pt idx="1">
                  <c:v>0.21493256266017582</c:v>
                </c:pt>
                <c:pt idx="2">
                  <c:v>0.27870582176083158</c:v>
                </c:pt>
                <c:pt idx="3">
                  <c:v>0.31640696063600782</c:v>
                </c:pt>
              </c:numCache>
            </c:numRef>
          </c:val>
          <c:extLst>
            <c:ext xmlns:c16="http://schemas.microsoft.com/office/drawing/2014/chart" uri="{C3380CC4-5D6E-409C-BE32-E72D297353CC}">
              <c16:uniqueId val="{00000001-CFF6-4268-9E2B-15B24D987D0D}"/>
            </c:ext>
          </c:extLst>
        </c:ser>
        <c:ser>
          <c:idx val="3"/>
          <c:order val="3"/>
          <c:tx>
            <c:strRef>
              <c:f>'coffee type sales overview'!$E$13:$E$14</c:f>
              <c:strCache>
                <c:ptCount val="1"/>
                <c:pt idx="0">
                  <c:v>Rob</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'coffee type sales overview'!$A$15:$A$19</c:f>
              <c:strCache>
                <c:ptCount val="4"/>
                <c:pt idx="0">
                  <c:v>2019</c:v>
                </c:pt>
                <c:pt idx="1">
                  <c:v>2020</c:v>
                </c:pt>
                <c:pt idx="2">
                  <c:v>2021</c:v>
                </c:pt>
                <c:pt idx="3">
                  <c:v>2022</c:v>
                </c:pt>
              </c:strCache>
            </c:strRef>
          </c:cat>
          <c:val>
            <c:numRef>
              <c:f>'coffee type sales overview'!$E$15:$E$19</c:f>
              <c:numCache>
                <c:formatCode>0.00%</c:formatCode>
                <c:ptCount val="4"/>
                <c:pt idx="0">
                  <c:v>0.19701628721692047</c:v>
                </c:pt>
                <c:pt idx="1">
                  <c:v>0.20575661159087913</c:v>
                </c:pt>
                <c:pt idx="2">
                  <c:v>0.17536871345645208</c:v>
                </c:pt>
                <c:pt idx="3">
                  <c:v>0.2402181091777584</c:v>
                </c:pt>
              </c:numCache>
            </c:numRef>
          </c:val>
          <c:extLst>
            <c:ext xmlns:c16="http://schemas.microsoft.com/office/drawing/2014/chart" uri="{C3380CC4-5D6E-409C-BE32-E72D297353CC}">
              <c16:uniqueId val="{00000002-CFF6-4268-9E2B-15B24D987D0D}"/>
            </c:ext>
          </c:extLst>
        </c:ser>
        <c:dLbls>
          <c:dLblPos val="outEnd"/>
          <c:showLegendKey val="0"/>
          <c:showVal val="1"/>
          <c:showCatName val="0"/>
          <c:showSerName val="0"/>
          <c:showPercent val="0"/>
          <c:showBubbleSize val="0"/>
        </c:dLbls>
        <c:gapWidth val="444"/>
        <c:overlap val="-90"/>
        <c:axId val="1612377839"/>
        <c:axId val="1612376879"/>
      </c:barChart>
      <c:catAx>
        <c:axId val="1612377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612376879"/>
        <c:crosses val="autoZero"/>
        <c:auto val="1"/>
        <c:lblAlgn val="ctr"/>
        <c:lblOffset val="100"/>
        <c:noMultiLvlLbl val="0"/>
      </c:catAx>
      <c:valAx>
        <c:axId val="1612376879"/>
        <c:scaling>
          <c:orientation val="minMax"/>
        </c:scaling>
        <c:delete val="1"/>
        <c:axPos val="l"/>
        <c:numFmt formatCode="0.00%" sourceLinked="1"/>
        <c:majorTickMark val="none"/>
        <c:minorTickMark val="none"/>
        <c:tickLblPos val="nextTo"/>
        <c:crossAx val="1612377839"/>
        <c:crosses val="autoZero"/>
        <c:crossBetween val="between"/>
      </c:valAx>
      <c:spPr>
        <a:noFill/>
        <a:ln>
          <a:noFill/>
        </a:ln>
        <a:effectLst/>
      </c:spPr>
    </c:plotArea>
    <c:legend>
      <c:legendPos val="b"/>
      <c:layout>
        <c:manualLayout>
          <c:xMode val="edge"/>
          <c:yMode val="edge"/>
          <c:x val="0.37653803376625145"/>
          <c:y val="0.87439461042623357"/>
          <c:w val="0.25086004584451965"/>
          <c:h val="7.913784890569439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overview!PivotTable16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Annual</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manualLayout>
          <c:layoutTarget val="inner"/>
          <c:xMode val="edge"/>
          <c:yMode val="edge"/>
          <c:x val="0.16350869685586053"/>
          <c:y val="8.8482455421942871E-2"/>
          <c:w val="0.8268681772665839"/>
          <c:h val="0.73729166477895669"/>
        </c:manualLayout>
      </c:layout>
      <c:barChart>
        <c:barDir val="col"/>
        <c:grouping val="clustered"/>
        <c:varyColors val="0"/>
        <c:ser>
          <c:idx val="0"/>
          <c:order val="0"/>
          <c:tx>
            <c:strRef>
              <c:f>'coffee type sales overview'!$B$3:$B$4</c:f>
              <c:strCache>
                <c:ptCount val="1"/>
                <c:pt idx="0">
                  <c:v>Arabica</c:v>
                </c:pt>
              </c:strCache>
            </c:strRef>
          </c:tx>
          <c:spPr>
            <a:solidFill>
              <a:schemeClr val="accent1"/>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overview'!$B$5:$B$9</c:f>
              <c:numCache>
                <c:formatCode>[$$-409]#,##0.00</c:formatCode>
                <c:ptCount val="4"/>
                <c:pt idx="0">
                  <c:v>2926.63</c:v>
                </c:pt>
                <c:pt idx="1">
                  <c:v>3356.415</c:v>
                </c:pt>
                <c:pt idx="2">
                  <c:v>4045.6299999999992</c:v>
                </c:pt>
                <c:pt idx="3">
                  <c:v>1439.82</c:v>
                </c:pt>
              </c:numCache>
            </c:numRef>
          </c:val>
          <c:extLst>
            <c:ext xmlns:c16="http://schemas.microsoft.com/office/drawing/2014/chart" uri="{C3380CC4-5D6E-409C-BE32-E72D297353CC}">
              <c16:uniqueId val="{00000000-63B3-464C-B07D-13EC929324EE}"/>
            </c:ext>
          </c:extLst>
        </c:ser>
        <c:ser>
          <c:idx val="1"/>
          <c:order val="1"/>
          <c:tx>
            <c:strRef>
              <c:f>'coffee type sales overview'!$C$3:$C$4</c:f>
              <c:strCache>
                <c:ptCount val="1"/>
                <c:pt idx="0">
                  <c:v>EXCELSA</c:v>
                </c:pt>
              </c:strCache>
            </c:strRef>
          </c:tx>
          <c:spPr>
            <a:solidFill>
              <a:schemeClr val="accent2"/>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overview'!$C$5:$C$9</c:f>
              <c:numCache>
                <c:formatCode>[$$-409]#,##0.00</c:formatCode>
                <c:ptCount val="4"/>
                <c:pt idx="0">
                  <c:v>3481.46</c:v>
                </c:pt>
                <c:pt idx="1">
                  <c:v>3663.4100000000008</c:v>
                </c:pt>
                <c:pt idx="2">
                  <c:v>3469.6399999999994</c:v>
                </c:pt>
                <c:pt idx="3">
                  <c:v>1691.9299999999996</c:v>
                </c:pt>
              </c:numCache>
            </c:numRef>
          </c:val>
          <c:extLst>
            <c:ext xmlns:c16="http://schemas.microsoft.com/office/drawing/2014/chart" uri="{C3380CC4-5D6E-409C-BE32-E72D297353CC}">
              <c16:uniqueId val="{00000000-8412-4CDB-AEBA-EFD083792904}"/>
            </c:ext>
          </c:extLst>
        </c:ser>
        <c:ser>
          <c:idx val="2"/>
          <c:order val="2"/>
          <c:tx>
            <c:strRef>
              <c:f>'coffee type sales overview'!$D$3:$D$4</c:f>
              <c:strCache>
                <c:ptCount val="1"/>
                <c:pt idx="0">
                  <c:v>Liberica</c:v>
                </c:pt>
              </c:strCache>
            </c:strRef>
          </c:tx>
          <c:spPr>
            <a:solidFill>
              <a:schemeClr val="accent3"/>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overview'!$D$5:$D$9</c:f>
              <c:numCache>
                <c:formatCode>[$$-409]#,##0.00</c:formatCode>
                <c:ptCount val="4"/>
                <c:pt idx="0">
                  <c:v>3378.0049999999987</c:v>
                </c:pt>
                <c:pt idx="1">
                  <c:v>2604.4550000000004</c:v>
                </c:pt>
                <c:pt idx="2">
                  <c:v>3836.6950000000011</c:v>
                </c:pt>
                <c:pt idx="3">
                  <c:v>2234.92</c:v>
                </c:pt>
              </c:numCache>
            </c:numRef>
          </c:val>
          <c:extLst>
            <c:ext xmlns:c16="http://schemas.microsoft.com/office/drawing/2014/chart" uri="{C3380CC4-5D6E-409C-BE32-E72D297353CC}">
              <c16:uniqueId val="{00000001-8412-4CDB-AEBA-EFD083792904}"/>
            </c:ext>
          </c:extLst>
        </c:ser>
        <c:ser>
          <c:idx val="3"/>
          <c:order val="3"/>
          <c:tx>
            <c:strRef>
              <c:f>'coffee type sales overview'!$E$3:$E$4</c:f>
              <c:strCache>
                <c:ptCount val="1"/>
                <c:pt idx="0">
                  <c:v>Robusta</c:v>
                </c:pt>
              </c:strCache>
            </c:strRef>
          </c:tx>
          <c:spPr>
            <a:solidFill>
              <a:schemeClr val="accent4"/>
            </a:solidFill>
            <a:ln>
              <a:noFill/>
            </a:ln>
            <a:effectLst/>
          </c:spPr>
          <c:invertIfNegative val="0"/>
          <c:cat>
            <c:strRef>
              <c:f>'coffee type sales overview'!$A$5:$A$9</c:f>
              <c:strCache>
                <c:ptCount val="4"/>
                <c:pt idx="0">
                  <c:v>2019</c:v>
                </c:pt>
                <c:pt idx="1">
                  <c:v>2020</c:v>
                </c:pt>
                <c:pt idx="2">
                  <c:v>2021</c:v>
                </c:pt>
                <c:pt idx="3">
                  <c:v>2022</c:v>
                </c:pt>
              </c:strCache>
            </c:strRef>
          </c:cat>
          <c:val>
            <c:numRef>
              <c:f>'coffee type sales overview'!$E$5:$E$9</c:f>
              <c:numCache>
                <c:formatCode>[$$-409]#,##0.00</c:formatCode>
                <c:ptCount val="4"/>
                <c:pt idx="0">
                  <c:v>2401.0700000000006</c:v>
                </c:pt>
                <c:pt idx="1">
                  <c:v>2493.2649999999994</c:v>
                </c:pt>
                <c:pt idx="2">
                  <c:v>2414.1449999999995</c:v>
                </c:pt>
                <c:pt idx="3">
                  <c:v>1696.7650000000001</c:v>
                </c:pt>
              </c:numCache>
            </c:numRef>
          </c:val>
          <c:extLst>
            <c:ext xmlns:c16="http://schemas.microsoft.com/office/drawing/2014/chart" uri="{C3380CC4-5D6E-409C-BE32-E72D297353CC}">
              <c16:uniqueId val="{00000002-8412-4CDB-AEBA-EFD083792904}"/>
            </c:ext>
          </c:extLst>
        </c:ser>
        <c:dLbls>
          <c:showLegendKey val="0"/>
          <c:showVal val="0"/>
          <c:showCatName val="0"/>
          <c:showSerName val="0"/>
          <c:showPercent val="0"/>
          <c:showBubbleSize val="0"/>
        </c:dLbls>
        <c:gapWidth val="219"/>
        <c:overlap val="-27"/>
        <c:axId val="1333032048"/>
        <c:axId val="1333032528"/>
      </c:barChart>
      <c:catAx>
        <c:axId val="133303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032528"/>
        <c:crosses val="autoZero"/>
        <c:auto val="1"/>
        <c:lblAlgn val="ctr"/>
        <c:lblOffset val="100"/>
        <c:noMultiLvlLbl val="0"/>
      </c:catAx>
      <c:valAx>
        <c:axId val="133303252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03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.xlsm]roast type sales!PivotTable19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Annual</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'roast type sales'!$B$3:$B$4</c:f>
              <c:strCache>
                <c:ptCount val="1"/>
                <c:pt idx="0">
                  <c:v>2019</c:v>
                </c:pt>
              </c:strCache>
            </c:strRef>
          </c:tx>
          <c:spPr>
            <a:solidFill>
              <a:schemeClr val="accent1"/>
            </a:solidFill>
            <a:ln>
              <a:noFill/>
            </a:ln>
            <a:effectLst/>
          </c:spPr>
          <c:invertIfNegative val="0"/>
          <c:cat>
            <c:strRef>
              <c:f>'roast type sales'!$A$5:$A$8</c:f>
              <c:strCache>
                <c:ptCount val="3"/>
                <c:pt idx="0">
                  <c:v>Dark</c:v>
                </c:pt>
                <c:pt idx="1">
                  <c:v>Light</c:v>
                </c:pt>
                <c:pt idx="2">
                  <c:v>Medium</c:v>
                </c:pt>
              </c:strCache>
            </c:strRef>
          </c:cat>
          <c:val>
            <c:numRef>
              <c:f>'roast type sales'!$B$5:$B$8</c:f>
              <c:numCache>
                <c:formatCode>[$$-409]#,##0.00</c:formatCode>
                <c:ptCount val="3"/>
                <c:pt idx="0">
                  <c:v>2773.0549999999994</c:v>
                </c:pt>
                <c:pt idx="1">
                  <c:v>5624.9000000000005</c:v>
                </c:pt>
                <c:pt idx="2">
                  <c:v>3789.2099999999996</c:v>
                </c:pt>
              </c:numCache>
            </c:numRef>
          </c:val>
          <c:extLst>
            <c:ext xmlns:c16="http://schemas.microsoft.com/office/drawing/2014/chart" uri="{C3380CC4-5D6E-409C-BE32-E72D297353CC}">
              <c16:uniqueId val="{00000000-DDCC-4BE1-9856-64B6662AA966}"/>
            </c:ext>
          </c:extLst>
        </c:ser>
        <c:ser>
          <c:idx val="1"/>
          <c:order val="1"/>
          <c:tx>
            <c:strRef>
              <c:f>'roast type sales'!$C$3:$C$4</c:f>
              <c:strCache>
                <c:ptCount val="1"/>
                <c:pt idx="0">
                  <c:v>2020</c:v>
                </c:pt>
              </c:strCache>
            </c:strRef>
          </c:tx>
          <c:spPr>
            <a:solidFill>
              <a:schemeClr val="accent2"/>
            </a:solidFill>
            <a:ln>
              <a:noFill/>
            </a:ln>
            <a:effectLst/>
          </c:spPr>
          <c:invertIfNegative val="0"/>
          <c:cat>
            <c:strRef>
              <c:f>'roast type sales'!$A$5:$A$8</c:f>
              <c:strCache>
                <c:ptCount val="3"/>
                <c:pt idx="0">
                  <c:v>Dark</c:v>
                </c:pt>
                <c:pt idx="1">
                  <c:v>Light</c:v>
                </c:pt>
                <c:pt idx="2">
                  <c:v>Medium</c:v>
                </c:pt>
              </c:strCache>
            </c:strRef>
          </c:cat>
          <c:val>
            <c:numRef>
              <c:f>'roast type sales'!$C$5:$C$8</c:f>
              <c:numCache>
                <c:formatCode>[$$-409]#,##0.00</c:formatCode>
                <c:ptCount val="3"/>
                <c:pt idx="0">
                  <c:v>3986.8499999999995</c:v>
                </c:pt>
                <c:pt idx="1">
                  <c:v>4271.4400000000014</c:v>
                </c:pt>
                <c:pt idx="2">
                  <c:v>3859.2550000000006</c:v>
                </c:pt>
              </c:numCache>
            </c:numRef>
          </c:val>
          <c:extLst>
            <c:ext xmlns:c16="http://schemas.microsoft.com/office/drawing/2014/chart" uri="{C3380CC4-5D6E-409C-BE32-E72D297353CC}">
              <c16:uniqueId val="{00000023-DDCC-4BE1-9856-64B6662AA966}"/>
            </c:ext>
          </c:extLst>
        </c:ser>
        <c:ser>
          <c:idx val="2"/>
          <c:order val="2"/>
          <c:tx>
            <c:strRef>
              <c:f>'roast type sales'!$D$3:$D$4</c:f>
              <c:strCache>
                <c:ptCount val="1"/>
                <c:pt idx="0">
                  <c:v>2021</c:v>
                </c:pt>
              </c:strCache>
            </c:strRef>
          </c:tx>
          <c:spPr>
            <a:solidFill>
              <a:schemeClr val="accent3"/>
            </a:solidFill>
            <a:ln>
              <a:noFill/>
            </a:ln>
            <a:effectLst/>
          </c:spPr>
          <c:invertIfNegative val="0"/>
          <c:cat>
            <c:strRef>
              <c:f>'roast type sales'!$A$5:$A$8</c:f>
              <c:strCache>
                <c:ptCount val="3"/>
                <c:pt idx="0">
                  <c:v>Dark</c:v>
                </c:pt>
                <c:pt idx="1">
                  <c:v>Light</c:v>
                </c:pt>
                <c:pt idx="2">
                  <c:v>Medium</c:v>
                </c:pt>
              </c:strCache>
            </c:strRef>
          </c:cat>
          <c:val>
            <c:numRef>
              <c:f>'roast type sales'!$D$5:$D$8</c:f>
              <c:numCache>
                <c:formatCode>[$$-409]#,##0.00</c:formatCode>
                <c:ptCount val="3"/>
                <c:pt idx="0">
                  <c:v>4436.8500000000004</c:v>
                </c:pt>
                <c:pt idx="1">
                  <c:v>4664.2300000000005</c:v>
                </c:pt>
                <c:pt idx="2">
                  <c:v>4665.03</c:v>
                </c:pt>
              </c:numCache>
            </c:numRef>
          </c:val>
          <c:extLst>
            <c:ext xmlns:c16="http://schemas.microsoft.com/office/drawing/2014/chart" uri="{C3380CC4-5D6E-409C-BE32-E72D297353CC}">
              <c16:uniqueId val="{00000024-DDCC-4BE1-9856-64B6662AA966}"/>
            </c:ext>
          </c:extLst>
        </c:ser>
        <c:ser>
          <c:idx val="3"/>
          <c:order val="3"/>
          <c:tx>
            <c:strRef>
              <c:f>'roast type sales'!$E$3:$E$4</c:f>
              <c:strCache>
                <c:ptCount val="1"/>
                <c:pt idx="0">
                  <c:v>2022</c:v>
                </c:pt>
              </c:strCache>
            </c:strRef>
          </c:tx>
          <c:spPr>
            <a:solidFill>
              <a:schemeClr val="accent4"/>
            </a:solidFill>
            <a:ln>
              <a:noFill/>
            </a:ln>
            <a:effectLst/>
          </c:spPr>
          <c:invertIfNegative val="0"/>
          <c:cat>
            <c:strRef>
              <c:f>'roast type sales'!$A$5:$A$8</c:f>
              <c:strCache>
                <c:ptCount val="3"/>
                <c:pt idx="0">
                  <c:v>Dark</c:v>
                </c:pt>
                <c:pt idx="1">
                  <c:v>Light</c:v>
                </c:pt>
                <c:pt idx="2">
                  <c:v>Medium</c:v>
                </c:pt>
              </c:strCache>
            </c:strRef>
          </c:cat>
          <c:val>
            <c:numRef>
              <c:f>'roast type sales'!$E$5:$E$8</c:f>
              <c:numCache>
                <c:formatCode>[$$-409]#,##0.00</c:formatCode>
                <c:ptCount val="3"/>
                <c:pt idx="0">
                  <c:v>1982.5599999999993</c:v>
                </c:pt>
                <c:pt idx="1">
                  <c:v>2793.8949999999995</c:v>
                </c:pt>
                <c:pt idx="2">
                  <c:v>2286.9799999999996</c:v>
                </c:pt>
              </c:numCache>
            </c:numRef>
          </c:val>
          <c:extLst>
            <c:ext xmlns:c16="http://schemas.microsoft.com/office/drawing/2014/chart" uri="{C3380CC4-5D6E-409C-BE32-E72D297353CC}">
              <c16:uniqueId val="{00000025-DDCC-4BE1-9856-64B6662AA966}"/>
            </c:ext>
          </c:extLst>
        </c:ser>
        <c:dLbls>
          <c:showLegendKey val="0"/>
          <c:showVal val="0"/>
          <c:showCatName val="0"/>
          <c:showSerName val="0"/>
          <c:showPercent val="0"/>
          <c:showBubbleSize val="0"/>
        </c:dLbls>
        <c:gapWidth val="219"/>
        <c:overlap val="-27"/>
        <c:axId val="1666185103"/>
        <c:axId val="1666187983"/>
      </c:barChart>
      <c:catAx>
        <c:axId val="166618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187983"/>
        <c:crosses val="autoZero"/>
        <c:auto val="1"/>
        <c:lblAlgn val="ctr"/>
        <c:lblOffset val="100"/>
        <c:noMultiLvlLbl val="0"/>
      </c:catAx>
      <c:valAx>
        <c:axId val="1666187983"/>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185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.xlsm]roast type sales!PivotTable20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changes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7770148243689468"/>
              <c:y val="-0.108260459378061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8.5411217281538491E-4"/>
              <c:y val="-0.112868754308937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4.8076344723609957E-2"/>
              <c:y val="2.33861896295216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631901931737081E-2"/>
              <c:y val="-9.44355745854348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0.1954167094087291"/>
              <c:y val="-8.0610689792808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750000820210255E-3"/>
              <c:y val="-5.2960920207554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layout>
            <c:manualLayout>
              <c:x val="-1.2083335976232715E-2"/>
              <c:y val="-5.75692151384302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layout>
            <c:manualLayout>
              <c:x val="1.0138891106494118E-2"/>
              <c:y val="-5.75692151384303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'roast type sales'!$B$12:$B$13</c:f>
              <c:strCache>
                <c:ptCount val="1"/>
                <c:pt idx="0">
                  <c:v>Dark</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D-BD11-4C78-8FC8-986BBC7D7AE1}"/>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10-BD11-4C78-8FC8-986BBC7D7AE1}"/>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12-BD11-4C78-8FC8-986BBC7D7AE1}"/>
              </c:ext>
            </c:extLst>
          </c:dPt>
          <c:dLbls>
            <c:dLbl>
              <c:idx val="1"/>
              <c:layout>
                <c:manualLayout>
                  <c:x val="-0.17770148243689468"/>
                  <c:y val="-0.1082604593780616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D11-4C78-8FC8-986BBC7D7AE1}"/>
                </c:ext>
              </c:extLst>
            </c:dLbl>
            <c:dLbl>
              <c:idx val="2"/>
              <c:layout>
                <c:manualLayout>
                  <c:x val="5.5631901931737081E-2"/>
                  <c:y val="-9.443557458543486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BD11-4C78-8FC8-986BBC7D7AE1}"/>
                </c:ext>
              </c:extLst>
            </c:dLbl>
            <c:dLbl>
              <c:idx val="3"/>
              <c:layout>
                <c:manualLayout>
                  <c:x val="-3.750000820210255E-3"/>
                  <c:y val="-5.29609202075547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BD11-4C78-8FC8-986BBC7D7A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'roast type sales'!$A$14:$A$18</c:f>
              <c:strCache>
                <c:ptCount val="4"/>
                <c:pt idx="0">
                  <c:v>2019</c:v>
                </c:pt>
                <c:pt idx="1">
                  <c:v>2020</c:v>
                </c:pt>
                <c:pt idx="2">
                  <c:v>2021</c:v>
                </c:pt>
                <c:pt idx="3">
                  <c:v>2022</c:v>
                </c:pt>
              </c:strCache>
            </c:strRef>
          </c:cat>
          <c:val>
            <c:numRef>
              <c:f>'roast type sales'!$B$14:$B$18</c:f>
              <c:numCache>
                <c:formatCode>0.00%</c:formatCode>
                <c:ptCount val="4"/>
                <c:pt idx="1">
                  <c:v>0.43771039521394289</c:v>
                </c:pt>
                <c:pt idx="2">
                  <c:v>0.11287106362165644</c:v>
                </c:pt>
                <c:pt idx="3">
                  <c:v>-0.5531604629410507</c:v>
                </c:pt>
              </c:numCache>
            </c:numRef>
          </c:val>
          <c:smooth val="0"/>
          <c:extLst>
            <c:ext xmlns:c16="http://schemas.microsoft.com/office/drawing/2014/chart" uri="{C3380CC4-5D6E-409C-BE32-E72D297353CC}">
              <c16:uniqueId val="{00000000-BD11-4C78-8FC8-986BBC7D7AE1}"/>
            </c:ext>
          </c:extLst>
        </c:ser>
        <c:ser>
          <c:idx val="1"/>
          <c:order val="1"/>
          <c:tx>
            <c:strRef>
              <c:f>'roast type sales'!$C$12:$C$13</c:f>
              <c:strCache>
                <c:ptCount val="1"/>
                <c:pt idx="0">
                  <c:v>Light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1"/>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7-6B8C-46C4-8FB0-0B3C755AEB91}"/>
              </c:ext>
            </c:extLst>
          </c:dPt>
          <c:dPt>
            <c:idx val="2"/>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9-6B8C-46C4-8FB0-0B3C755AEB91}"/>
              </c:ext>
            </c:extLst>
          </c:dPt>
          <c:dPt>
            <c:idx val="3"/>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B-6B8C-46C4-8FB0-0B3C755AEB91}"/>
              </c:ext>
            </c:extLst>
          </c:dPt>
          <c:dLbls>
            <c:dLbl>
              <c:idx val="1"/>
              <c:layout>
                <c:manualLayout>
                  <c:x val="-0.1954167094087291"/>
                  <c:y val="-8.06106897928081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B8C-46C4-8FB0-0B3C755AEB91}"/>
                </c:ext>
              </c:extLst>
            </c:dLbl>
            <c:dLbl>
              <c:idx val="2"/>
              <c:layout>
                <c:manualLayout>
                  <c:x val="4.8076344723609957E-2"/>
                  <c:y val="2.3386189629521692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B8C-46C4-8FB0-0B3C755AEB91}"/>
                </c:ext>
              </c:extLst>
            </c:dLbl>
            <c:dLbl>
              <c:idx val="3"/>
              <c:layout>
                <c:manualLayout>
                  <c:x val="-1.2083335976232715E-2"/>
                  <c:y val="-5.756921513843027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B8C-46C4-8FB0-0B3C755AEB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'roast type sales'!$A$14:$A$18</c:f>
              <c:strCache>
                <c:ptCount val="4"/>
                <c:pt idx="0">
                  <c:v>2019</c:v>
                </c:pt>
                <c:pt idx="1">
                  <c:v>2020</c:v>
                </c:pt>
                <c:pt idx="2">
                  <c:v>2021</c:v>
                </c:pt>
                <c:pt idx="3">
                  <c:v>2022</c:v>
                </c:pt>
              </c:strCache>
            </c:strRef>
          </c:cat>
          <c:val>
            <c:numRef>
              <c:f>'roast type sales'!$C$14:$C$18</c:f>
              <c:numCache>
                <c:formatCode>0.00%</c:formatCode>
                <c:ptCount val="4"/>
                <c:pt idx="1">
                  <c:v>-0.24061938878913386</c:v>
                </c:pt>
                <c:pt idx="2">
                  <c:v>9.1957279044069196E-2</c:v>
                </c:pt>
                <c:pt idx="3">
                  <c:v>-0.40099544833766793</c:v>
                </c:pt>
              </c:numCache>
            </c:numRef>
          </c:val>
          <c:smooth val="0"/>
          <c:extLst>
            <c:ext xmlns:c16="http://schemas.microsoft.com/office/drawing/2014/chart" uri="{C3380CC4-5D6E-409C-BE32-E72D297353CC}">
              <c16:uniqueId val="{00000013-F8E5-467B-B072-675A15D4EDDB}"/>
            </c:ext>
          </c:extLst>
        </c:ser>
        <c:ser>
          <c:idx val="2"/>
          <c:order val="2"/>
          <c:tx>
            <c:strRef>
              <c:f>'roast type sales'!$D$12:$D$13</c:f>
              <c:strCache>
                <c:ptCount val="1"/>
                <c:pt idx="0">
                  <c:v>Medium</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8575" cap="rnd">
                <a:solidFill>
                  <a:schemeClr val="accent3"/>
                </a:solidFill>
                <a:round/>
              </a:ln>
              <a:effectLst/>
            </c:spPr>
            <c:extLst>
              <c:ext xmlns:c16="http://schemas.microsoft.com/office/drawing/2014/chart" uri="{C3380CC4-5D6E-409C-BE32-E72D297353CC}">
                <c16:uniqueId val="{0000000D-6B8C-46C4-8FB0-0B3C755AEB91}"/>
              </c:ext>
            </c:extLst>
          </c:dPt>
          <c:dPt>
            <c:idx val="3"/>
            <c:marker>
              <c:symbol val="circle"/>
              <c:size val="5"/>
              <c:spPr>
                <a:solidFill>
                  <a:schemeClr val="accent3"/>
                </a:solidFill>
                <a:ln w="9525">
                  <a:solidFill>
                    <a:schemeClr val="accent3"/>
                  </a:solidFill>
                </a:ln>
                <a:effectLst/>
              </c:spPr>
            </c:marker>
            <c:bubble3D val="0"/>
            <c:spPr>
              <a:ln w="28575" cap="rnd">
                <a:solidFill>
                  <a:schemeClr val="accent3"/>
                </a:solidFill>
                <a:round/>
              </a:ln>
              <a:effectLst/>
            </c:spPr>
            <c:extLst>
              <c:ext xmlns:c16="http://schemas.microsoft.com/office/drawing/2014/chart" uri="{C3380CC4-5D6E-409C-BE32-E72D297353CC}">
                <c16:uniqueId val="{0000000F-6B8C-46C4-8FB0-0B3C755AEB91}"/>
              </c:ext>
            </c:extLst>
          </c:dPt>
          <c:dLbls>
            <c:dLbl>
              <c:idx val="1"/>
              <c:layout>
                <c:manualLayout>
                  <c:x val="8.5411217281538491E-4"/>
                  <c:y val="-0.1128687543089372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B8C-46C4-8FB0-0B3C755AEB91}"/>
                </c:ext>
              </c:extLst>
            </c:dLbl>
            <c:dLbl>
              <c:idx val="3"/>
              <c:layout>
                <c:manualLayout>
                  <c:x val="1.0138891106494118E-2"/>
                  <c:y val="-5.75692151384303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B8C-46C4-8FB0-0B3C755AEB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'roast type sales'!$A$14:$A$18</c:f>
              <c:strCache>
                <c:ptCount val="4"/>
                <c:pt idx="0">
                  <c:v>2019</c:v>
                </c:pt>
                <c:pt idx="1">
                  <c:v>2020</c:v>
                </c:pt>
                <c:pt idx="2">
                  <c:v>2021</c:v>
                </c:pt>
                <c:pt idx="3">
                  <c:v>2022</c:v>
                </c:pt>
              </c:strCache>
            </c:strRef>
          </c:cat>
          <c:val>
            <c:numRef>
              <c:f>'roast type sales'!$D$14:$D$18</c:f>
              <c:numCache>
                <c:formatCode>0.00%</c:formatCode>
                <c:ptCount val="4"/>
                <c:pt idx="1">
                  <c:v>1.8485383496824138E-2</c:v>
                </c:pt>
                <c:pt idx="2">
                  <c:v>0.20879029760925336</c:v>
                </c:pt>
                <c:pt idx="3">
                  <c:v>-0.50976092329524147</c:v>
                </c:pt>
              </c:numCache>
            </c:numRef>
          </c:val>
          <c:smooth val="0"/>
          <c:extLst>
            <c:ext xmlns:c16="http://schemas.microsoft.com/office/drawing/2014/chart" uri="{C3380CC4-5D6E-409C-BE32-E72D297353CC}">
              <c16:uniqueId val="{00000014-F8E5-467B-B072-675A15D4EDDB}"/>
            </c:ext>
          </c:extLst>
        </c:ser>
        <c:dLbls>
          <c:dLblPos val="t"/>
          <c:showLegendKey val="0"/>
          <c:showVal val="1"/>
          <c:showCatName val="0"/>
          <c:showSerName val="0"/>
          <c:showPercent val="0"/>
          <c:showBubbleSize val="0"/>
        </c:dLbls>
        <c:marker val="1"/>
        <c:smooth val="0"/>
        <c:axId val="442725679"/>
        <c:axId val="442727599"/>
      </c:lineChart>
      <c:catAx>
        <c:axId val="442725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727599"/>
        <c:crosses val="autoZero"/>
        <c:auto val="1"/>
        <c:lblAlgn val="ctr"/>
        <c:lblOffset val="100"/>
        <c:noMultiLvlLbl val="0"/>
      </c:catAx>
      <c:valAx>
        <c:axId val="44272759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725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.xlsm]roast type sales!PivotTable21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Contribution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no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no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'roast type sales'!$B$21:$B$22</c:f>
              <c:strCache>
                <c:ptCount val="1"/>
                <c:pt idx="0">
                  <c:v>Arabica</c:v>
                </c:pt>
              </c:strCache>
            </c:strRef>
          </c:tx>
          <c:spPr>
            <a:ln w="28575" cap="rnd">
              <a:solidFill>
                <a:schemeClr val="accent1"/>
              </a:solidFill>
              <a:round/>
            </a:ln>
            <a:effectLst/>
          </c:spPr>
          <c:marker>
            <c:symbol val="none"/>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sales'!$B$23:$B$38</c:f>
              <c:numCache>
                <c:formatCode>0.00%</c:formatCode>
                <c:ptCount val="12"/>
                <c:pt idx="0">
                  <c:v>3.9314712713902668E-2</c:v>
                </c:pt>
                <c:pt idx="1">
                  <c:v>7.7107565580815565E-2</c:v>
                </c:pt>
                <c:pt idx="2">
                  <c:v>0.10965845675254145</c:v>
                </c:pt>
                <c:pt idx="3">
                  <c:v>3.2889082248834703E-2</c:v>
                </c:pt>
                <c:pt idx="4">
                  <c:v>0.10717853047479733</c:v>
                </c:pt>
                <c:pt idx="5">
                  <c:v>8.5830856027045072E-2</c:v>
                </c:pt>
                <c:pt idx="6">
                  <c:v>0.11796240725768249</c:v>
                </c:pt>
                <c:pt idx="7">
                  <c:v>4.8637485081992213E-2</c:v>
                </c:pt>
                <c:pt idx="8">
                  <c:v>0.10219021208744195</c:v>
                </c:pt>
                <c:pt idx="9">
                  <c:v>0.12226499650125187</c:v>
                </c:pt>
                <c:pt idx="10">
                  <c:v>0.11614696696561456</c:v>
                </c:pt>
                <c:pt idx="11">
                  <c:v>4.0818728308080178E-2</c:v>
                </c:pt>
              </c:numCache>
            </c:numRef>
          </c:val>
          <c:smooth val="0"/>
          <c:extLst>
            <c:ext xmlns:c16="http://schemas.microsoft.com/office/drawing/2014/chart" uri="{C3380CC4-5D6E-409C-BE32-E72D297353CC}">
              <c16:uniqueId val="{00000000-9FF1-4BF1-BDD8-26B86A27C17A}"/>
            </c:ext>
          </c:extLst>
        </c:ser>
        <c:ser>
          <c:idx val="1"/>
          <c:order val="1"/>
          <c:tx>
            <c:strRef>
              <c:f>'roast type sales'!$C$21:$C$22</c:f>
              <c:strCache>
                <c:ptCount val="1"/>
                <c:pt idx="0">
                  <c:v>EXCELSA</c:v>
                </c:pt>
              </c:strCache>
            </c:strRef>
          </c:tx>
          <c:spPr>
            <a:ln w="28575" cap="rnd">
              <a:solidFill>
                <a:schemeClr val="accent2"/>
              </a:solidFill>
              <a:round/>
            </a:ln>
            <a:effectLst/>
          </c:spPr>
          <c:marker>
            <c:symbol val="none"/>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sales'!$C$23:$C$38</c:f>
              <c:numCache>
                <c:formatCode>0.00%</c:formatCode>
                <c:ptCount val="12"/>
                <c:pt idx="0">
                  <c:v>4.6994906731759954E-2</c:v>
                </c:pt>
                <c:pt idx="1">
                  <c:v>0.10800930244652394</c:v>
                </c:pt>
                <c:pt idx="2">
                  <c:v>9.7050406128823583E-2</c:v>
                </c:pt>
                <c:pt idx="3">
                  <c:v>2.6459317235528718E-2</c:v>
                </c:pt>
                <c:pt idx="4">
                  <c:v>0.17098730420820316</c:v>
                </c:pt>
                <c:pt idx="5">
                  <c:v>8.6881340176362939E-2</c:v>
                </c:pt>
                <c:pt idx="6">
                  <c:v>6.6005684828431291E-2</c:v>
                </c:pt>
                <c:pt idx="7">
                  <c:v>6.588501630040855E-2</c:v>
                </c:pt>
                <c:pt idx="8">
                  <c:v>6.4915198871485169E-2</c:v>
                </c:pt>
                <c:pt idx="9">
                  <c:v>0.10279170905639648</c:v>
                </c:pt>
                <c:pt idx="10">
                  <c:v>0.11888084612609333</c:v>
                </c:pt>
                <c:pt idx="11">
                  <c:v>4.5138967889982805E-2</c:v>
                </c:pt>
              </c:numCache>
            </c:numRef>
          </c:val>
          <c:smooth val="0"/>
          <c:extLst>
            <c:ext xmlns:c16="http://schemas.microsoft.com/office/drawing/2014/chart" uri="{C3380CC4-5D6E-409C-BE32-E72D297353CC}">
              <c16:uniqueId val="{00000055-9FF1-4BF1-BDD8-26B86A27C17A}"/>
            </c:ext>
          </c:extLst>
        </c:ser>
        <c:ser>
          <c:idx val="2"/>
          <c:order val="2"/>
          <c:tx>
            <c:strRef>
              <c:f>'roast type sales'!$D$21:$D$22</c:f>
              <c:strCache>
                <c:ptCount val="1"/>
                <c:pt idx="0">
                  <c:v>Liberica</c:v>
                </c:pt>
              </c:strCache>
            </c:strRef>
          </c:tx>
          <c:spPr>
            <a:ln w="28575" cap="rnd">
              <a:solidFill>
                <a:schemeClr val="accent3"/>
              </a:solidFill>
              <a:round/>
            </a:ln>
            <a:effectLst/>
          </c:spPr>
          <c:marker>
            <c:symbol val="none"/>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sales'!$D$23:$D$38</c:f>
              <c:numCache>
                <c:formatCode>0.00%</c:formatCode>
                <c:ptCount val="12"/>
                <c:pt idx="0">
                  <c:v>8.2508197435307143E-2</c:v>
                </c:pt>
                <c:pt idx="1">
                  <c:v>9.5077805638342214E-2</c:v>
                </c:pt>
                <c:pt idx="2">
                  <c:v>0.11033322755997448</c:v>
                </c:pt>
                <c:pt idx="3">
                  <c:v>5.1889921043298634E-2</c:v>
                </c:pt>
                <c:pt idx="4">
                  <c:v>0.11347656290507564</c:v>
                </c:pt>
                <c:pt idx="5">
                  <c:v>7.9946408164873695E-2</c:v>
                </c:pt>
                <c:pt idx="6">
                  <c:v>0.11308209049636742</c:v>
                </c:pt>
                <c:pt idx="7">
                  <c:v>7.2319941596514045E-2</c:v>
                </c:pt>
                <c:pt idx="8">
                  <c:v>8.425283565931023E-2</c:v>
                </c:pt>
                <c:pt idx="9">
                  <c:v>4.1040063215136792E-2</c:v>
                </c:pt>
                <c:pt idx="10">
                  <c:v>9.4874969667933878E-2</c:v>
                </c:pt>
                <c:pt idx="11">
                  <c:v>6.1197976617865753E-2</c:v>
                </c:pt>
              </c:numCache>
            </c:numRef>
          </c:val>
          <c:smooth val="0"/>
          <c:extLst>
            <c:ext xmlns:c16="http://schemas.microsoft.com/office/drawing/2014/chart" uri="{C3380CC4-5D6E-409C-BE32-E72D297353CC}">
              <c16:uniqueId val="{00000056-9FF1-4BF1-BDD8-26B86A27C17A}"/>
            </c:ext>
          </c:extLst>
        </c:ser>
        <c:ser>
          <c:idx val="3"/>
          <c:order val="3"/>
          <c:tx>
            <c:strRef>
              <c:f>'roast type sales'!$E$21:$E$22</c:f>
              <c:strCache>
                <c:ptCount val="1"/>
                <c:pt idx="0">
                  <c:v>Robusta</c:v>
                </c:pt>
              </c:strCache>
            </c:strRef>
          </c:tx>
          <c:spPr>
            <a:ln w="28575" cap="rnd">
              <a:solidFill>
                <a:schemeClr val="accent4"/>
              </a:solidFill>
              <a:round/>
            </a:ln>
            <a:effectLst/>
          </c:spPr>
          <c:marker>
            <c:symbol val="none"/>
          </c:marker>
          <c:cat>
            <c:multiLvlStrRef>
              <c:f>'roast type sales'!$A$23:$A$38</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Dark</c:v>
                  </c:pt>
                  <c:pt idx="4">
                    <c:v>Light</c:v>
                  </c:pt>
                  <c:pt idx="8">
                    <c:v>Medium</c:v>
                  </c:pt>
                </c:lvl>
              </c:multiLvlStrCache>
            </c:multiLvlStrRef>
          </c:cat>
          <c:val>
            <c:numRef>
              <c:f>'roast type sales'!$E$23:$E$38</c:f>
              <c:numCache>
                <c:formatCode>0.00%</c:formatCode>
                <c:ptCount val="12"/>
                <c:pt idx="0">
                  <c:v>8.1894495929871983E-2</c:v>
                </c:pt>
                <c:pt idx="1">
                  <c:v>6.7085903826048052E-2</c:v>
                </c:pt>
                <c:pt idx="2">
                  <c:v>6.9073634309782805E-2</c:v>
                </c:pt>
                <c:pt idx="3">
                  <c:v>7.1558297414451258E-2</c:v>
                </c:pt>
                <c:pt idx="4">
                  <c:v>9.8994530409777834E-2</c:v>
                </c:pt>
                <c:pt idx="5">
                  <c:v>0.13641605530998877</c:v>
                </c:pt>
                <c:pt idx="6">
                  <c:v>0.12221710791877402</c:v>
                </c:pt>
                <c:pt idx="7">
                  <c:v>5.9847899751755779E-2</c:v>
                </c:pt>
                <c:pt idx="8">
                  <c:v>8.5741143078283857E-2</c:v>
                </c:pt>
                <c:pt idx="9">
                  <c:v>7.3366132737088238E-2</c:v>
                </c:pt>
                <c:pt idx="10">
                  <c:v>7.679135881366915E-2</c:v>
                </c:pt>
                <c:pt idx="11">
                  <c:v>5.7013440500508314E-2</c:v>
                </c:pt>
              </c:numCache>
            </c:numRef>
          </c:val>
          <c:smooth val="0"/>
          <c:extLst>
            <c:ext xmlns:c16="http://schemas.microsoft.com/office/drawing/2014/chart" uri="{C3380CC4-5D6E-409C-BE32-E72D297353CC}">
              <c16:uniqueId val="{00000057-9FF1-4BF1-BDD8-26B86A27C17A}"/>
            </c:ext>
          </c:extLst>
        </c:ser>
        <c:dLbls>
          <c:showLegendKey val="0"/>
          <c:showVal val="0"/>
          <c:showCatName val="0"/>
          <c:showSerName val="0"/>
          <c:showPercent val="0"/>
          <c:showBubbleSize val="0"/>
        </c:dLbls>
        <c:smooth val="0"/>
        <c:axId val="1734321039"/>
        <c:axId val="1630770767"/>
      </c:lineChart>
      <c:catAx>
        <c:axId val="1734321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70767"/>
        <c:crosses val="autoZero"/>
        <c:auto val="1"/>
        <c:lblAlgn val="ctr"/>
        <c:lblOffset val="100"/>
        <c:noMultiLvlLbl val="0"/>
      </c:catAx>
      <c:valAx>
        <c:axId val="163077076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321039"/>
        <c:crosses val="autoZero"/>
        <c:crossBetween val="between"/>
      </c:valAx>
      <c:spPr>
        <a:solidFill>
          <a:srgbClr val="002060"/>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800"/>
              <a:t>monthly sales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'roast type sales'!$B$71</c:f>
              <c:strCache>
                <c:ptCount val="1"/>
                <c:pt idx="0">
                  <c:v>Dark</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strRef>
              <c:f>'roast type sales'!$A$72:$A$83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'roast type sales'!$B$72:$B$83</c:f>
              <c:numCache>
                <c:formatCode>[$$-409]#,##0.00</c:formatCode>
                <c:ptCount val="12"/>
                <c:pt idx="0">
                  <c:v>626.27499999999998</c:v>
                </c:pt>
                <c:pt idx="1">
                  <c:v>1699.4149999999995</c:v>
                </c:pt>
                <c:pt idx="2">
                  <c:v>1007.0199999999996</c:v>
                </c:pt>
                <c:pt idx="3">
                  <c:v>557.19000000000005</c:v>
                </c:pt>
                <c:pt idx="4">
                  <c:v>701.2</c:v>
                </c:pt>
                <c:pt idx="5">
                  <c:v>1118.1799999999998</c:v>
                </c:pt>
                <c:pt idx="6">
                  <c:v>894.36999999999989</c:v>
                </c:pt>
                <c:pt idx="7">
                  <c:v>566.69500000000005</c:v>
                </c:pt>
                <c:pt idx="8">
                  <c:v>1016.9</c:v>
                </c:pt>
                <c:pt idx="9">
                  <c:v>1281.6200000000001</c:v>
                </c:pt>
                <c:pt idx="10">
                  <c:v>1029.4849999999999</c:v>
                </c:pt>
                <c:pt idx="11">
                  <c:v>698.40499999999986</c:v>
                </c:pt>
              </c:numCache>
            </c:numRef>
          </c:val>
          <c:smooth val="0"/>
          <c:extLst>
            <c:ext xmlns:c16="http://schemas.microsoft.com/office/drawing/2014/chart" uri="{C3380CC4-5D6E-409C-BE32-E72D297353CC}">
              <c16:uniqueId val="{00000000-055F-4806-B10C-7CD262C6C4A6}"/>
            </c:ext>
          </c:extLst>
        </c:ser>
        <c:ser>
          <c:idx val="1"/>
          <c:order val="1"/>
          <c:tx>
            <c:strRef>
              <c:f>'roast type sales'!$C$71</c:f>
              <c:strCache>
                <c:ptCount val="1"/>
                <c:pt idx="0">
                  <c:v>Light</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strRef>
              <c:f>'roast type sales'!$A$72:$A$83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'roast type sales'!$C$72:$C$83</c:f>
              <c:numCache>
                <c:formatCode>[$$-409]#,##0.00</c:formatCode>
                <c:ptCount val="12"/>
                <c:pt idx="0">
                  <c:v>839.62999999999988</c:v>
                </c:pt>
                <c:pt idx="1">
                  <c:v>1150.3649999999998</c:v>
                </c:pt>
                <c:pt idx="2">
                  <c:v>1106.5999999999999</c:v>
                </c:pt>
                <c:pt idx="3">
                  <c:v>1641.2800000000002</c:v>
                </c:pt>
                <c:pt idx="4">
                  <c:v>786.28999999999985</c:v>
                </c:pt>
                <c:pt idx="5">
                  <c:v>1367.1649999999997</c:v>
                </c:pt>
                <c:pt idx="6">
                  <c:v>1427.0449999999994</c:v>
                </c:pt>
                <c:pt idx="7">
                  <c:v>688.38999999999987</c:v>
                </c:pt>
                <c:pt idx="8">
                  <c:v>1404.5099999999998</c:v>
                </c:pt>
                <c:pt idx="9">
                  <c:v>1312.1749999999997</c:v>
                </c:pt>
                <c:pt idx="10">
                  <c:v>1163.0099999999998</c:v>
                </c:pt>
                <c:pt idx="11">
                  <c:v>1674.11</c:v>
                </c:pt>
              </c:numCache>
            </c:numRef>
          </c:val>
          <c:smooth val="0"/>
          <c:extLst>
            <c:ext xmlns:c16="http://schemas.microsoft.com/office/drawing/2014/chart" uri="{C3380CC4-5D6E-409C-BE32-E72D297353CC}">
              <c16:uniqueId val="{00000001-055F-4806-B10C-7CD262C6C4A6}"/>
            </c:ext>
          </c:extLst>
        </c:ser>
        <c:ser>
          <c:idx val="2"/>
          <c:order val="2"/>
          <c:tx>
            <c:strRef>
              <c:f>'roast type sales'!$D$71</c:f>
              <c:strCache>
                <c:ptCount val="1"/>
                <c:pt idx="0">
                  <c:v>Medium</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strRef>
              <c:f>'roast type sales'!$A$72:$A$83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'roast type sales'!$D$72:$D$83</c:f>
              <c:numCache>
                <c:formatCode>[$$-409]#,##0.00</c:formatCode>
                <c:ptCount val="12"/>
                <c:pt idx="0">
                  <c:v>767.71500000000003</c:v>
                </c:pt>
                <c:pt idx="1">
                  <c:v>894.79499999999985</c:v>
                </c:pt>
                <c:pt idx="2">
                  <c:v>1366.95</c:v>
                </c:pt>
                <c:pt idx="3">
                  <c:v>1249.6750000000002</c:v>
                </c:pt>
                <c:pt idx="4">
                  <c:v>758.12</c:v>
                </c:pt>
                <c:pt idx="5">
                  <c:v>1202.3050000000001</c:v>
                </c:pt>
                <c:pt idx="6">
                  <c:v>754.7700000000001</c:v>
                </c:pt>
                <c:pt idx="7">
                  <c:v>827.57000000000016</c:v>
                </c:pt>
                <c:pt idx="8">
                  <c:v>1212.2350000000001</c:v>
                </c:pt>
                <c:pt idx="9">
                  <c:v>1206.28</c:v>
                </c:pt>
                <c:pt idx="10">
                  <c:v>1355.9349999999999</c:v>
                </c:pt>
                <c:pt idx="11">
                  <c:v>717.14499999999998</c:v>
                </c:pt>
              </c:numCache>
            </c:numRef>
          </c:val>
          <c:smooth val="0"/>
          <c:extLst>
            <c:ext xmlns:c16="http://schemas.microsoft.com/office/drawing/2014/chart" uri="{C3380CC4-5D6E-409C-BE32-E72D297353CC}">
              <c16:uniqueId val="{00000002-055F-4806-B10C-7CD262C6C4A6}"/>
            </c:ext>
          </c:extLst>
        </c:ser>
        <c:dLbls>
          <c:showLegendKey val="0"/>
          <c:showVal val="0"/>
          <c:showCatName val="0"/>
          <c:showSerName val="0"/>
          <c:showPercent val="0"/>
          <c:showBubbleSize val="0"/>
        </c:dLbls>
        <c:marker val="1"/>
        <c:smooth val="0"/>
        <c:axId val="538459568"/>
        <c:axId val="538456208"/>
      </c:lineChart>
      <c:catAx>
        <c:axId val="53845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38456208"/>
        <c:crosses val="autoZero"/>
        <c:auto val="1"/>
        <c:lblAlgn val="ctr"/>
        <c:lblOffset val="100"/>
        <c:noMultiLvlLbl val="0"/>
      </c:catAx>
      <c:valAx>
        <c:axId val="538456208"/>
        <c:scaling>
          <c:orientation val="minMax"/>
        </c:scaling>
        <c:delete val="0"/>
        <c:axPos val="l"/>
        <c:numFmt formatCode="[$$-409]#,##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4595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.xlsm]coffee type sales by country !PivotTable23</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Coffee</a:t>
            </a:r>
            <a:r>
              <a:rPr lang="en-IN" baseline="0"/>
              <a:t> Type Sales by Country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'coffee type sales by country '!$B$25:$B$26</c:f>
              <c:strCache>
                <c:ptCount val="1"/>
                <c:pt idx="0">
                  <c:v>Arabica</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'!$B$27:$B$42</c:f>
              <c:numCache>
                <c:formatCode>0.00%</c:formatCode>
                <c:ptCount val="12"/>
                <c:pt idx="1">
                  <c:v>-0.35808376329518915</c:v>
                </c:pt>
                <c:pt idx="2">
                  <c:v>0.9323753929052534</c:v>
                </c:pt>
                <c:pt idx="3">
                  <c:v>-0.16267369986522248</c:v>
                </c:pt>
                <c:pt idx="5">
                  <c:v>17.54054054054054</c:v>
                </c:pt>
                <c:pt idx="6">
                  <c:v>-0.48042482299042072</c:v>
                </c:pt>
                <c:pt idx="7">
                  <c:v>-0.45891783567134264</c:v>
                </c:pt>
                <c:pt idx="9">
                  <c:v>0.16241693980784835</c:v>
                </c:pt>
                <c:pt idx="10">
                  <c:v>0.18423028744119316</c:v>
                </c:pt>
                <c:pt idx="11">
                  <c:v>-0.70653788794613093</c:v>
                </c:pt>
              </c:numCache>
            </c:numRef>
          </c:val>
          <c:smooth val="0"/>
          <c:extLst>
            <c:ext xmlns:c16="http://schemas.microsoft.com/office/drawing/2014/chart" uri="{C3380CC4-5D6E-409C-BE32-E72D297353CC}">
              <c16:uniqueId val="{00000000-5FE2-4EA7-9226-4DDDCBB1F09F}"/>
            </c:ext>
          </c:extLst>
        </c:ser>
        <c:ser>
          <c:idx val="1"/>
          <c:order val="1"/>
          <c:tx>
            <c:strRef>
              <c:f>'coffee type sales by country '!$C$25:$C$26</c:f>
              <c:strCache>
                <c:ptCount val="1"/>
                <c:pt idx="0">
                  <c:v>EXCELSA</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'!$C$27:$C$42</c:f>
              <c:numCache>
                <c:formatCode>0.00%</c:formatCode>
                <c:ptCount val="12"/>
                <c:pt idx="1">
                  <c:v>0.3743144863859405</c:v>
                </c:pt>
                <c:pt idx="2">
                  <c:v>-1.9135406335686472E-2</c:v>
                </c:pt>
                <c:pt idx="3">
                  <c:v>-0.11332897162909651</c:v>
                </c:pt>
                <c:pt idx="5">
                  <c:v>-0.42170347550657344</c:v>
                </c:pt>
                <c:pt idx="6">
                  <c:v>0.73291816726690628</c:v>
                </c:pt>
                <c:pt idx="7">
                  <c:v>-0.83399962476006295</c:v>
                </c:pt>
                <c:pt idx="9">
                  <c:v>7.4725251377062762E-2</c:v>
                </c:pt>
                <c:pt idx="10">
                  <c:v>-0.10942300817307622</c:v>
                </c:pt>
                <c:pt idx="11">
                  <c:v>-0.53318879561355159</c:v>
                </c:pt>
              </c:numCache>
            </c:numRef>
          </c:val>
          <c:smooth val="0"/>
          <c:extLst>
            <c:ext xmlns:c16="http://schemas.microsoft.com/office/drawing/2014/chart" uri="{C3380CC4-5D6E-409C-BE32-E72D297353CC}">
              <c16:uniqueId val="{0000001C-5FE2-4EA7-9226-4DDDCBB1F09F}"/>
            </c:ext>
          </c:extLst>
        </c:ser>
        <c:ser>
          <c:idx val="2"/>
          <c:order val="2"/>
          <c:tx>
            <c:strRef>
              <c:f>'coffee type sales by country '!$D$25:$D$26</c:f>
              <c:strCache>
                <c:ptCount val="1"/>
                <c:pt idx="0">
                  <c:v>Liberica</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'!$D$27:$D$42</c:f>
              <c:numCache>
                <c:formatCode>0.00%</c:formatCode>
                <c:ptCount val="12"/>
                <c:pt idx="1">
                  <c:v>-0.12430461046247872</c:v>
                </c:pt>
                <c:pt idx="2">
                  <c:v>-0.3555726720606377</c:v>
                </c:pt>
                <c:pt idx="3">
                  <c:v>-0.74047513274523491</c:v>
                </c:pt>
                <c:pt idx="5">
                  <c:v>0.38571981673872369</c:v>
                </c:pt>
                <c:pt idx="6">
                  <c:v>-0.68951547183869233</c:v>
                </c:pt>
                <c:pt idx="7">
                  <c:v>-0.96726659167604045</c:v>
                </c:pt>
                <c:pt idx="9">
                  <c:v>-0.35373620485965518</c:v>
                </c:pt>
                <c:pt idx="10">
                  <c:v>1.2412708213371444</c:v>
                </c:pt>
                <c:pt idx="11">
                  <c:v>-0.34753539164901032</c:v>
                </c:pt>
              </c:numCache>
            </c:numRef>
          </c:val>
          <c:smooth val="0"/>
          <c:extLst>
            <c:ext xmlns:c16="http://schemas.microsoft.com/office/drawing/2014/chart" uri="{C3380CC4-5D6E-409C-BE32-E72D297353CC}">
              <c16:uniqueId val="{0000001D-5FE2-4EA7-9226-4DDDCBB1F09F}"/>
            </c:ext>
          </c:extLst>
        </c:ser>
        <c:ser>
          <c:idx val="3"/>
          <c:order val="3"/>
          <c:tx>
            <c:strRef>
              <c:f>'coffee type sales by country '!$E$25:$E$26</c:f>
              <c:strCache>
                <c:ptCount val="1"/>
                <c:pt idx="0">
                  <c:v>Robusta</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multiLvlStrRef>
              <c:f>'coffee type sales by country '!$A$27:$A$42</c:f>
              <c:multiLvlStrCache>
                <c:ptCount val="12"/>
                <c:lvl>
                  <c:pt idx="0">
                    <c:v>2019</c:v>
                  </c:pt>
                  <c:pt idx="1">
                    <c:v>2020</c:v>
                  </c:pt>
                  <c:pt idx="2">
                    <c:v>2021</c:v>
                  </c:pt>
                  <c:pt idx="3">
                    <c:v>2022</c:v>
                  </c:pt>
                  <c:pt idx="4">
                    <c:v>2019</c:v>
                  </c:pt>
                  <c:pt idx="5">
                    <c:v>2020</c:v>
                  </c:pt>
                  <c:pt idx="6">
                    <c:v>2021</c:v>
                  </c:pt>
                  <c:pt idx="7">
                    <c:v>2022</c:v>
                  </c:pt>
                  <c:pt idx="8">
                    <c:v>2019</c:v>
                  </c:pt>
                  <c:pt idx="9">
                    <c:v>2020</c:v>
                  </c:pt>
                  <c:pt idx="10">
                    <c:v>2021</c:v>
                  </c:pt>
                  <c:pt idx="11">
                    <c:v>2022</c:v>
                  </c:pt>
                </c:lvl>
                <c:lvl>
                  <c:pt idx="0">
                    <c:v>Ireland</c:v>
                  </c:pt>
                  <c:pt idx="4">
                    <c:v>United Kingdom</c:v>
                  </c:pt>
                  <c:pt idx="8">
                    <c:v>United States</c:v>
                  </c:pt>
                </c:lvl>
              </c:multiLvlStrCache>
            </c:multiLvlStrRef>
          </c:cat>
          <c:val>
            <c:numRef>
              <c:f>'coffee type sales by country '!$E$27:$E$42</c:f>
              <c:numCache>
                <c:formatCode>0.00%</c:formatCode>
                <c:ptCount val="12"/>
                <c:pt idx="1">
                  <c:v>1.9074383068411374E-2</c:v>
                </c:pt>
                <c:pt idx="2">
                  <c:v>1.4442184726219813</c:v>
                </c:pt>
                <c:pt idx="3">
                  <c:v>-0.5025032436396456</c:v>
                </c:pt>
                <c:pt idx="5">
                  <c:v>4.510794990707475E-2</c:v>
                </c:pt>
                <c:pt idx="6">
                  <c:v>-0.70616586338706999</c:v>
                </c:pt>
                <c:pt idx="7">
                  <c:v>-0.68908371040723981</c:v>
                </c:pt>
                <c:pt idx="9">
                  <c:v>4.0349351664998027E-2</c:v>
                </c:pt>
                <c:pt idx="10">
                  <c:v>-0.15015691448817464</c:v>
                </c:pt>
                <c:pt idx="11">
                  <c:v>-0.18565998521647931</c:v>
                </c:pt>
              </c:numCache>
            </c:numRef>
          </c:val>
          <c:smooth val="0"/>
          <c:extLst>
            <c:ext xmlns:c16="http://schemas.microsoft.com/office/drawing/2014/chart" uri="{C3380CC4-5D6E-409C-BE32-E72D297353CC}">
              <c16:uniqueId val="{0000001E-5FE2-4EA7-9226-4DDDCBB1F09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16928127"/>
        <c:axId val="1616927167"/>
      </c:lineChart>
      <c:catAx>
        <c:axId val="161692812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16927167"/>
        <c:crosses val="autoZero"/>
        <c:auto val="1"/>
        <c:lblAlgn val="ctr"/>
        <c:lblOffset val="100"/>
        <c:noMultiLvlLbl val="0"/>
      </c:catAx>
      <c:valAx>
        <c:axId val="161692716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16928127"/>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.xlsm]loyalty programme sales !PivotTable24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manualLayout>
          <c:layoutTarget val="inner"/>
          <c:xMode val="edge"/>
          <c:yMode val="edge"/>
          <c:x val="0.120679724194781"/>
          <c:y val="9.1545353090706175E-2"/>
          <c:w val="0.6792203576912359"/>
          <c:h val="0.76464029857539484"/>
        </c:manualLayout>
      </c:layout>
      <c:barChart>
        <c:barDir val="col"/>
        <c:grouping val="clustered"/>
        <c:varyColors val="0"/>
        <c:ser>
          <c:idx val="0"/>
          <c:order val="0"/>
          <c:tx>
            <c:strRef>
              <c:f>'loyalty programme sales '!$B$3:$B$4</c:f>
              <c:strCache>
                <c:ptCount val="1"/>
                <c:pt idx="0">
                  <c:v>Arabica</c:v>
                </c:pt>
              </c:strCache>
            </c:strRef>
          </c:tx>
          <c:spPr>
            <a:solidFill>
              <a:schemeClr val="accent1"/>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'!$B$5:$B$17</c:f>
              <c:numCache>
                <c:formatCode>[$$-409]#,##0.00</c:formatCode>
                <c:ptCount val="8"/>
                <c:pt idx="0">
                  <c:v>1686.1</c:v>
                </c:pt>
                <c:pt idx="1">
                  <c:v>1240.5299999999997</c:v>
                </c:pt>
                <c:pt idx="2">
                  <c:v>1707.4299999999996</c:v>
                </c:pt>
                <c:pt idx="3">
                  <c:v>1648.9850000000001</c:v>
                </c:pt>
                <c:pt idx="4">
                  <c:v>2358.8349999999996</c:v>
                </c:pt>
                <c:pt idx="5">
                  <c:v>1686.7949999999998</c:v>
                </c:pt>
                <c:pt idx="6">
                  <c:v>617.16</c:v>
                </c:pt>
                <c:pt idx="7">
                  <c:v>822.66</c:v>
                </c:pt>
              </c:numCache>
            </c:numRef>
          </c:val>
          <c:extLst>
            <c:ext xmlns:c16="http://schemas.microsoft.com/office/drawing/2014/chart" uri="{C3380CC4-5D6E-409C-BE32-E72D297353CC}">
              <c16:uniqueId val="{00000000-1170-44CA-B382-FD682C8FEA30}"/>
            </c:ext>
          </c:extLst>
        </c:ser>
        <c:ser>
          <c:idx val="1"/>
          <c:order val="1"/>
          <c:tx>
            <c:strRef>
              <c:f>'loyalty programme sales '!$C$3:$C$4</c:f>
              <c:strCache>
                <c:ptCount val="1"/>
                <c:pt idx="0">
                  <c:v>EXCELSA</c:v>
                </c:pt>
              </c:strCache>
            </c:strRef>
          </c:tx>
          <c:spPr>
            <a:solidFill>
              <a:schemeClr val="accent2"/>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'!$C$5:$C$17</c:f>
              <c:numCache>
                <c:formatCode>[$$-409]#,##0.00</c:formatCode>
                <c:ptCount val="8"/>
                <c:pt idx="0">
                  <c:v>1779.9099999999996</c:v>
                </c:pt>
                <c:pt idx="1">
                  <c:v>1701.5499999999997</c:v>
                </c:pt>
                <c:pt idx="2">
                  <c:v>1883.9700000000003</c:v>
                </c:pt>
                <c:pt idx="3">
                  <c:v>1779.4399999999996</c:v>
                </c:pt>
                <c:pt idx="4">
                  <c:v>1711.6899999999998</c:v>
                </c:pt>
                <c:pt idx="5">
                  <c:v>1757.95</c:v>
                </c:pt>
                <c:pt idx="6">
                  <c:v>806.69499999999982</c:v>
                </c:pt>
                <c:pt idx="7">
                  <c:v>885.23500000000001</c:v>
                </c:pt>
              </c:numCache>
            </c:numRef>
          </c:val>
          <c:extLst>
            <c:ext xmlns:c16="http://schemas.microsoft.com/office/drawing/2014/chart" uri="{C3380CC4-5D6E-409C-BE32-E72D297353CC}">
              <c16:uniqueId val="{00000005-1170-44CA-B382-FD682C8FEA30}"/>
            </c:ext>
          </c:extLst>
        </c:ser>
        <c:ser>
          <c:idx val="2"/>
          <c:order val="2"/>
          <c:tx>
            <c:strRef>
              <c:f>'loyalty programme sales '!$D$3:$D$4</c:f>
              <c:strCache>
                <c:ptCount val="1"/>
                <c:pt idx="0">
                  <c:v>Liberica</c:v>
                </c:pt>
              </c:strCache>
            </c:strRef>
          </c:tx>
          <c:spPr>
            <a:solidFill>
              <a:schemeClr val="accent3"/>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'!$D$5:$D$17</c:f>
              <c:numCache>
                <c:formatCode>[$$-409]#,##0.00</c:formatCode>
                <c:ptCount val="8"/>
                <c:pt idx="0">
                  <c:v>1897.87</c:v>
                </c:pt>
                <c:pt idx="1">
                  <c:v>1480.1350000000002</c:v>
                </c:pt>
                <c:pt idx="2">
                  <c:v>1163.4349999999997</c:v>
                </c:pt>
                <c:pt idx="3">
                  <c:v>1441.0200000000002</c:v>
                </c:pt>
                <c:pt idx="4">
                  <c:v>2512.7600000000007</c:v>
                </c:pt>
                <c:pt idx="5">
                  <c:v>1323.9349999999999</c:v>
                </c:pt>
                <c:pt idx="6">
                  <c:v>1241.9199999999998</c:v>
                </c:pt>
                <c:pt idx="7">
                  <c:v>992.99999999999989</c:v>
                </c:pt>
              </c:numCache>
            </c:numRef>
          </c:val>
          <c:extLst>
            <c:ext xmlns:c16="http://schemas.microsoft.com/office/drawing/2014/chart" uri="{C3380CC4-5D6E-409C-BE32-E72D297353CC}">
              <c16:uniqueId val="{00000006-1170-44CA-B382-FD682C8FEA30}"/>
            </c:ext>
          </c:extLst>
        </c:ser>
        <c:ser>
          <c:idx val="3"/>
          <c:order val="3"/>
          <c:tx>
            <c:strRef>
              <c:f>'loyalty programme sales '!$E$3:$E$4</c:f>
              <c:strCache>
                <c:ptCount val="1"/>
                <c:pt idx="0">
                  <c:v>Robusta</c:v>
                </c:pt>
              </c:strCache>
            </c:strRef>
          </c:tx>
          <c:spPr>
            <a:solidFill>
              <a:schemeClr val="accent4"/>
            </a:solidFill>
            <a:ln>
              <a:noFill/>
            </a:ln>
            <a:effectLst/>
          </c:spPr>
          <c:invertIfNegative val="0"/>
          <c:cat>
            <c:multiLvlStrRef>
              <c:f>'loyalty programme sales '!$A$5:$A$17</c:f>
              <c:multiLvlStrCache>
                <c:ptCount val="8"/>
                <c:lvl>
                  <c:pt idx="0">
                    <c:v>No</c:v>
                  </c:pt>
                  <c:pt idx="1">
                    <c:v>Yes</c:v>
                  </c:pt>
                  <c:pt idx="2">
                    <c:v>No</c:v>
                  </c:pt>
                  <c:pt idx="3">
                    <c:v>Yes</c:v>
                  </c:pt>
                  <c:pt idx="4">
                    <c:v>No</c:v>
                  </c:pt>
                  <c:pt idx="5">
                    <c:v>Yes</c:v>
                  </c:pt>
                  <c:pt idx="6">
                    <c:v>No</c:v>
                  </c:pt>
                  <c:pt idx="7">
                    <c:v>Yes</c:v>
                  </c:pt>
                </c:lvl>
                <c:lvl>
                  <c:pt idx="0">
                    <c:v>2019</c:v>
                  </c:pt>
                  <c:pt idx="2">
                    <c:v>2020</c:v>
                  </c:pt>
                  <c:pt idx="4">
                    <c:v>2021</c:v>
                  </c:pt>
                  <c:pt idx="6">
                    <c:v>2022</c:v>
                  </c:pt>
                </c:lvl>
              </c:multiLvlStrCache>
            </c:multiLvlStrRef>
          </c:cat>
          <c:val>
            <c:numRef>
              <c:f>'loyalty programme sales '!$E$5:$E$17</c:f>
              <c:numCache>
                <c:formatCode>[$$-409]#,##0.00</c:formatCode>
                <c:ptCount val="8"/>
                <c:pt idx="0">
                  <c:v>927.72999999999968</c:v>
                </c:pt>
                <c:pt idx="1">
                  <c:v>1473.34</c:v>
                </c:pt>
                <c:pt idx="2">
                  <c:v>1664.0649999999996</c:v>
                </c:pt>
                <c:pt idx="3">
                  <c:v>829.19999999999982</c:v>
                </c:pt>
                <c:pt idx="4">
                  <c:v>1342.8749999999998</c:v>
                </c:pt>
                <c:pt idx="5">
                  <c:v>1071.2700000000002</c:v>
                </c:pt>
                <c:pt idx="6">
                  <c:v>913.95999999999981</c:v>
                </c:pt>
                <c:pt idx="7">
                  <c:v>782.80499999999984</c:v>
                </c:pt>
              </c:numCache>
            </c:numRef>
          </c:val>
          <c:extLst>
            <c:ext xmlns:c16="http://schemas.microsoft.com/office/drawing/2014/chart" uri="{C3380CC4-5D6E-409C-BE32-E72D297353CC}">
              <c16:uniqueId val="{00000007-1170-44CA-B382-FD682C8FEA30}"/>
            </c:ext>
          </c:extLst>
        </c:ser>
        <c:dLbls>
          <c:showLegendKey val="0"/>
          <c:showVal val="0"/>
          <c:showCatName val="0"/>
          <c:showSerName val="0"/>
          <c:showPercent val="0"/>
          <c:showBubbleSize val="0"/>
        </c:dLbls>
        <c:gapWidth val="219"/>
        <c:overlap val="-27"/>
        <c:axId val="1244247088"/>
        <c:axId val="1244247568"/>
      </c:barChart>
      <c:catAx>
        <c:axId val="124424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47568"/>
        <c:crosses val="autoZero"/>
        <c:auto val="1"/>
        <c:lblAlgn val="ctr"/>
        <c:lblOffset val="100"/>
        <c:noMultiLvlLbl val="0"/>
      </c:catAx>
      <c:valAx>
        <c:axId val="124424756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4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.xlsm]loyalty programme sales !PivotTable4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Comparison of loyalty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0070C0"/>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'loyalty programme sales '!$B$20:$B$21</c:f>
              <c:strCache>
                <c:ptCount val="1"/>
                <c:pt idx="0">
                  <c:v>No</c:v>
                </c:pt>
              </c:strCache>
            </c:strRef>
          </c:tx>
          <c:spPr>
            <a:solidFill>
              <a:srgbClr val="0070C0"/>
            </a:solidFill>
            <a:ln>
              <a:solidFill>
                <a:schemeClr val="bg1">
                  <a:lumMod val="65000"/>
                </a:schemeClr>
              </a:solidFill>
            </a:ln>
            <a:effectLst/>
          </c:spPr>
          <c:invertIfNegative val="0"/>
          <c:cat>
            <c:strRef>
              <c:f>'loyalty programme sales '!$A$22:$A$26</c:f>
              <c:strCache>
                <c:ptCount val="4"/>
                <c:pt idx="0">
                  <c:v>2019</c:v>
                </c:pt>
                <c:pt idx="1">
                  <c:v>2020</c:v>
                </c:pt>
                <c:pt idx="2">
                  <c:v>2021</c:v>
                </c:pt>
                <c:pt idx="3">
                  <c:v>2022</c:v>
                </c:pt>
              </c:strCache>
            </c:strRef>
          </c:cat>
          <c:val>
            <c:numRef>
              <c:f>'loyalty programme sales '!$B$22:$B$26</c:f>
              <c:numCache>
                <c:formatCode>[$$-409]#,##0.00</c:formatCode>
                <c:ptCount val="4"/>
                <c:pt idx="0">
                  <c:v>6291.61</c:v>
                </c:pt>
                <c:pt idx="1">
                  <c:v>6418.9</c:v>
                </c:pt>
                <c:pt idx="2">
                  <c:v>7926.1599999999989</c:v>
                </c:pt>
                <c:pt idx="3">
                  <c:v>3579.7349999999983</c:v>
                </c:pt>
              </c:numCache>
            </c:numRef>
          </c:val>
          <c:extLst>
            <c:ext xmlns:c16="http://schemas.microsoft.com/office/drawing/2014/chart" uri="{C3380CC4-5D6E-409C-BE32-E72D297353CC}">
              <c16:uniqueId val="{00000000-F5C7-4651-A31E-AADA84450E33}"/>
            </c:ext>
          </c:extLst>
        </c:ser>
        <c:ser>
          <c:idx val="1"/>
          <c:order val="1"/>
          <c:tx>
            <c:strRef>
              <c:f>'loyalty programme sales '!$C$20:$C$21</c:f>
              <c:strCache>
                <c:ptCount val="1"/>
                <c:pt idx="0">
                  <c:v>Yes</c:v>
                </c:pt>
              </c:strCache>
            </c:strRef>
          </c:tx>
          <c:spPr>
            <a:solidFill>
              <a:schemeClr val="accent2"/>
            </a:solidFill>
            <a:ln>
              <a:noFill/>
            </a:ln>
            <a:effectLst/>
          </c:spPr>
          <c:invertIfNegative val="0"/>
          <c:cat>
            <c:strRef>
              <c:f>'loyalty programme sales '!$A$22:$A$26</c:f>
              <c:strCache>
                <c:ptCount val="4"/>
                <c:pt idx="0">
                  <c:v>2019</c:v>
                </c:pt>
                <c:pt idx="1">
                  <c:v>2020</c:v>
                </c:pt>
                <c:pt idx="2">
                  <c:v>2021</c:v>
                </c:pt>
                <c:pt idx="3">
                  <c:v>2022</c:v>
                </c:pt>
              </c:strCache>
            </c:strRef>
          </c:cat>
          <c:val>
            <c:numRef>
              <c:f>'loyalty programme sales '!$C$22:$C$26</c:f>
              <c:numCache>
                <c:formatCode>[$$-409]#,##0.00</c:formatCode>
                <c:ptCount val="4"/>
                <c:pt idx="0">
                  <c:v>5895.5549999999994</c:v>
                </c:pt>
                <c:pt idx="1">
                  <c:v>5698.6450000000023</c:v>
                </c:pt>
                <c:pt idx="2">
                  <c:v>5839.9500000000035</c:v>
                </c:pt>
                <c:pt idx="3">
                  <c:v>3483.6999999999994</c:v>
                </c:pt>
              </c:numCache>
            </c:numRef>
          </c:val>
          <c:extLst>
            <c:ext xmlns:c16="http://schemas.microsoft.com/office/drawing/2014/chart" uri="{C3380CC4-5D6E-409C-BE32-E72D297353CC}">
              <c16:uniqueId val="{00000000-4A0C-4508-B136-71D72EA04BF7}"/>
            </c:ext>
          </c:extLst>
        </c:ser>
        <c:dLbls>
          <c:showLegendKey val="0"/>
          <c:showVal val="0"/>
          <c:showCatName val="0"/>
          <c:showSerName val="0"/>
          <c:showPercent val="0"/>
          <c:showBubbleSize val="0"/>
        </c:dLbls>
        <c:gapWidth val="219"/>
        <c:axId val="1826549904"/>
        <c:axId val="1826548464"/>
      </c:barChart>
      <c:catAx>
        <c:axId val="182654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548464"/>
        <c:crosses val="autoZero"/>
        <c:auto val="1"/>
        <c:lblAlgn val="ctr"/>
        <c:lblOffset val="100"/>
        <c:noMultiLvlLbl val="0"/>
      </c:catAx>
      <c:valAx>
        <c:axId val="1826548464"/>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549904"/>
        <c:crosses val="autoZero"/>
        <c:crossBetween val="between"/>
      </c:valAx>
      <c:spPr>
        <a:solidFill>
          <a:srgbClr val="002060"/>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.xlsm]loyalty programme sales !PivotTable5</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Y/Y sales changes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IN"/>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338434936772589"/>
              <c:y val="-5.55852592585834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1695621959694231E-4"/>
              <c:y val="-4.16802766398118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1833217512161223"/>
              <c:y val="6.9559584310362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0.10338434936772584"/>
              <c:y val="-5.5585259258583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7.9221681723418026E-3"/>
              <c:y val="-6.48552476710979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056351301108376E-2"/>
          <c:y val="0.13794640538577985"/>
          <c:w val="0.80302164894184858"/>
          <c:h val="0.80540209342909497"/>
        </c:manualLayout>
      </c:layout>
      <c:lineChart>
        <c:grouping val="standard"/>
        <c:varyColors val="0"/>
        <c:ser>
          <c:idx val="0"/>
          <c:order val="0"/>
          <c:tx>
            <c:strRef>
              <c:f>'loyalty programme sales '!$B$28:$B$29</c:f>
              <c:strCache>
                <c:ptCount val="1"/>
                <c:pt idx="0">
                  <c:v>No</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Pt>
            <c:idx val="1"/>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C-1ED9-4C78-93EC-C7175B9CF064}"/>
              </c:ext>
            </c:extLst>
          </c:dPt>
          <c:dPt>
            <c:idx val="3"/>
            <c:marker>
              <c:symbol val="circle"/>
              <c:size val="4"/>
              <c:spPr>
                <a:solidFill>
                  <a:schemeClr val="accent1"/>
                </a:solidFill>
                <a:ln w="9525" cap="flat" cmpd="sng" algn="ctr">
                  <a:solidFill>
                    <a:schemeClr val="accent1"/>
                  </a:solidFill>
                  <a:round/>
                </a:ln>
                <a:effectLst/>
              </c:spPr>
            </c:marker>
            <c:bubble3D val="0"/>
            <c:spPr>
              <a:ln w="22225" cap="rnd" cmpd="sng" algn="ctr">
                <a:solidFill>
                  <a:schemeClr val="accent1"/>
                </a:solidFill>
                <a:round/>
              </a:ln>
              <a:effectLst/>
            </c:spPr>
            <c:extLst>
              <c:ext xmlns:c16="http://schemas.microsoft.com/office/drawing/2014/chart" uri="{C3380CC4-5D6E-409C-BE32-E72D297353CC}">
                <c16:uniqueId val="{0000000E-1ED9-4C78-93EC-C7175B9CF064}"/>
              </c:ext>
            </c:extLst>
          </c:dPt>
          <c:dLbls>
            <c:dLbl>
              <c:idx val="1"/>
              <c:layout>
                <c:manualLayout>
                  <c:x val="-0.10338434936772589"/>
                  <c:y val="-5.55852592585834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ED9-4C78-93EC-C7175B9CF064}"/>
                </c:ext>
              </c:extLst>
            </c:dLbl>
            <c:dLbl>
              <c:idx val="3"/>
              <c:layout>
                <c:manualLayout>
                  <c:x val="4.1695621959694231E-4"/>
                  <c:y val="-4.16802766398118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1ED9-4C78-93EC-C7175B9CF0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'loyalty programme sales '!$A$30:$A$34</c:f>
              <c:strCache>
                <c:ptCount val="4"/>
                <c:pt idx="0">
                  <c:v>2019</c:v>
                </c:pt>
                <c:pt idx="1">
                  <c:v>2020</c:v>
                </c:pt>
                <c:pt idx="2">
                  <c:v>2021</c:v>
                </c:pt>
                <c:pt idx="3">
                  <c:v>2022</c:v>
                </c:pt>
              </c:strCache>
            </c:strRef>
          </c:cat>
          <c:val>
            <c:numRef>
              <c:f>'loyalty programme sales '!$B$30:$B$34</c:f>
              <c:numCache>
                <c:formatCode>0.00%</c:formatCode>
                <c:ptCount val="4"/>
                <c:pt idx="1">
                  <c:v>2.0231705398141328E-2</c:v>
                </c:pt>
                <c:pt idx="2">
                  <c:v>0.23481593419433228</c:v>
                </c:pt>
                <c:pt idx="3">
                  <c:v>-0.54836452960828463</c:v>
                </c:pt>
              </c:numCache>
            </c:numRef>
          </c:val>
          <c:smooth val="0"/>
          <c:extLst>
            <c:ext xmlns:c16="http://schemas.microsoft.com/office/drawing/2014/chart" uri="{C3380CC4-5D6E-409C-BE32-E72D297353CC}">
              <c16:uniqueId val="{0000000F-1ED9-4C78-93EC-C7175B9CF064}"/>
            </c:ext>
          </c:extLst>
        </c:ser>
        <c:ser>
          <c:idx val="1"/>
          <c:order val="1"/>
          <c:tx>
            <c:strRef>
              <c:f>'loyalty programme sales '!$C$28:$C$29</c:f>
              <c:strCache>
                <c:ptCount val="1"/>
                <c:pt idx="0">
                  <c:v>Yes</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1"/>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12-1ED9-4C78-93EC-C7175B9CF064}"/>
              </c:ext>
            </c:extLst>
          </c:dPt>
          <c:dPt>
            <c:idx val="2"/>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14-1ED9-4C78-93EC-C7175B9CF064}"/>
              </c:ext>
            </c:extLst>
          </c:dPt>
          <c:dPt>
            <c:idx val="3"/>
            <c:marker>
              <c:symbol val="circle"/>
              <c:size val="4"/>
              <c:spPr>
                <a:solidFill>
                  <a:schemeClr val="accent2"/>
                </a:solidFill>
                <a:ln w="9525" cap="flat" cmpd="sng" algn="ctr">
                  <a:solidFill>
                    <a:schemeClr val="accent2"/>
                  </a:solidFill>
                  <a:round/>
                </a:ln>
                <a:effectLst/>
              </c:spPr>
            </c:marker>
            <c:bubble3D val="0"/>
            <c:spPr>
              <a:ln w="22225" cap="rnd" cmpd="sng" algn="ctr">
                <a:solidFill>
                  <a:schemeClr val="accent2"/>
                </a:solidFill>
                <a:round/>
              </a:ln>
              <a:effectLst/>
            </c:spPr>
            <c:extLst>
              <c:ext xmlns:c16="http://schemas.microsoft.com/office/drawing/2014/chart" uri="{C3380CC4-5D6E-409C-BE32-E72D297353CC}">
                <c16:uniqueId val="{00000016-1ED9-4C78-93EC-C7175B9CF064}"/>
              </c:ext>
            </c:extLst>
          </c:dPt>
          <c:dLbls>
            <c:dLbl>
              <c:idx val="1"/>
              <c:layout>
                <c:manualLayout>
                  <c:x val="-0.11833217512161223"/>
                  <c:y val="6.955958431036213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1ED9-4C78-93EC-C7175B9CF064}"/>
                </c:ext>
              </c:extLst>
            </c:dLbl>
            <c:dLbl>
              <c:idx val="2"/>
              <c:layout>
                <c:manualLayout>
                  <c:x val="-0.10338434936772584"/>
                  <c:y val="-5.5585259258583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1ED9-4C78-93EC-C7175B9CF064}"/>
                </c:ext>
              </c:extLst>
            </c:dLbl>
            <c:dLbl>
              <c:idx val="3"/>
              <c:layout>
                <c:manualLayout>
                  <c:x val="-7.9221681723418026E-3"/>
                  <c:y val="-6.485524767109797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1ED9-4C78-93EC-C7175B9CF0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'loyalty programme sales '!$A$30:$A$34</c:f>
              <c:strCache>
                <c:ptCount val="4"/>
                <c:pt idx="0">
                  <c:v>2019</c:v>
                </c:pt>
                <c:pt idx="1">
                  <c:v>2020</c:v>
                </c:pt>
                <c:pt idx="2">
                  <c:v>2021</c:v>
                </c:pt>
                <c:pt idx="3">
                  <c:v>2022</c:v>
                </c:pt>
              </c:strCache>
            </c:strRef>
          </c:cat>
          <c:val>
            <c:numRef>
              <c:f>'loyalty programme sales '!$C$30:$C$34</c:f>
              <c:numCache>
                <c:formatCode>0.00%</c:formatCode>
                <c:ptCount val="4"/>
                <c:pt idx="1">
                  <c:v>-3.3399739295112529E-2</c:v>
                </c:pt>
                <c:pt idx="2">
                  <c:v>2.4796245423254325E-2</c:v>
                </c:pt>
                <c:pt idx="3">
                  <c:v>-0.40347092012774127</c:v>
                </c:pt>
              </c:numCache>
            </c:numRef>
          </c:val>
          <c:smooth val="0"/>
          <c:extLst>
            <c:ext xmlns:c16="http://schemas.microsoft.com/office/drawing/2014/chart" uri="{C3380CC4-5D6E-409C-BE32-E72D297353CC}">
              <c16:uniqueId val="{00000017-1ED9-4C78-93EC-C7175B9CF064}"/>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81859855"/>
        <c:axId val="481853135"/>
      </c:lineChart>
      <c:catAx>
        <c:axId val="48185985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81853135"/>
        <c:crosses val="autoZero"/>
        <c:auto val="1"/>
        <c:lblAlgn val="ctr"/>
        <c:lblOffset val="100"/>
        <c:noMultiLvlLbl val="0"/>
      </c:catAx>
      <c:valAx>
        <c:axId val="48185313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81859855"/>
        <c:crosses val="autoZero"/>
        <c:crossBetween val="between"/>
      </c:valAx>
      <c:spPr>
        <a:solidFill>
          <a:srgbClr val="002060"/>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rgbClr val="00206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5.5594162612925692E-2"/>
              <c:y val="2.314814814814814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5.0034746351632978E-2"/>
              <c:y val="4.166666666666666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3.8915913829048E-2"/>
              <c:y val="3.703703703703703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1.3898540653231411E-2"/>
              <c:y val="-3.2407407407407406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2.2237665045170281E-2"/>
              <c:y val="-6.9444444444444531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7255038220986798E-2"/>
              <c:y val="1.851851851851843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5.0034746351632978E-2"/>
              <c:y val="4.166666666666666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3898540653231411E-2"/>
              <c:y val="-3.2407407407407406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4.7255038220986798E-2"/>
              <c:y val="1.851851851851843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5.5594162612925692E-2"/>
              <c:y val="2.3148148148148147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3.8915913829048E-2"/>
              <c:y val="3.7037037037037035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2.2237665045170281E-2"/>
              <c:y val="-6.9444444444444531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5.0034746351632978E-2"/>
              <c:y val="4.166666666666666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1.3898540653231411E-2"/>
              <c:y val="-3.2407407407407406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4.7255038220986798E-2"/>
              <c:y val="1.8518518518518434E-2"/>
            </c:manualLayout>
          </c:layout>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layout>
            <c:manualLayout>
              <c:x val="-5.5594162612925692E-2"/>
              <c:y val="2.3148148148148147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3.8915913829048E-2"/>
              <c:y val="3.7037037037037035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2.2237665045170281E-2"/>
              <c:y val="-6.9444444444444531E-2"/>
            </c:manualLayout>
          </c:layout>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61811023622048"/>
          <c:y val="7.4040596046737309E-2"/>
          <c:w val="0.52485529649308083"/>
          <c:h val="0.87415135608048999"/>
        </c:manualLayout>
      </c:layout>
      <c:radarChart>
        <c:radarStyle val="filled"/>
        <c:varyColors val="0"/>
        <c:ser>
          <c:idx val="0"/>
          <c:order val="0"/>
          <c:tx>
            <c:v>No</c:v>
          </c:tx>
          <c:spPr>
            <a:solidFill>
              <a:schemeClr val="accent1"/>
            </a:solidFill>
            <a:ln>
              <a:noFill/>
            </a:ln>
            <a:effectLst/>
          </c:spPr>
          <c:dPt>
            <c:idx val="0"/>
            <c:bubble3D val="0"/>
            <c:extLst>
              <c:ext xmlns:c16="http://schemas.microsoft.com/office/drawing/2014/chart" uri="{C3380CC4-5D6E-409C-BE32-E72D297353CC}">
                <c16:uniqueId val="{00000000-264B-4E76-AE55-E4AD9008379E}"/>
              </c:ext>
            </c:extLst>
          </c:dPt>
          <c:dPt>
            <c:idx val="1"/>
            <c:bubble3D val="0"/>
            <c:extLst>
              <c:ext xmlns:c16="http://schemas.microsoft.com/office/drawing/2014/chart" uri="{C3380CC4-5D6E-409C-BE32-E72D297353CC}">
                <c16:uniqueId val="{00000001-264B-4E76-AE55-E4AD9008379E}"/>
              </c:ext>
            </c:extLst>
          </c:dPt>
          <c:dPt>
            <c:idx val="2"/>
            <c:bubble3D val="0"/>
            <c:extLst>
              <c:ext xmlns:c16="http://schemas.microsoft.com/office/drawing/2014/chart" uri="{C3380CC4-5D6E-409C-BE32-E72D297353CC}">
                <c16:uniqueId val="{00000002-264B-4E76-AE55-E4AD9008379E}"/>
              </c:ext>
            </c:extLst>
          </c:dPt>
          <c:dLbls>
            <c:dLbl>
              <c:idx val="0"/>
              <c:layout>
                <c:manualLayout>
                  <c:x val="5.0034746351632978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64B-4E76-AE55-E4AD9008379E}"/>
                </c:ext>
              </c:extLst>
            </c:dLbl>
            <c:dLbl>
              <c:idx val="1"/>
              <c:layout>
                <c:manualLayout>
                  <c:x val="1.3898540653231411E-2"/>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64B-4E76-AE55-E4AD9008379E}"/>
                </c:ext>
              </c:extLst>
            </c:dLbl>
            <c:dLbl>
              <c:idx val="2"/>
              <c:layout>
                <c:manualLayout>
                  <c:x val="4.7255038220986798E-2"/>
                  <c:y val="1.85185185185184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64B-4E76-AE55-E4AD9008379E}"/>
                </c:ext>
              </c:extLst>
            </c:dLbl>
            <c:spPr>
              <a:solidFill>
                <a:srgbClr val="00B0F0"/>
              </a:solidFill>
              <a:ln>
                <a:solidFill>
                  <a:srgbClr val="002060"/>
                </a:solidFill>
              </a:ln>
              <a:effectLst/>
            </c:spPr>
            <c:txPr>
              <a:bodyPr rot="0" spcFirstLastPara="1" vertOverflow="ellipsis" vert="horz" wrap="square" lIns="38100" tIns="19050" rIns="38100" bIns="19050" anchor="ctr" anchorCtr="1">
                <a:spAutoFit/>
              </a:bodyPr>
              <a:lstStyle/>
              <a:p>
                <a:pPr>
                  <a:defRPr sz="79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Ireland</c:v>
              </c:pt>
              <c:pt idx="1">
                <c:v>United Kingdom</c:v>
              </c:pt>
              <c:pt idx="2">
                <c:v>United States</c:v>
              </c:pt>
            </c:strLit>
          </c:cat>
          <c:val>
            <c:numLit>
              <c:formatCode>General</c:formatCode>
              <c:ptCount val="3"/>
              <c:pt idx="0">
                <c:v>72</c:v>
              </c:pt>
              <c:pt idx="1">
                <c:v>46</c:v>
              </c:pt>
              <c:pt idx="2">
                <c:v>403</c:v>
              </c:pt>
            </c:numLit>
          </c:val>
          <c:extLst>
            <c:ext xmlns:c16="http://schemas.microsoft.com/office/drawing/2014/chart" uri="{C3380CC4-5D6E-409C-BE32-E72D297353CC}">
              <c16:uniqueId val="{00000003-264B-4E76-AE55-E4AD9008379E}"/>
            </c:ext>
          </c:extLst>
        </c:ser>
        <c:ser>
          <c:idx val="1"/>
          <c:order val="1"/>
          <c:tx>
            <c:v>Yes</c:v>
          </c:tx>
          <c:spPr>
            <a:solidFill>
              <a:schemeClr val="accent2"/>
            </a:solidFill>
            <a:ln>
              <a:noFill/>
            </a:ln>
            <a:effectLst/>
          </c:spPr>
          <c:dPt>
            <c:idx val="0"/>
            <c:bubble3D val="0"/>
            <c:extLst>
              <c:ext xmlns:c16="http://schemas.microsoft.com/office/drawing/2014/chart" uri="{C3380CC4-5D6E-409C-BE32-E72D297353CC}">
                <c16:uniqueId val="{00000004-264B-4E76-AE55-E4AD9008379E}"/>
              </c:ext>
            </c:extLst>
          </c:dPt>
          <c:dPt>
            <c:idx val="1"/>
            <c:bubble3D val="0"/>
            <c:extLst>
              <c:ext xmlns:c16="http://schemas.microsoft.com/office/drawing/2014/chart" uri="{C3380CC4-5D6E-409C-BE32-E72D297353CC}">
                <c16:uniqueId val="{00000005-264B-4E76-AE55-E4AD9008379E}"/>
              </c:ext>
            </c:extLst>
          </c:dPt>
          <c:dPt>
            <c:idx val="2"/>
            <c:bubble3D val="0"/>
            <c:extLst>
              <c:ext xmlns:c16="http://schemas.microsoft.com/office/drawing/2014/chart" uri="{C3380CC4-5D6E-409C-BE32-E72D297353CC}">
                <c16:uniqueId val="{00000006-264B-4E76-AE55-E4AD9008379E}"/>
              </c:ext>
            </c:extLst>
          </c:dPt>
          <c:dLbls>
            <c:dLbl>
              <c:idx val="0"/>
              <c:layout>
                <c:manualLayout>
                  <c:x val="-5.5594162612925692E-2"/>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64B-4E76-AE55-E4AD9008379E}"/>
                </c:ext>
              </c:extLst>
            </c:dLbl>
            <c:dLbl>
              <c:idx val="1"/>
              <c:layout>
                <c:manualLayout>
                  <c:x val="-3.8915913829048E-2"/>
                  <c:y val="3.703703703703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64B-4E76-AE55-E4AD9008379E}"/>
                </c:ext>
              </c:extLst>
            </c:dLbl>
            <c:dLbl>
              <c:idx val="2"/>
              <c:layout>
                <c:manualLayout>
                  <c:x val="-2.2237665045170281E-2"/>
                  <c:y val="-6.9444444444444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64B-4E76-AE55-E4AD9008379E}"/>
                </c:ext>
              </c:extLst>
            </c:dLbl>
            <c:spPr>
              <a:solidFill>
                <a:schemeClr val="accent2">
                  <a:lumMod val="60000"/>
                  <a:lumOff val="40000"/>
                </a:schemeClr>
              </a:solidFill>
              <a:ln>
                <a:solidFill>
                  <a:srgbClr val="00206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Ireland</c:v>
              </c:pt>
              <c:pt idx="1">
                <c:v>United Kingdom</c:v>
              </c:pt>
              <c:pt idx="2">
                <c:v>United States</c:v>
              </c:pt>
            </c:strLit>
          </c:cat>
          <c:val>
            <c:numLit>
              <c:formatCode>General</c:formatCode>
              <c:ptCount val="3"/>
              <c:pt idx="0">
                <c:v>81</c:v>
              </c:pt>
              <c:pt idx="1">
                <c:v>27</c:v>
              </c:pt>
              <c:pt idx="2">
                <c:v>371</c:v>
              </c:pt>
            </c:numLit>
          </c:val>
          <c:extLst>
            <c:ext xmlns:c16="http://schemas.microsoft.com/office/drawing/2014/chart" uri="{C3380CC4-5D6E-409C-BE32-E72D297353CC}">
              <c16:uniqueId val="{00000007-264B-4E76-AE55-E4AD9008379E}"/>
            </c:ext>
          </c:extLst>
        </c:ser>
        <c:dLbls>
          <c:showLegendKey val="0"/>
          <c:showVal val="1"/>
          <c:showCatName val="0"/>
          <c:showSerName val="0"/>
          <c:showPercent val="0"/>
          <c:showBubbleSize val="0"/>
        </c:dLbls>
        <c:axId val="1569786335"/>
        <c:axId val="1569797375"/>
      </c:radarChart>
      <c:catAx>
        <c:axId val="1569786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797375"/>
        <c:crosses val="autoZero"/>
        <c:auto val="1"/>
        <c:lblAlgn val="ctr"/>
        <c:lblOffset val="100"/>
        <c:noMultiLvlLbl val="0"/>
      </c:catAx>
      <c:valAx>
        <c:axId val="1569797375"/>
        <c:scaling>
          <c:orientation val="minMax"/>
        </c:scaling>
        <c:delete val="1"/>
        <c:axPos val="l"/>
        <c:majorGridlines>
          <c:spPr>
            <a:ln w="9525" cap="flat" cmpd="sng" algn="ctr">
              <a:solidFill>
                <a:schemeClr val="bg1">
                  <a:lumMod val="75000"/>
                </a:schemeClr>
              </a:solidFill>
              <a:round/>
            </a:ln>
            <a:effectLst/>
          </c:spPr>
        </c:majorGridlines>
        <c:numFmt formatCode="General" sourceLinked="1"/>
        <c:majorTickMark val="none"/>
        <c:minorTickMark val="none"/>
        <c:tickLblPos val="nextTo"/>
        <c:crossAx val="1569786335"/>
        <c:crosses val="autoZero"/>
        <c:crossBetween val="between"/>
      </c:valAx>
      <c:spPr>
        <a:solidFill>
          <a:sysClr val="window" lastClr="FFFFFF"/>
        </a:solidFill>
        <a:ln>
          <a:solidFill>
            <a:schemeClr val="bg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kumimoji="0" lang="en-IN"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876011371091187E-2"/>
          <c:y val="0.1373449651896107"/>
          <c:w val="0.90728113309022995"/>
          <c:h val="0.62040304647962397"/>
        </c:manualLayout>
      </c:layout>
      <c:scatterChart>
        <c:scatterStyle val="smoothMarker"/>
        <c:varyColors val="0"/>
        <c:ser>
          <c:idx val="0"/>
          <c:order val="0"/>
          <c:tx>
            <c:v>No</c:v>
          </c:tx>
          <c:spPr>
            <a:ln w="28575" cap="rnd">
              <a:solidFill>
                <a:schemeClr val="accent1"/>
              </a:solidFill>
              <a:round/>
            </a:ln>
            <a:effectLst/>
          </c:spPr>
          <c:marker>
            <c:symbol val="circle"/>
            <c:size val="5"/>
            <c:spPr>
              <a:solidFill>
                <a:schemeClr val="accent1"/>
              </a:solidFill>
              <a:ln w="9525">
                <a:solidFill>
                  <a:schemeClr val="accent1"/>
                </a:solidFill>
              </a:ln>
              <a:effectLst/>
            </c:spPr>
          </c:marker>
          <c:xVal>
            <c:strRef>
              <c:f>'loyalty programme sales '!$A$51:$A$63</c:f>
              <c:strCache>
                <c:ptCount val="13"/>
                <c:pt idx="0">
                  <c:v>Row Labels</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xVal>
          <c:yVal>
            <c:numRef>
              <c:f>'loyalty programme sales '!$B$51:$B$63</c:f>
              <c:numCache>
                <c:formatCode>General</c:formatCode>
                <c:ptCount val="13"/>
                <c:pt idx="0">
                  <c:v>0</c:v>
                </c:pt>
                <c:pt idx="1">
                  <c:v>49</c:v>
                </c:pt>
                <c:pt idx="2">
                  <c:v>50</c:v>
                </c:pt>
                <c:pt idx="3">
                  <c:v>53</c:v>
                </c:pt>
                <c:pt idx="4">
                  <c:v>35</c:v>
                </c:pt>
                <c:pt idx="5">
                  <c:v>35</c:v>
                </c:pt>
                <c:pt idx="6">
                  <c:v>48</c:v>
                </c:pt>
                <c:pt idx="7">
                  <c:v>50</c:v>
                </c:pt>
                <c:pt idx="8">
                  <c:v>42</c:v>
                </c:pt>
                <c:pt idx="9">
                  <c:v>44</c:v>
                </c:pt>
                <c:pt idx="10">
                  <c:v>49</c:v>
                </c:pt>
                <c:pt idx="11">
                  <c:v>30</c:v>
                </c:pt>
                <c:pt idx="12">
                  <c:v>36</c:v>
                </c:pt>
              </c:numCache>
            </c:numRef>
          </c:yVal>
          <c:smooth val="1"/>
          <c:extLst>
            <c:ext xmlns:c16="http://schemas.microsoft.com/office/drawing/2014/chart" uri="{C3380CC4-5D6E-409C-BE32-E72D297353CC}">
              <c16:uniqueId val="{00000000-868F-4B54-B997-CA496A122C58}"/>
            </c:ext>
          </c:extLst>
        </c:ser>
        <c:ser>
          <c:idx val="1"/>
          <c:order val="1"/>
          <c:tx>
            <c:v>Yes</c:v>
          </c:tx>
          <c:spPr>
            <a:ln w="28575" cap="rnd">
              <a:solidFill>
                <a:schemeClr val="accent2"/>
              </a:solidFill>
              <a:round/>
            </a:ln>
            <a:effectLst/>
          </c:spPr>
          <c:marker>
            <c:symbol val="circle"/>
            <c:size val="5"/>
            <c:spPr>
              <a:solidFill>
                <a:schemeClr val="accent2"/>
              </a:solidFill>
              <a:ln w="9525">
                <a:solidFill>
                  <a:schemeClr val="accent2"/>
                </a:solidFill>
              </a:ln>
              <a:effectLst/>
            </c:spPr>
          </c:marker>
          <c:xVal>
            <c:strRef>
              <c:f>'loyalty programme sales '!$A$51:$A$63</c:f>
              <c:strCache>
                <c:ptCount val="13"/>
                <c:pt idx="0">
                  <c:v>Row Labels</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xVal>
          <c:yVal>
            <c:numRef>
              <c:f>'loyalty programme sales '!$C$51:$C$63</c:f>
              <c:numCache>
                <c:formatCode>General</c:formatCode>
                <c:ptCount val="13"/>
                <c:pt idx="0">
                  <c:v>0</c:v>
                </c:pt>
                <c:pt idx="1">
                  <c:v>42</c:v>
                </c:pt>
                <c:pt idx="2">
                  <c:v>45</c:v>
                </c:pt>
                <c:pt idx="3">
                  <c:v>56</c:v>
                </c:pt>
                <c:pt idx="4">
                  <c:v>51</c:v>
                </c:pt>
                <c:pt idx="5">
                  <c:v>44</c:v>
                </c:pt>
                <c:pt idx="6">
                  <c:v>40</c:v>
                </c:pt>
                <c:pt idx="7">
                  <c:v>41</c:v>
                </c:pt>
                <c:pt idx="8">
                  <c:v>22</c:v>
                </c:pt>
                <c:pt idx="9">
                  <c:v>29</c:v>
                </c:pt>
                <c:pt idx="10">
                  <c:v>36</c:v>
                </c:pt>
                <c:pt idx="11">
                  <c:v>38</c:v>
                </c:pt>
                <c:pt idx="12">
                  <c:v>35</c:v>
                </c:pt>
              </c:numCache>
            </c:numRef>
          </c:yVal>
          <c:smooth val="1"/>
          <c:extLst>
            <c:ext xmlns:c16="http://schemas.microsoft.com/office/drawing/2014/chart" uri="{C3380CC4-5D6E-409C-BE32-E72D297353CC}">
              <c16:uniqueId val="{00000001-868F-4B54-B997-CA496A122C58}"/>
            </c:ext>
          </c:extLst>
        </c:ser>
        <c:dLbls>
          <c:showLegendKey val="0"/>
          <c:showVal val="0"/>
          <c:showCatName val="0"/>
          <c:showSerName val="0"/>
          <c:showPercent val="0"/>
          <c:showBubbleSize val="0"/>
        </c:dLbls>
        <c:axId val="28535359"/>
        <c:axId val="28532959"/>
      </c:scatterChart>
      <c:valAx>
        <c:axId val="2853535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32959"/>
        <c:crosses val="autoZero"/>
        <c:crossBetween val="midCat"/>
      </c:valAx>
      <c:valAx>
        <c:axId val="28532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35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Forecast</a:t>
            </a:r>
            <a:r>
              <a:rPr lang="en-IN" baseline="0"/>
              <a:t> 2022-2024</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IN"/>
        </a:p>
      </c:txPr>
    </c:title>
    <c:autoTitleDeleted val="0"/>
    <c:plotArea>
      <c:layout/>
      <c:lineChart>
        <c:grouping val="standard"/>
        <c:varyColors val="0"/>
        <c:ser>
          <c:idx val="0"/>
          <c:order val="0"/>
          <c:tx>
            <c:strRef>
              <c:f>'long term forecast'!$B$1</c:f>
              <c:strCache>
                <c:ptCount val="1"/>
                <c:pt idx="0">
                  <c:v>Values</c:v>
                </c:pt>
              </c:strCache>
            </c:strRef>
          </c:tx>
          <c:spPr>
            <a:ln w="22225" cap="rnd" cmpd="sng" algn="ctr">
              <a:solidFill>
                <a:schemeClr val="accent1"/>
              </a:solidFill>
              <a:round/>
            </a:ln>
            <a:effectLst/>
          </c:spPr>
          <c:marker>
            <c:symbol val="none"/>
          </c:marker>
          <c:cat>
            <c:numRef>
              <c:f>'long term forecast'!$A$2:$A$73</c:f>
              <c:numCache>
                <c:formatCode>[$-F800]dddd\,\ mmmm\ dd\,\ yyyy</c:formatCode>
                <c:ptCount val="72"/>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44835</c:v>
                </c:pt>
                <c:pt idx="45">
                  <c:v>44865</c:v>
                </c:pt>
                <c:pt idx="46">
                  <c:v>44896</c:v>
                </c:pt>
                <c:pt idx="47">
                  <c:v>44926</c:v>
                </c:pt>
                <c:pt idx="48">
                  <c:v>44957</c:v>
                </c:pt>
                <c:pt idx="49">
                  <c:v>44988</c:v>
                </c:pt>
                <c:pt idx="50">
                  <c:v>45016</c:v>
                </c:pt>
                <c:pt idx="51">
                  <c:v>45047</c:v>
                </c:pt>
                <c:pt idx="52">
                  <c:v>45077</c:v>
                </c:pt>
                <c:pt idx="53">
                  <c:v>45108</c:v>
                </c:pt>
                <c:pt idx="54">
                  <c:v>45138</c:v>
                </c:pt>
                <c:pt idx="55">
                  <c:v>45169</c:v>
                </c:pt>
                <c:pt idx="56">
                  <c:v>45200</c:v>
                </c:pt>
                <c:pt idx="57">
                  <c:v>45230</c:v>
                </c:pt>
                <c:pt idx="58">
                  <c:v>45261</c:v>
                </c:pt>
                <c:pt idx="59">
                  <c:v>45291</c:v>
                </c:pt>
                <c:pt idx="60">
                  <c:v>45322</c:v>
                </c:pt>
                <c:pt idx="61">
                  <c:v>45353</c:v>
                </c:pt>
                <c:pt idx="62">
                  <c:v>45382</c:v>
                </c:pt>
                <c:pt idx="63">
                  <c:v>45413</c:v>
                </c:pt>
                <c:pt idx="64">
                  <c:v>45443</c:v>
                </c:pt>
                <c:pt idx="65">
                  <c:v>45474</c:v>
                </c:pt>
                <c:pt idx="66">
                  <c:v>45504</c:v>
                </c:pt>
                <c:pt idx="67">
                  <c:v>45535</c:v>
                </c:pt>
                <c:pt idx="68">
                  <c:v>45566</c:v>
                </c:pt>
                <c:pt idx="69">
                  <c:v>45596</c:v>
                </c:pt>
                <c:pt idx="70">
                  <c:v>45627</c:v>
                </c:pt>
                <c:pt idx="71">
                  <c:v>45657</c:v>
                </c:pt>
              </c:numCache>
            </c:numRef>
          </c:cat>
          <c:val>
            <c:numRef>
              <c:f>'long term forecast'!$B$2:$B$73</c:f>
              <c:numCache>
                <c:formatCode>[$$-409]#,##0.00</c:formatCode>
                <c:ptCount val="72"/>
                <c:pt idx="0">
                  <c:v>828.9849999999999</c:v>
                </c:pt>
                <c:pt idx="1">
                  <c:v>987.40499999999997</c:v>
                </c:pt>
                <c:pt idx="2">
                  <c:v>1021.1399999999998</c:v>
                </c:pt>
                <c:pt idx="3">
                  <c:v>1680.7499999999998</c:v>
                </c:pt>
                <c:pt idx="4">
                  <c:v>398.565</c:v>
                </c:pt>
                <c:pt idx="5">
                  <c:v>1384.6799999999998</c:v>
                </c:pt>
                <c:pt idx="6">
                  <c:v>1004.135</c:v>
                </c:pt>
                <c:pt idx="7">
                  <c:v>706.34500000000003</c:v>
                </c:pt>
                <c:pt idx="8">
                  <c:v>1277.0199999999998</c:v>
                </c:pt>
                <c:pt idx="9">
                  <c:v>884.96999999999991</c:v>
                </c:pt>
                <c:pt idx="10">
                  <c:v>823.38499999999988</c:v>
                </c:pt>
                <c:pt idx="11">
                  <c:v>1189.7849999999999</c:v>
                </c:pt>
                <c:pt idx="12">
                  <c:v>566.94999999999993</c:v>
                </c:pt>
                <c:pt idx="13">
                  <c:v>1798.3399999999997</c:v>
                </c:pt>
                <c:pt idx="14">
                  <c:v>914.78999999999985</c:v>
                </c:pt>
                <c:pt idx="15">
                  <c:v>761.80999999999983</c:v>
                </c:pt>
                <c:pt idx="16">
                  <c:v>939.35500000000013</c:v>
                </c:pt>
                <c:pt idx="17">
                  <c:v>1438.4399999999998</c:v>
                </c:pt>
                <c:pt idx="18">
                  <c:v>1308.9449999999999</c:v>
                </c:pt>
                <c:pt idx="19">
                  <c:v>300.39999999999998</c:v>
                </c:pt>
                <c:pt idx="20">
                  <c:v>713.05</c:v>
                </c:pt>
                <c:pt idx="21">
                  <c:v>1514.7049999999999</c:v>
                </c:pt>
                <c:pt idx="22">
                  <c:v>1108.865</c:v>
                </c:pt>
                <c:pt idx="23">
                  <c:v>751.89499999999975</c:v>
                </c:pt>
                <c:pt idx="24">
                  <c:v>837.68499999999995</c:v>
                </c:pt>
                <c:pt idx="25">
                  <c:v>958.82999999999981</c:v>
                </c:pt>
                <c:pt idx="26">
                  <c:v>1544.64</c:v>
                </c:pt>
                <c:pt idx="27">
                  <c:v>1005.5849999999998</c:v>
                </c:pt>
                <c:pt idx="28">
                  <c:v>907.69</c:v>
                </c:pt>
                <c:pt idx="29">
                  <c:v>864.52999999999986</c:v>
                </c:pt>
                <c:pt idx="30">
                  <c:v>763.1049999999999</c:v>
                </c:pt>
                <c:pt idx="31">
                  <c:v>1075.9100000000001</c:v>
                </c:pt>
                <c:pt idx="32">
                  <c:v>1643.5749999999998</c:v>
                </c:pt>
                <c:pt idx="33">
                  <c:v>1400.3999999999996</c:v>
                </c:pt>
                <c:pt idx="34">
                  <c:v>1616.1799999999998</c:v>
                </c:pt>
                <c:pt idx="35">
                  <c:v>1147.98</c:v>
                </c:pt>
                <c:pt idx="36">
                  <c:v>1269.4149999999995</c:v>
                </c:pt>
                <c:pt idx="37">
                  <c:v>393.63</c:v>
                </c:pt>
                <c:pt idx="38">
                  <c:v>1315.2049999999999</c:v>
                </c:pt>
                <c:pt idx="39">
                  <c:v>776.44999999999993</c:v>
                </c:pt>
                <c:pt idx="40">
                  <c:v>1002.37</c:v>
                </c:pt>
                <c:pt idx="41">
                  <c:v>1155.3899999999996</c:v>
                </c:pt>
                <c:pt idx="42">
                  <c:v>906.73</c:v>
                </c:pt>
                <c:pt idx="43">
                  <c:v>244.24499999999998</c:v>
                </c:pt>
              </c:numCache>
            </c:numRef>
          </c:val>
          <c:smooth val="0"/>
          <c:extLst>
            <c:ext xmlns:c16="http://schemas.microsoft.com/office/drawing/2014/chart" uri="{C3380CC4-5D6E-409C-BE32-E72D297353CC}">
              <c16:uniqueId val="{00000000-1B49-493A-8CEA-87CDF2FB1904}"/>
            </c:ext>
          </c:extLst>
        </c:ser>
        <c:ser>
          <c:idx val="1"/>
          <c:order val="1"/>
          <c:tx>
            <c:strRef>
              <c:f>'long term forecast'!$C$1</c:f>
              <c:strCache>
                <c:ptCount val="1"/>
                <c:pt idx="0">
                  <c:v>Forecast</c:v>
                </c:pt>
              </c:strCache>
            </c:strRef>
          </c:tx>
          <c:spPr>
            <a:ln w="22225" cap="rnd" cmpd="sng" algn="ctr">
              <a:solidFill>
                <a:schemeClr val="accent2"/>
              </a:solidFill>
              <a:round/>
            </a:ln>
            <a:effectLst/>
          </c:spPr>
          <c:marker>
            <c:symbol val="none"/>
          </c:marker>
          <c:cat>
            <c:numRef>
              <c:f>'long term forecast'!$A$2:$A$73</c:f>
              <c:numCache>
                <c:formatCode>[$-F800]dddd\,\ mmmm\ dd\,\ yyyy</c:formatCode>
                <c:ptCount val="72"/>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44835</c:v>
                </c:pt>
                <c:pt idx="45">
                  <c:v>44865</c:v>
                </c:pt>
                <c:pt idx="46">
                  <c:v>44896</c:v>
                </c:pt>
                <c:pt idx="47">
                  <c:v>44926</c:v>
                </c:pt>
                <c:pt idx="48">
                  <c:v>44957</c:v>
                </c:pt>
                <c:pt idx="49">
                  <c:v>44988</c:v>
                </c:pt>
                <c:pt idx="50">
                  <c:v>45016</c:v>
                </c:pt>
                <c:pt idx="51">
                  <c:v>45047</c:v>
                </c:pt>
                <c:pt idx="52">
                  <c:v>45077</c:v>
                </c:pt>
                <c:pt idx="53">
                  <c:v>45108</c:v>
                </c:pt>
                <c:pt idx="54">
                  <c:v>45138</c:v>
                </c:pt>
                <c:pt idx="55">
                  <c:v>45169</c:v>
                </c:pt>
                <c:pt idx="56">
                  <c:v>45200</c:v>
                </c:pt>
                <c:pt idx="57">
                  <c:v>45230</c:v>
                </c:pt>
                <c:pt idx="58">
                  <c:v>45261</c:v>
                </c:pt>
                <c:pt idx="59">
                  <c:v>45291</c:v>
                </c:pt>
                <c:pt idx="60">
                  <c:v>45322</c:v>
                </c:pt>
                <c:pt idx="61">
                  <c:v>45353</c:v>
                </c:pt>
                <c:pt idx="62">
                  <c:v>45382</c:v>
                </c:pt>
                <c:pt idx="63">
                  <c:v>45413</c:v>
                </c:pt>
                <c:pt idx="64">
                  <c:v>45443</c:v>
                </c:pt>
                <c:pt idx="65">
                  <c:v>45474</c:v>
                </c:pt>
                <c:pt idx="66">
                  <c:v>45504</c:v>
                </c:pt>
                <c:pt idx="67">
                  <c:v>45535</c:v>
                </c:pt>
                <c:pt idx="68">
                  <c:v>45566</c:v>
                </c:pt>
                <c:pt idx="69">
                  <c:v>45596</c:v>
                </c:pt>
                <c:pt idx="70">
                  <c:v>45627</c:v>
                </c:pt>
                <c:pt idx="71">
                  <c:v>45657</c:v>
                </c:pt>
              </c:numCache>
            </c:numRef>
          </c:cat>
          <c:val>
            <c:numRef>
              <c:f>'long term forecast'!$C$2:$C$73</c:f>
              <c:numCache>
                <c:formatCode>General</c:formatCode>
                <c:ptCount val="72"/>
                <c:pt idx="43" formatCode="[$$-409]#,##0.00">
                  <c:v>244.24499999999998</c:v>
                </c:pt>
                <c:pt idx="44" formatCode="[$$-409]#,##0.00">
                  <c:v>988.32646865462459</c:v>
                </c:pt>
                <c:pt idx="45" formatCode="[$$-409]#,##0.00">
                  <c:v>988.92946662216639</c:v>
                </c:pt>
                <c:pt idx="46" formatCode="[$$-409]#,##0.00">
                  <c:v>989.53246458970818</c:v>
                </c:pt>
                <c:pt idx="47" formatCode="[$$-409]#,##0.00">
                  <c:v>990.13546255724998</c:v>
                </c:pt>
                <c:pt idx="48" formatCode="[$$-409]#,##0.00">
                  <c:v>990.73846052479178</c:v>
                </c:pt>
                <c:pt idx="49" formatCode="[$$-409]#,##0.00">
                  <c:v>991.34145849233357</c:v>
                </c:pt>
                <c:pt idx="50" formatCode="[$$-409]#,##0.00">
                  <c:v>991.94445645987537</c:v>
                </c:pt>
                <c:pt idx="51" formatCode="[$$-409]#,##0.00">
                  <c:v>992.54745442741716</c:v>
                </c:pt>
                <c:pt idx="52" formatCode="[$$-409]#,##0.00">
                  <c:v>993.15045239495896</c:v>
                </c:pt>
                <c:pt idx="53" formatCode="[$$-409]#,##0.00">
                  <c:v>993.75345036250076</c:v>
                </c:pt>
                <c:pt idx="54" formatCode="[$$-409]#,##0.00">
                  <c:v>994.35644833004244</c:v>
                </c:pt>
                <c:pt idx="55" formatCode="[$$-409]#,##0.00">
                  <c:v>994.95944629758424</c:v>
                </c:pt>
                <c:pt idx="56" formatCode="[$$-409]#,##0.00">
                  <c:v>995.56244426512603</c:v>
                </c:pt>
                <c:pt idx="57" formatCode="[$$-409]#,##0.00">
                  <c:v>996.16544223266783</c:v>
                </c:pt>
                <c:pt idx="58" formatCode="[$$-409]#,##0.00">
                  <c:v>996.76844020020962</c:v>
                </c:pt>
                <c:pt idx="59" formatCode="[$$-409]#,##0.00">
                  <c:v>997.37143816775142</c:v>
                </c:pt>
                <c:pt idx="60" formatCode="[$$-409]#,##0.00">
                  <c:v>997.97443613529322</c:v>
                </c:pt>
                <c:pt idx="61" formatCode="[$$-409]#,##0.00">
                  <c:v>998.57743410283501</c:v>
                </c:pt>
                <c:pt idx="62" formatCode="[$$-409]#,##0.00">
                  <c:v>999.18043207037681</c:v>
                </c:pt>
                <c:pt idx="63" formatCode="[$$-409]#,##0.00">
                  <c:v>999.78343003791861</c:v>
                </c:pt>
                <c:pt idx="64" formatCode="[$$-409]#,##0.00">
                  <c:v>1000.3864280054604</c:v>
                </c:pt>
                <c:pt idx="65" formatCode="[$$-409]#,##0.00">
                  <c:v>1000.9894259730022</c:v>
                </c:pt>
                <c:pt idx="66" formatCode="[$$-409]#,##0.00">
                  <c:v>1001.592423940544</c:v>
                </c:pt>
                <c:pt idx="67" formatCode="[$$-409]#,##0.00">
                  <c:v>1002.1954219080858</c:v>
                </c:pt>
                <c:pt idx="68" formatCode="[$$-409]#,##0.00">
                  <c:v>1002.7984198756276</c:v>
                </c:pt>
                <c:pt idx="69" formatCode="[$$-409]#,##0.00">
                  <c:v>1003.4014178431694</c:v>
                </c:pt>
                <c:pt idx="70" formatCode="[$$-409]#,##0.00">
                  <c:v>1004.0044158107112</c:v>
                </c:pt>
                <c:pt idx="71" formatCode="[$$-409]#,##0.00">
                  <c:v>1004.607413778253</c:v>
                </c:pt>
              </c:numCache>
            </c:numRef>
          </c:val>
          <c:smooth val="0"/>
          <c:extLst>
            <c:ext xmlns:c16="http://schemas.microsoft.com/office/drawing/2014/chart" uri="{C3380CC4-5D6E-409C-BE32-E72D297353CC}">
              <c16:uniqueId val="{00000001-1B49-493A-8CEA-87CDF2FB1904}"/>
            </c:ext>
          </c:extLst>
        </c:ser>
        <c:ser>
          <c:idx val="2"/>
          <c:order val="2"/>
          <c:tx>
            <c:strRef>
              <c:f>'long term forecast'!$D$1</c:f>
              <c:strCache>
                <c:ptCount val="1"/>
                <c:pt idx="0">
                  <c:v>Lower Confidence Bound</c:v>
                </c:pt>
              </c:strCache>
            </c:strRef>
          </c:tx>
          <c:spPr>
            <a:ln w="22225" cap="rnd" cmpd="sng" algn="ctr">
              <a:solidFill>
                <a:schemeClr val="accent3"/>
              </a:solidFill>
              <a:round/>
            </a:ln>
            <a:effectLst/>
          </c:spPr>
          <c:marker>
            <c:symbol val="none"/>
          </c:marker>
          <c:cat>
            <c:numRef>
              <c:f>'long term forecast'!$A$2:$A$73</c:f>
              <c:numCache>
                <c:formatCode>[$-F800]dddd\,\ mmmm\ dd\,\ yyyy</c:formatCode>
                <c:ptCount val="72"/>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44835</c:v>
                </c:pt>
                <c:pt idx="45">
                  <c:v>44865</c:v>
                </c:pt>
                <c:pt idx="46">
                  <c:v>44896</c:v>
                </c:pt>
                <c:pt idx="47">
                  <c:v>44926</c:v>
                </c:pt>
                <c:pt idx="48">
                  <c:v>44957</c:v>
                </c:pt>
                <c:pt idx="49">
                  <c:v>44988</c:v>
                </c:pt>
                <c:pt idx="50">
                  <c:v>45016</c:v>
                </c:pt>
                <c:pt idx="51">
                  <c:v>45047</c:v>
                </c:pt>
                <c:pt idx="52">
                  <c:v>45077</c:v>
                </c:pt>
                <c:pt idx="53">
                  <c:v>45108</c:v>
                </c:pt>
                <c:pt idx="54">
                  <c:v>45138</c:v>
                </c:pt>
                <c:pt idx="55">
                  <c:v>45169</c:v>
                </c:pt>
                <c:pt idx="56">
                  <c:v>45200</c:v>
                </c:pt>
                <c:pt idx="57">
                  <c:v>45230</c:v>
                </c:pt>
                <c:pt idx="58">
                  <c:v>45261</c:v>
                </c:pt>
                <c:pt idx="59">
                  <c:v>45291</c:v>
                </c:pt>
                <c:pt idx="60">
                  <c:v>45322</c:v>
                </c:pt>
                <c:pt idx="61">
                  <c:v>45353</c:v>
                </c:pt>
                <c:pt idx="62">
                  <c:v>45382</c:v>
                </c:pt>
                <c:pt idx="63">
                  <c:v>45413</c:v>
                </c:pt>
                <c:pt idx="64">
                  <c:v>45443</c:v>
                </c:pt>
                <c:pt idx="65">
                  <c:v>45474</c:v>
                </c:pt>
                <c:pt idx="66">
                  <c:v>45504</c:v>
                </c:pt>
                <c:pt idx="67">
                  <c:v>45535</c:v>
                </c:pt>
                <c:pt idx="68">
                  <c:v>45566</c:v>
                </c:pt>
                <c:pt idx="69">
                  <c:v>45596</c:v>
                </c:pt>
                <c:pt idx="70">
                  <c:v>45627</c:v>
                </c:pt>
                <c:pt idx="71">
                  <c:v>45657</c:v>
                </c:pt>
              </c:numCache>
            </c:numRef>
          </c:cat>
          <c:val>
            <c:numRef>
              <c:f>'long term forecast'!$D$2:$D$73</c:f>
              <c:numCache>
                <c:formatCode>General</c:formatCode>
                <c:ptCount val="72"/>
                <c:pt idx="43" formatCode="[$$-409]#,##0.00">
                  <c:v>244.24499999999998</c:v>
                </c:pt>
                <c:pt idx="44" formatCode="[$$-409]#,##0.00">
                  <c:v>227.58782501597852</c:v>
                </c:pt>
                <c:pt idx="45" formatCode="[$$-409]#,##0.00">
                  <c:v>224.32052072597321</c:v>
                </c:pt>
                <c:pt idx="46" formatCode="[$$-409]#,##0.00">
                  <c:v>220.99627338564721</c:v>
                </c:pt>
                <c:pt idx="47" formatCode="[$$-409]#,##0.00">
                  <c:v>217.61520229891403</c:v>
                </c:pt>
                <c:pt idx="48" formatCode="[$$-409]#,##0.00">
                  <c:v>214.17743681284821</c:v>
                </c:pt>
                <c:pt idx="49" formatCode="[$$-409]#,##0.00">
                  <c:v>210.68311596737431</c:v>
                </c:pt>
                <c:pt idx="50" formatCode="[$$-409]#,##0.00">
                  <c:v>207.13238814542842</c:v>
                </c:pt>
                <c:pt idx="51" formatCode="[$$-409]#,##0.00">
                  <c:v>203.52541072416352</c:v>
                </c:pt>
                <c:pt idx="52" formatCode="[$$-409]#,##0.00">
                  <c:v>199.86234972773616</c:v>
                </c:pt>
                <c:pt idx="53" formatCode="[$$-409]#,##0.00">
                  <c:v>196.14337948220066</c:v>
                </c:pt>
                <c:pt idx="54" formatCode="[$$-409]#,##0.00">
                  <c:v>192.36868227299601</c:v>
                </c:pt>
                <c:pt idx="55" formatCode="[$$-409]#,##0.00">
                  <c:v>188.53844800549257</c:v>
                </c:pt>
                <c:pt idx="56" formatCode="[$$-409]#,##0.00">
                  <c:v>184.65287386903617</c:v>
                </c:pt>
                <c:pt idx="57" formatCode="[$$-409]#,##0.00">
                  <c:v>180.71216400490118</c:v>
                </c:pt>
                <c:pt idx="58" formatCode="[$$-409]#,##0.00">
                  <c:v>176.71652917853351</c:v>
                </c:pt>
                <c:pt idx="59" formatCode="[$$-409]#,##0.00">
                  <c:v>172.66618645644246</c:v>
                </c:pt>
                <c:pt idx="60" formatCode="[$$-409]#,##0.00">
                  <c:v>168.56135888806864</c:v>
                </c:pt>
                <c:pt idx="61" formatCode="[$$-409]#,##0.00">
                  <c:v>164.40227519293182</c:v>
                </c:pt>
                <c:pt idx="62" formatCode="[$$-409]#,##0.00">
                  <c:v>160.18916945333615</c:v>
                </c:pt>
                <c:pt idx="63" formatCode="[$$-409]#,##0.00">
                  <c:v>155.92228081288147</c:v>
                </c:pt>
                <c:pt idx="64" formatCode="[$$-409]#,##0.00">
                  <c:v>151.60185318101014</c:v>
                </c:pt>
                <c:pt idx="65" formatCode="[$$-409]#,##0.00">
                  <c:v>147.22813494378761</c:v>
                </c:pt>
                <c:pt idx="66" formatCode="[$$-409]#,##0.00">
                  <c:v>142.80137868109705</c:v>
                </c:pt>
                <c:pt idx="67" formatCode="[$$-409]#,##0.00">
                  <c:v>138.32184089040163</c:v>
                </c:pt>
                <c:pt idx="68" formatCode="[$$-409]#,##0.00">
                  <c:v>133.78978171720814</c:v>
                </c:pt>
                <c:pt idx="69" formatCode="[$$-409]#,##0.00">
                  <c:v>129.20546469234318</c:v>
                </c:pt>
                <c:pt idx="70" formatCode="[$$-409]#,##0.00">
                  <c:v>124.56915647613266</c:v>
                </c:pt>
                <c:pt idx="71" formatCode="[$$-409]#,##0.00">
                  <c:v>119.88112660955676</c:v>
                </c:pt>
              </c:numCache>
            </c:numRef>
          </c:val>
          <c:smooth val="0"/>
          <c:extLst>
            <c:ext xmlns:c16="http://schemas.microsoft.com/office/drawing/2014/chart" uri="{C3380CC4-5D6E-409C-BE32-E72D297353CC}">
              <c16:uniqueId val="{00000002-1B49-493A-8CEA-87CDF2FB1904}"/>
            </c:ext>
          </c:extLst>
        </c:ser>
        <c:ser>
          <c:idx val="3"/>
          <c:order val="3"/>
          <c:tx>
            <c:strRef>
              <c:f>'long term forecast'!$E$1</c:f>
              <c:strCache>
                <c:ptCount val="1"/>
                <c:pt idx="0">
                  <c:v>Upper Confidence Bound</c:v>
                </c:pt>
              </c:strCache>
            </c:strRef>
          </c:tx>
          <c:spPr>
            <a:ln w="22225" cap="rnd" cmpd="sng" algn="ctr">
              <a:solidFill>
                <a:schemeClr val="accent4"/>
              </a:solidFill>
              <a:round/>
            </a:ln>
            <a:effectLst/>
          </c:spPr>
          <c:marker>
            <c:symbol val="none"/>
          </c:marker>
          <c:cat>
            <c:numRef>
              <c:f>'long term forecast'!$A$2:$A$73</c:f>
              <c:numCache>
                <c:formatCode>[$-F800]dddd\,\ mmmm\ dd\,\ yyyy</c:formatCode>
                <c:ptCount val="72"/>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44835</c:v>
                </c:pt>
                <c:pt idx="45">
                  <c:v>44865</c:v>
                </c:pt>
                <c:pt idx="46">
                  <c:v>44896</c:v>
                </c:pt>
                <c:pt idx="47">
                  <c:v>44926</c:v>
                </c:pt>
                <c:pt idx="48">
                  <c:v>44957</c:v>
                </c:pt>
                <c:pt idx="49">
                  <c:v>44988</c:v>
                </c:pt>
                <c:pt idx="50">
                  <c:v>45016</c:v>
                </c:pt>
                <c:pt idx="51">
                  <c:v>45047</c:v>
                </c:pt>
                <c:pt idx="52">
                  <c:v>45077</c:v>
                </c:pt>
                <c:pt idx="53">
                  <c:v>45108</c:v>
                </c:pt>
                <c:pt idx="54">
                  <c:v>45138</c:v>
                </c:pt>
                <c:pt idx="55">
                  <c:v>45169</c:v>
                </c:pt>
                <c:pt idx="56">
                  <c:v>45200</c:v>
                </c:pt>
                <c:pt idx="57">
                  <c:v>45230</c:v>
                </c:pt>
                <c:pt idx="58">
                  <c:v>45261</c:v>
                </c:pt>
                <c:pt idx="59">
                  <c:v>45291</c:v>
                </c:pt>
                <c:pt idx="60">
                  <c:v>45322</c:v>
                </c:pt>
                <c:pt idx="61">
                  <c:v>45353</c:v>
                </c:pt>
                <c:pt idx="62">
                  <c:v>45382</c:v>
                </c:pt>
                <c:pt idx="63">
                  <c:v>45413</c:v>
                </c:pt>
                <c:pt idx="64">
                  <c:v>45443</c:v>
                </c:pt>
                <c:pt idx="65">
                  <c:v>45474</c:v>
                </c:pt>
                <c:pt idx="66">
                  <c:v>45504</c:v>
                </c:pt>
                <c:pt idx="67">
                  <c:v>45535</c:v>
                </c:pt>
                <c:pt idx="68">
                  <c:v>45566</c:v>
                </c:pt>
                <c:pt idx="69">
                  <c:v>45596</c:v>
                </c:pt>
                <c:pt idx="70">
                  <c:v>45627</c:v>
                </c:pt>
                <c:pt idx="71">
                  <c:v>45657</c:v>
                </c:pt>
              </c:numCache>
            </c:numRef>
          </c:cat>
          <c:val>
            <c:numRef>
              <c:f>'long term forecast'!$E$2:$E$73</c:f>
              <c:numCache>
                <c:formatCode>General</c:formatCode>
                <c:ptCount val="72"/>
                <c:pt idx="43" formatCode="[$$-409]#,##0.00">
                  <c:v>244.24499999999998</c:v>
                </c:pt>
                <c:pt idx="44" formatCode="[$$-409]#,##0.00">
                  <c:v>1749.0651122932707</c:v>
                </c:pt>
                <c:pt idx="45" formatCode="[$$-409]#,##0.00">
                  <c:v>1753.5384125183596</c:v>
                </c:pt>
                <c:pt idx="46" formatCode="[$$-409]#,##0.00">
                  <c:v>1758.0686557937693</c:v>
                </c:pt>
                <c:pt idx="47" formatCode="[$$-409]#,##0.00">
                  <c:v>1762.6557228155859</c:v>
                </c:pt>
                <c:pt idx="48" formatCode="[$$-409]#,##0.00">
                  <c:v>1767.2994842367352</c:v>
                </c:pt>
                <c:pt idx="49" formatCode="[$$-409]#,##0.00">
                  <c:v>1771.9998010172928</c:v>
                </c:pt>
                <c:pt idx="50" formatCode="[$$-409]#,##0.00">
                  <c:v>1776.7565247743223</c:v>
                </c:pt>
                <c:pt idx="51" formatCode="[$$-409]#,##0.00">
                  <c:v>1781.5694981306708</c:v>
                </c:pt>
                <c:pt idx="52" formatCode="[$$-409]#,##0.00">
                  <c:v>1786.4385550621819</c:v>
                </c:pt>
                <c:pt idx="53" formatCode="[$$-409]#,##0.00">
                  <c:v>1791.3635212428007</c:v>
                </c:pt>
                <c:pt idx="54" formatCode="[$$-409]#,##0.00">
                  <c:v>1796.3442143870889</c:v>
                </c:pt>
                <c:pt idx="55" formatCode="[$$-409]#,##0.00">
                  <c:v>1801.3804445896758</c:v>
                </c:pt>
                <c:pt idx="56" formatCode="[$$-409]#,##0.00">
                  <c:v>1806.4720146612158</c:v>
                </c:pt>
                <c:pt idx="57" formatCode="[$$-409]#,##0.00">
                  <c:v>1811.6187204604344</c:v>
                </c:pt>
                <c:pt idx="58" formatCode="[$$-409]#,##0.00">
                  <c:v>1816.8203512218856</c:v>
                </c:pt>
                <c:pt idx="59" formatCode="[$$-409]#,##0.00">
                  <c:v>1822.0766898790603</c:v>
                </c:pt>
                <c:pt idx="60" formatCode="[$$-409]#,##0.00">
                  <c:v>1827.3875133825177</c:v>
                </c:pt>
                <c:pt idx="61" formatCode="[$$-409]#,##0.00">
                  <c:v>1832.7525930127381</c:v>
                </c:pt>
                <c:pt idx="62" formatCode="[$$-409]#,##0.00">
                  <c:v>1838.1716946874176</c:v>
                </c:pt>
                <c:pt idx="63" formatCode="[$$-409]#,##0.00">
                  <c:v>1843.6445792629556</c:v>
                </c:pt>
                <c:pt idx="64" formatCode="[$$-409]#,##0.00">
                  <c:v>1849.1710028299108</c:v>
                </c:pt>
                <c:pt idx="65" formatCode="[$$-409]#,##0.00">
                  <c:v>1854.7507170022168</c:v>
                </c:pt>
                <c:pt idx="66" formatCode="[$$-409]#,##0.00">
                  <c:v>1860.3834691999909</c:v>
                </c:pt>
                <c:pt idx="67" formatCode="[$$-409]#,##0.00">
                  <c:v>1866.0690029257698</c:v>
                </c:pt>
                <c:pt idx="68" formatCode="[$$-409]#,##0.00">
                  <c:v>1871.807058034047</c:v>
                </c:pt>
                <c:pt idx="69" formatCode="[$$-409]#,##0.00">
                  <c:v>1877.5973709939956</c:v>
                </c:pt>
                <c:pt idx="70" formatCode="[$$-409]#,##0.00">
                  <c:v>1883.4396751452896</c:v>
                </c:pt>
                <c:pt idx="71" formatCode="[$$-409]#,##0.00">
                  <c:v>1889.3337009469492</c:v>
                </c:pt>
              </c:numCache>
            </c:numRef>
          </c:val>
          <c:smooth val="0"/>
          <c:extLst>
            <c:ext xmlns:c16="http://schemas.microsoft.com/office/drawing/2014/chart" uri="{C3380CC4-5D6E-409C-BE32-E72D297353CC}">
              <c16:uniqueId val="{00000003-1B49-493A-8CEA-87CDF2FB1904}"/>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513289775"/>
        <c:axId val="513288815"/>
      </c:lineChart>
      <c:dateAx>
        <c:axId val="513289775"/>
        <c:scaling>
          <c:orientation val="minMax"/>
        </c:scaling>
        <c:delete val="0"/>
        <c:axPos val="b"/>
        <c:numFmt formatCode="[$-F800]dddd\,\ mmmm\ dd\,\ yyyy"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13288815"/>
        <c:crosses val="autoZero"/>
        <c:auto val="1"/>
        <c:lblOffset val="100"/>
        <c:baseTimeUnit val="months"/>
      </c:dateAx>
      <c:valAx>
        <c:axId val="513288815"/>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13289775"/>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'short term forecast'!$B$1</c:f>
              <c:strCache>
                <c:ptCount val="1"/>
                <c:pt idx="0">
                  <c:v>Values</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val>
            <c:numRef>
              <c:f>'short term forecast'!$B$2:$B$13</c:f>
              <c:numCache>
                <c:formatCode>[$$-409]#,##0.00</c:formatCode>
                <c:ptCount val="12"/>
                <c:pt idx="0">
                  <c:v>1269.4149999999995</c:v>
                </c:pt>
                <c:pt idx="1">
                  <c:v>393.63</c:v>
                </c:pt>
                <c:pt idx="2">
                  <c:v>1315.2049999999999</c:v>
                </c:pt>
                <c:pt idx="3">
                  <c:v>776.44999999999993</c:v>
                </c:pt>
                <c:pt idx="4">
                  <c:v>1002.37</c:v>
                </c:pt>
                <c:pt idx="5">
                  <c:v>1155.3899999999996</c:v>
                </c:pt>
                <c:pt idx="6">
                  <c:v>906.73</c:v>
                </c:pt>
                <c:pt idx="7">
                  <c:v>244.24499999999998</c:v>
                </c:pt>
              </c:numCache>
            </c:numRef>
          </c:val>
          <c:smooth val="0"/>
          <c:extLst>
            <c:ext xmlns:c16="http://schemas.microsoft.com/office/drawing/2014/chart" uri="{C3380CC4-5D6E-409C-BE32-E72D297353CC}">
              <c16:uniqueId val="{00000000-C3A8-4FFB-8DD6-1ADA5354A371}"/>
            </c:ext>
          </c:extLst>
        </c:ser>
        <c:ser>
          <c:idx val="1"/>
          <c:order val="1"/>
          <c:tx>
            <c:strRef>
              <c:f>'short term forecast'!$C$1</c:f>
              <c:strCache>
                <c:ptCount val="1"/>
                <c:pt idx="0">
                  <c:v>Forecast</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numRef>
              <c:f>'short term forecast'!$A$2:$A$13</c:f>
              <c:numCache>
                <c:formatCode>[$-F800]dddd\,\ mmmm\ dd\,\ yyyy</c:formatCode>
                <c:ptCount val="12"/>
                <c:pt idx="0">
                  <c:v>44592</c:v>
                </c:pt>
                <c:pt idx="1">
                  <c:v>44620</c:v>
                </c:pt>
                <c:pt idx="2">
                  <c:v>44651</c:v>
                </c:pt>
                <c:pt idx="3">
                  <c:v>44681</c:v>
                </c:pt>
                <c:pt idx="4">
                  <c:v>44712</c:v>
                </c:pt>
                <c:pt idx="5">
                  <c:v>44742</c:v>
                </c:pt>
                <c:pt idx="6">
                  <c:v>44773</c:v>
                </c:pt>
                <c:pt idx="7">
                  <c:v>44804</c:v>
                </c:pt>
                <c:pt idx="8">
                  <c:v>44835</c:v>
                </c:pt>
                <c:pt idx="9">
                  <c:v>44865</c:v>
                </c:pt>
                <c:pt idx="10">
                  <c:v>44896</c:v>
                </c:pt>
                <c:pt idx="11">
                  <c:v>44926</c:v>
                </c:pt>
              </c:numCache>
            </c:numRef>
          </c:cat>
          <c:val>
            <c:numRef>
              <c:f>'short term forecast'!$C$2:$C$13</c:f>
              <c:numCache>
                <c:formatCode>General</c:formatCode>
                <c:ptCount val="12"/>
                <c:pt idx="7" formatCode="[$$-409]#,##0.00">
                  <c:v>244.24499999999998</c:v>
                </c:pt>
                <c:pt idx="8" formatCode="[$$-409]#,##0.00">
                  <c:v>1013.2139522453813</c:v>
                </c:pt>
                <c:pt idx="9" formatCode="[$$-409]#,##0.00">
                  <c:v>440.74506383854362</c:v>
                </c:pt>
                <c:pt idx="10" formatCode="[$$-409]#,##0.00">
                  <c:v>956.96934706469176</c:v>
                </c:pt>
                <c:pt idx="11" formatCode="[$$-409]#,##0.00">
                  <c:v>384.5004586578541</c:v>
                </c:pt>
              </c:numCache>
            </c:numRef>
          </c:val>
          <c:smooth val="0"/>
          <c:extLst>
            <c:ext xmlns:c16="http://schemas.microsoft.com/office/drawing/2014/chart" uri="{C3380CC4-5D6E-409C-BE32-E72D297353CC}">
              <c16:uniqueId val="{00000001-C3A8-4FFB-8DD6-1ADA5354A371}"/>
            </c:ext>
          </c:extLst>
        </c:ser>
        <c:ser>
          <c:idx val="2"/>
          <c:order val="2"/>
          <c:tx>
            <c:strRef>
              <c:f>'short term forecast'!$D$1</c:f>
              <c:strCache>
                <c:ptCount val="1"/>
                <c:pt idx="0">
                  <c:v>Lower Confidence Bound</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numRef>
              <c:f>'short term forecast'!$A$2:$A$13</c:f>
              <c:numCache>
                <c:formatCode>[$-F800]dddd\,\ mmmm\ dd\,\ yyyy</c:formatCode>
                <c:ptCount val="12"/>
                <c:pt idx="0">
                  <c:v>44592</c:v>
                </c:pt>
                <c:pt idx="1">
                  <c:v>44620</c:v>
                </c:pt>
                <c:pt idx="2">
                  <c:v>44651</c:v>
                </c:pt>
                <c:pt idx="3">
                  <c:v>44681</c:v>
                </c:pt>
                <c:pt idx="4">
                  <c:v>44712</c:v>
                </c:pt>
                <c:pt idx="5">
                  <c:v>44742</c:v>
                </c:pt>
                <c:pt idx="6">
                  <c:v>44773</c:v>
                </c:pt>
                <c:pt idx="7">
                  <c:v>44804</c:v>
                </c:pt>
                <c:pt idx="8">
                  <c:v>44835</c:v>
                </c:pt>
                <c:pt idx="9">
                  <c:v>44865</c:v>
                </c:pt>
                <c:pt idx="10">
                  <c:v>44896</c:v>
                </c:pt>
                <c:pt idx="11">
                  <c:v>44926</c:v>
                </c:pt>
              </c:numCache>
            </c:numRef>
          </c:cat>
          <c:val>
            <c:numRef>
              <c:f>'short term forecast'!$D$2:$D$13</c:f>
              <c:numCache>
                <c:formatCode>General</c:formatCode>
                <c:ptCount val="12"/>
                <c:pt idx="7" formatCode="[$$-409]#,##0.00">
                  <c:v>244.24499999999998</c:v>
                </c:pt>
                <c:pt idx="8" formatCode="[$$-409]#,##0.00">
                  <c:v>438.91783206960099</c:v>
                </c:pt>
                <c:pt idx="9" formatCode="[$$-409]#,##0.00">
                  <c:v>-133.55364066396271</c:v>
                </c:pt>
                <c:pt idx="10" formatCode="[$$-409]#,##0.00">
                  <c:v>377.91194869281242</c:v>
                </c:pt>
                <c:pt idx="11" formatCode="[$$-409]#,##0.00">
                  <c:v>-194.56405934514942</c:v>
                </c:pt>
              </c:numCache>
            </c:numRef>
          </c:val>
          <c:smooth val="0"/>
          <c:extLst>
            <c:ext xmlns:c16="http://schemas.microsoft.com/office/drawing/2014/chart" uri="{C3380CC4-5D6E-409C-BE32-E72D297353CC}">
              <c16:uniqueId val="{00000002-C3A8-4FFB-8DD6-1ADA5354A371}"/>
            </c:ext>
          </c:extLst>
        </c:ser>
        <c:ser>
          <c:idx val="3"/>
          <c:order val="3"/>
          <c:tx>
            <c:strRef>
              <c:f>'short term forecast'!$E$1</c:f>
              <c:strCache>
                <c:ptCount val="1"/>
                <c:pt idx="0">
                  <c:v>Upper Confidence Bound</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numRef>
              <c:f>'short term forecast'!$A$2:$A$13</c:f>
              <c:numCache>
                <c:formatCode>[$-F800]dddd\,\ mmmm\ dd\,\ yyyy</c:formatCode>
                <c:ptCount val="12"/>
                <c:pt idx="0">
                  <c:v>44592</c:v>
                </c:pt>
                <c:pt idx="1">
                  <c:v>44620</c:v>
                </c:pt>
                <c:pt idx="2">
                  <c:v>44651</c:v>
                </c:pt>
                <c:pt idx="3">
                  <c:v>44681</c:v>
                </c:pt>
                <c:pt idx="4">
                  <c:v>44712</c:v>
                </c:pt>
                <c:pt idx="5">
                  <c:v>44742</c:v>
                </c:pt>
                <c:pt idx="6">
                  <c:v>44773</c:v>
                </c:pt>
                <c:pt idx="7">
                  <c:v>44804</c:v>
                </c:pt>
                <c:pt idx="8">
                  <c:v>44835</c:v>
                </c:pt>
                <c:pt idx="9">
                  <c:v>44865</c:v>
                </c:pt>
                <c:pt idx="10">
                  <c:v>44896</c:v>
                </c:pt>
                <c:pt idx="11">
                  <c:v>44926</c:v>
                </c:pt>
              </c:numCache>
            </c:numRef>
          </c:cat>
          <c:val>
            <c:numRef>
              <c:f>'short term forecast'!$E$2:$E$13</c:f>
              <c:numCache>
                <c:formatCode>General</c:formatCode>
                <c:ptCount val="12"/>
                <c:pt idx="7" formatCode="[$$-409]#,##0.00">
                  <c:v>244.24499999999998</c:v>
                </c:pt>
                <c:pt idx="8" formatCode="[$$-409]#,##0.00">
                  <c:v>1587.5100724211616</c:v>
                </c:pt>
                <c:pt idx="9" formatCode="[$$-409]#,##0.00">
                  <c:v>1015.0437683410499</c:v>
                </c:pt>
                <c:pt idx="10" formatCode="[$$-409]#,##0.00">
                  <c:v>1536.0267454365712</c:v>
                </c:pt>
                <c:pt idx="11" formatCode="[$$-409]#,##0.00">
                  <c:v>963.56497666085761</c:v>
                </c:pt>
              </c:numCache>
            </c:numRef>
          </c:val>
          <c:smooth val="0"/>
          <c:extLst>
            <c:ext xmlns:c16="http://schemas.microsoft.com/office/drawing/2014/chart" uri="{C3380CC4-5D6E-409C-BE32-E72D297353CC}">
              <c16:uniqueId val="{00000003-C3A8-4FFB-8DD6-1ADA5354A37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42503056"/>
        <c:axId val="142501616"/>
      </c:lineChart>
      <c:catAx>
        <c:axId val="142503056"/>
        <c:scaling>
          <c:orientation val="minMax"/>
        </c:scaling>
        <c:delete val="0"/>
        <c:axPos val="b"/>
        <c:majorTickMark val="none"/>
        <c:minorTickMark val="none"/>
        <c:tickLblPos val="low"/>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501616"/>
        <c:crosses val="autoZero"/>
        <c:auto val="1"/>
        <c:lblAlgn val="ctr"/>
        <c:lblOffset val="100"/>
        <c:noMultiLvlLbl val="0"/>
      </c:catAx>
      <c:valAx>
        <c:axId val="142501616"/>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5030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3.xml.rels><?xml version="1.0" encoding="UTF-8" standalone="yes"?>
<Relationships xmlns="http://schemas.openxmlformats.org/package/2006/relationships"><Relationship Id="rId8" Type="http://schemas.openxmlformats.org/officeDocument/2006/relationships/hyperlink" Target="#'dashboard coffee type country'!A1"/><Relationship Id="rId3" Type="http://schemas.openxmlformats.org/officeDocument/2006/relationships/chart" Target="../charts/chart3.xml"/><Relationship Id="rId7" Type="http://schemas.openxmlformats.org/officeDocument/2006/relationships/hyperlink" Target="#'dashboard coffee typ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 roast type'!A1"/><Relationship Id="rId5" Type="http://schemas.openxmlformats.org/officeDocument/2006/relationships/hyperlink" Target="#'dashboard loyalty'!A1"/><Relationship Id="rId4" Type="http://schemas.openxmlformats.org/officeDocument/2006/relationships/hyperlink" Target="#'dashboard country'!A1"/><Relationship Id="rId9" Type="http://schemas.openxmlformats.org/officeDocument/2006/relationships/hyperlink" Target="#'Dashboard forecast  '!A1"/></Relationships>
</file>

<file path=xl/drawings/_rels/drawing4.xml.rels><?xml version="1.0" encoding="UTF-8" standalone="yes"?>
<Relationships xmlns="http://schemas.openxmlformats.org/package/2006/relationships"><Relationship Id="rId8" Type="http://schemas.openxmlformats.org/officeDocument/2006/relationships/hyperlink" Target="#'dashboard coffee type country'!A1"/><Relationship Id="rId3" Type="http://schemas.openxmlformats.org/officeDocument/2006/relationships/chart" Target="../charts/chart6.xml"/><Relationship Id="rId7" Type="http://schemas.openxmlformats.org/officeDocument/2006/relationships/hyperlink" Target="#'dashboard loyalty'!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hyperlink" Target="#'Dashboard roast type'!A1"/><Relationship Id="rId5" Type="http://schemas.openxmlformats.org/officeDocument/2006/relationships/hyperlink" Target="#'dashboard coffee type'!A1"/><Relationship Id="rId4" Type="http://schemas.openxmlformats.org/officeDocument/2006/relationships/hyperlink" Target="#'sales report'!A1"/><Relationship Id="rId9" Type="http://schemas.openxmlformats.org/officeDocument/2006/relationships/hyperlink" Target="#'Dashboard forecast  '!A1"/></Relationships>
</file>

<file path=xl/drawings/_rels/drawing5.xml.rels><?xml version="1.0" encoding="UTF-8" standalone="yes"?>
<Relationships xmlns="http://schemas.openxmlformats.org/package/2006/relationships"><Relationship Id="rId8" Type="http://schemas.openxmlformats.org/officeDocument/2006/relationships/hyperlink" Target="#'dashboard coffee type country'!A1"/><Relationship Id="rId3" Type="http://schemas.openxmlformats.org/officeDocument/2006/relationships/hyperlink" Target="#'dashboard coffee type'!A1"/><Relationship Id="rId7" Type="http://schemas.openxmlformats.org/officeDocument/2006/relationships/hyperlink" Target="#'dashboard loyalty'!A1"/><Relationship Id="rId2" Type="http://schemas.openxmlformats.org/officeDocument/2006/relationships/hyperlink" Target="#'dashboard country'!A1"/><Relationship Id="rId1" Type="http://schemas.openxmlformats.org/officeDocument/2006/relationships/hyperlink" Target="#'sales report'!A1"/><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hyperlink" Target="#'Dashboard forecast  '!A1"/></Relationships>
</file>

<file path=xl/drawings/_rels/drawing6.xml.rels><?xml version="1.0" encoding="UTF-8" standalone="yes"?>
<Relationships xmlns="http://schemas.openxmlformats.org/package/2006/relationships"><Relationship Id="rId8" Type="http://schemas.openxmlformats.org/officeDocument/2006/relationships/hyperlink" Target="#'dashboard coffee type country'!A1"/><Relationship Id="rId3" Type="http://schemas.openxmlformats.org/officeDocument/2006/relationships/chart" Target="../charts/chart11.xml"/><Relationship Id="rId7" Type="http://schemas.openxmlformats.org/officeDocument/2006/relationships/hyperlink" Target="#'dashboard loyalty'!A1"/><Relationship Id="rId2" Type="http://schemas.openxmlformats.org/officeDocument/2006/relationships/chart" Target="../charts/chart10.xml"/><Relationship Id="rId1" Type="http://schemas.openxmlformats.org/officeDocument/2006/relationships/hyperlink" Target="#'dashboard country'!A1"/><Relationship Id="rId6" Type="http://schemas.openxmlformats.org/officeDocument/2006/relationships/hyperlink" Target="#'Dashboard roast type'!A1"/><Relationship Id="rId5" Type="http://schemas.openxmlformats.org/officeDocument/2006/relationships/hyperlink" Target="#'sales report'!A1"/><Relationship Id="rId4" Type="http://schemas.openxmlformats.org/officeDocument/2006/relationships/chart" Target="../charts/chart12.xml"/><Relationship Id="rId9" Type="http://schemas.openxmlformats.org/officeDocument/2006/relationships/hyperlink" Target="#'Dashboard forecast  '!A1"/></Relationships>
</file>

<file path=xl/drawings/_rels/drawing7.xml.rels><?xml version="1.0" encoding="UTF-8" standalone="yes"?>
<Relationships xmlns="http://schemas.openxmlformats.org/package/2006/relationships"><Relationship Id="rId8" Type="http://schemas.openxmlformats.org/officeDocument/2006/relationships/hyperlink" Target="#'Dashboard roast type'!A1"/><Relationship Id="rId3" Type="http://schemas.openxmlformats.org/officeDocument/2006/relationships/chart" Target="../charts/chart15.xml"/><Relationship Id="rId7" Type="http://schemas.openxmlformats.org/officeDocument/2006/relationships/hyperlink" Target="#'dashboard coffee type'!A1"/><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hyperlink" Target="#'dashboard country'!A1"/><Relationship Id="rId11" Type="http://schemas.openxmlformats.org/officeDocument/2006/relationships/chart" Target="../charts/chart17.xml"/><Relationship Id="rId5" Type="http://schemas.openxmlformats.org/officeDocument/2006/relationships/hyperlink" Target="#'sales report'!A1"/><Relationship Id="rId10" Type="http://schemas.openxmlformats.org/officeDocument/2006/relationships/hyperlink" Target="#'Dashboard forecast  '!A1"/><Relationship Id="rId4" Type="http://schemas.openxmlformats.org/officeDocument/2006/relationships/chart" Target="../charts/chart16.xml"/><Relationship Id="rId9" Type="http://schemas.openxmlformats.org/officeDocument/2006/relationships/hyperlink" Target="#'dashboard coffee type country'!A1"/></Relationships>
</file>

<file path=xl/drawings/_rels/drawing8.xml.rels><?xml version="1.0" encoding="UTF-8" standalone="yes"?>
<Relationships xmlns="http://schemas.openxmlformats.org/package/2006/relationships"><Relationship Id="rId3" Type="http://schemas.openxmlformats.org/officeDocument/2006/relationships/hyperlink" Target="#'dashboard country'!A1"/><Relationship Id="rId7" Type="http://schemas.openxmlformats.org/officeDocument/2006/relationships/hyperlink" Target="#'Dashboard forecast  '!A1"/><Relationship Id="rId2" Type="http://schemas.openxmlformats.org/officeDocument/2006/relationships/hyperlink" Target="#'sales report'!A1"/><Relationship Id="rId1" Type="http://schemas.openxmlformats.org/officeDocument/2006/relationships/chart" Target="../charts/chart18.xml"/><Relationship Id="rId6" Type="http://schemas.openxmlformats.org/officeDocument/2006/relationships/hyperlink" Target="#'dashboard loyalty'!A1"/><Relationship Id="rId5" Type="http://schemas.openxmlformats.org/officeDocument/2006/relationships/hyperlink" Target="#'Dashboard roast type'!A1"/><Relationship Id="rId4" Type="http://schemas.openxmlformats.org/officeDocument/2006/relationships/hyperlink" Target="#'dashboard coffee type'!A1"/></Relationships>
</file>

<file path=xl/drawings/_rels/drawing9.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3" Type="http://schemas.openxmlformats.org/officeDocument/2006/relationships/hyperlink" Target="#'dashboard country'!A1"/><Relationship Id="rId7" Type="http://schemas.openxmlformats.org/officeDocument/2006/relationships/hyperlink" Target="#'dashboard coffee type country'!A1"/><Relationship Id="rId2" Type="http://schemas.openxmlformats.org/officeDocument/2006/relationships/hyperlink" Target="#'sales report'!A1"/><Relationship Id="rId1" Type="http://schemas.openxmlformats.org/officeDocument/2006/relationships/chart" Target="../charts/chart22.xml"/><Relationship Id="rId6" Type="http://schemas.openxmlformats.org/officeDocument/2006/relationships/hyperlink" Target="#'dashboard loyalty'!A1"/><Relationship Id="rId5" Type="http://schemas.openxmlformats.org/officeDocument/2006/relationships/hyperlink" Target="#'Dashboard roast type'!A1"/><Relationship Id="rId4" Type="http://schemas.openxmlformats.org/officeDocument/2006/relationships/hyperlink" Target="#'dashboard coffee type'!A1"/></Relationships>
</file>

<file path=xl/drawings/_rels/drawing11.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5" Type="http://schemas.openxmlformats.org/officeDocument/2006/relationships/chart" Target="../charts/chart38.xml"/><Relationship Id="rId4" Type="http://schemas.openxmlformats.org/officeDocument/2006/relationships/chart" Target="../charts/chart3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8</xdr:col>
      <xdr:colOff>549275</xdr:colOff>
      <xdr:row>10</xdr:row>
      <xdr:rowOff>95250</xdr:rowOff>
    </xdr:from>
    <xdr:to>
      <xdr:col>11</xdr:col>
      <xdr:colOff>85725</xdr:colOff>
      <xdr:row>17</xdr:row>
      <xdr:rowOff>44450</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4BB65B1C-EC7B-2183-E785-6B066FA7C11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045200" y="1905000"/>
              <a:ext cx="1365250" cy="1216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476250</xdr:colOff>
      <xdr:row>18</xdr:row>
      <xdr:rowOff>85726</xdr:rowOff>
    </xdr:from>
    <xdr:to>
      <xdr:col>8</xdr:col>
      <xdr:colOff>476250</xdr:colOff>
      <xdr:row>24</xdr:row>
      <xdr:rowOff>9525</xdr:rowOff>
    </xdr:to>
    <mc:AlternateContent xmlns:mc="http://schemas.openxmlformats.org/markup-compatibility/2006" xmlns:a14="http://schemas.microsoft.com/office/drawing/2010/main">
      <mc:Choice Requires="a14">
        <xdr:graphicFrame macro="">
          <xdr:nvGraphicFramePr>
            <xdr:cNvPr id="5" name="coffee type name ">
              <a:extLst>
                <a:ext uri="{FF2B5EF4-FFF2-40B4-BE49-F238E27FC236}">
                  <a16:creationId xmlns:a16="http://schemas.microsoft.com/office/drawing/2014/main" id="{BE100FA3-51C1-A0D4-09AC-10B5A8511B4F}"/>
                </a:ext>
              </a:extLst>
            </xdr:cNvPr>
            <xdr:cNvGraphicFramePr/>
          </xdr:nvGraphicFramePr>
          <xdr:xfrm>
            <a:off x="0" y="0"/>
            <a:ext cx="0" cy="0"/>
          </xdr:xfrm>
          <a:graphic>
            <a:graphicData uri="http://schemas.microsoft.com/office/drawing/2010/slicer">
              <sle:slicer xmlns:sle="http://schemas.microsoft.com/office/drawing/2010/slicer" name="coffee type name "/>
            </a:graphicData>
          </a:graphic>
        </xdr:graphicFrame>
      </mc:Choice>
      <mc:Fallback xmlns="">
        <xdr:sp macro="" textlink="">
          <xdr:nvSpPr>
            <xdr:cNvPr id="0" name=""/>
            <xdr:cNvSpPr>
              <a:spLocks noTextEdit="1"/>
            </xdr:cNvSpPr>
          </xdr:nvSpPr>
          <xdr:spPr>
            <a:xfrm>
              <a:off x="4143375" y="3340101"/>
              <a:ext cx="1828800" cy="1009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466725</xdr:colOff>
      <xdr:row>10</xdr:row>
      <xdr:rowOff>92075</xdr:rowOff>
    </xdr:from>
    <xdr:to>
      <xdr:col>8</xdr:col>
      <xdr:colOff>466725</xdr:colOff>
      <xdr:row>18</xdr:row>
      <xdr:rowOff>44450</xdr:rowOff>
    </xdr:to>
    <mc:AlternateContent xmlns:mc="http://schemas.openxmlformats.org/markup-compatibility/2006" xmlns:a14="http://schemas.microsoft.com/office/drawing/2010/main">
      <mc:Choice Requires="a14">
        <xdr:graphicFrame macro="">
          <xdr:nvGraphicFramePr>
            <xdr:cNvPr id="6" name="Years (Order Date)">
              <a:extLst>
                <a:ext uri="{FF2B5EF4-FFF2-40B4-BE49-F238E27FC236}">
                  <a16:creationId xmlns:a16="http://schemas.microsoft.com/office/drawing/2014/main" id="{C4DA3B88-203D-A0F2-B65C-CFE4922F5B30}"/>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4130675" y="1901825"/>
              <a:ext cx="1831975" cy="1400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552451</xdr:colOff>
      <xdr:row>17</xdr:row>
      <xdr:rowOff>120650</xdr:rowOff>
    </xdr:from>
    <xdr:to>
      <xdr:col>11</xdr:col>
      <xdr:colOff>104775</xdr:colOff>
      <xdr:row>24</xdr:row>
      <xdr:rowOff>0</xdr:rowOff>
    </xdr:to>
    <mc:AlternateContent xmlns:mc="http://schemas.openxmlformats.org/markup-compatibility/2006" xmlns:a14="http://schemas.microsoft.com/office/drawing/2010/main">
      <mc:Choice Requires="a14">
        <xdr:graphicFrame macro="">
          <xdr:nvGraphicFramePr>
            <xdr:cNvPr id="7" name="Coffee type2 1">
              <a:extLst>
                <a:ext uri="{FF2B5EF4-FFF2-40B4-BE49-F238E27FC236}">
                  <a16:creationId xmlns:a16="http://schemas.microsoft.com/office/drawing/2014/main" id="{043321E2-0ECA-AF46-3C8B-AAEDEEED9246}"/>
                </a:ext>
              </a:extLst>
            </xdr:cNvPr>
            <xdr:cNvGraphicFramePr/>
          </xdr:nvGraphicFramePr>
          <xdr:xfrm>
            <a:off x="0" y="0"/>
            <a:ext cx="0" cy="0"/>
          </xdr:xfrm>
          <a:graphic>
            <a:graphicData uri="http://schemas.microsoft.com/office/drawing/2010/slicer">
              <sle:slicer xmlns:sle="http://schemas.microsoft.com/office/drawing/2010/slicer" name="Coffee type2 1"/>
            </a:graphicData>
          </a:graphic>
        </xdr:graphicFrame>
      </mc:Choice>
      <mc:Fallback xmlns="">
        <xdr:sp macro="" textlink="">
          <xdr:nvSpPr>
            <xdr:cNvPr id="0" name=""/>
            <xdr:cNvSpPr>
              <a:spLocks noTextEdit="1"/>
            </xdr:cNvSpPr>
          </xdr:nvSpPr>
          <xdr:spPr>
            <a:xfrm>
              <a:off x="6048376" y="3200400"/>
              <a:ext cx="1381124"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206375</xdr:colOff>
      <xdr:row>2</xdr:row>
      <xdr:rowOff>28575</xdr:rowOff>
    </xdr:from>
    <xdr:to>
      <xdr:col>4</xdr:col>
      <xdr:colOff>352425</xdr:colOff>
      <xdr:row>8</xdr:row>
      <xdr:rowOff>158750</xdr:rowOff>
    </xdr:to>
    <mc:AlternateContent xmlns:mc="http://schemas.openxmlformats.org/markup-compatibility/2006" xmlns:a14="http://schemas.microsoft.com/office/drawing/2010/main">
      <mc:Choice Requires="a14">
        <xdr:graphicFrame macro="">
          <xdr:nvGraphicFramePr>
            <xdr:cNvPr id="3" name="Country 1">
              <a:extLst>
                <a:ext uri="{FF2B5EF4-FFF2-40B4-BE49-F238E27FC236}">
                  <a16:creationId xmlns:a16="http://schemas.microsoft.com/office/drawing/2014/main" id="{9B96D1D1-20F9-4BD4-86B0-4C3B559FA1B2}"/>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2130425" y="387350"/>
              <a:ext cx="1362075" cy="1222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10</xdr:row>
      <xdr:rowOff>47626</xdr:rowOff>
    </xdr:from>
    <xdr:to>
      <xdr:col>1</xdr:col>
      <xdr:colOff>777875</xdr:colOff>
      <xdr:row>15</xdr:row>
      <xdr:rowOff>152400</xdr:rowOff>
    </xdr:to>
    <mc:AlternateContent xmlns:mc="http://schemas.openxmlformats.org/markup-compatibility/2006" xmlns:a14="http://schemas.microsoft.com/office/drawing/2010/main">
      <mc:Choice Requires="a14">
        <xdr:graphicFrame macro="">
          <xdr:nvGraphicFramePr>
            <xdr:cNvPr id="4" name="coffee type name  1">
              <a:extLst>
                <a:ext uri="{FF2B5EF4-FFF2-40B4-BE49-F238E27FC236}">
                  <a16:creationId xmlns:a16="http://schemas.microsoft.com/office/drawing/2014/main" id="{EA4F9314-909C-4036-ADDD-C25D668ECB62}"/>
                </a:ext>
              </a:extLst>
            </xdr:cNvPr>
            <xdr:cNvGraphicFramePr/>
          </xdr:nvGraphicFramePr>
          <xdr:xfrm>
            <a:off x="0" y="0"/>
            <a:ext cx="0" cy="0"/>
          </xdr:xfrm>
          <a:graphic>
            <a:graphicData uri="http://schemas.microsoft.com/office/drawing/2010/slicer">
              <sle:slicer xmlns:sle="http://schemas.microsoft.com/office/drawing/2010/slicer" name="coffee type name  1"/>
            </a:graphicData>
          </a:graphic>
        </xdr:graphicFrame>
      </mc:Choice>
      <mc:Fallback xmlns="">
        <xdr:sp macro="" textlink="">
          <xdr:nvSpPr>
            <xdr:cNvPr id="0" name=""/>
            <xdr:cNvSpPr>
              <a:spLocks noTextEdit="1"/>
            </xdr:cNvSpPr>
          </xdr:nvSpPr>
          <xdr:spPr>
            <a:xfrm>
              <a:off x="57150" y="1854201"/>
              <a:ext cx="1825625" cy="10128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209551</xdr:colOff>
      <xdr:row>10</xdr:row>
      <xdr:rowOff>0</xdr:rowOff>
    </xdr:from>
    <xdr:to>
      <xdr:col>4</xdr:col>
      <xdr:colOff>371475</xdr:colOff>
      <xdr:row>16</xdr:row>
      <xdr:rowOff>57150</xdr:rowOff>
    </xdr:to>
    <mc:AlternateContent xmlns:mc="http://schemas.openxmlformats.org/markup-compatibility/2006" xmlns:a14="http://schemas.microsoft.com/office/drawing/2010/main">
      <mc:Choice Requires="a14">
        <xdr:graphicFrame macro="">
          <xdr:nvGraphicFramePr>
            <xdr:cNvPr id="6" name="Coffee type2 2">
              <a:extLst>
                <a:ext uri="{FF2B5EF4-FFF2-40B4-BE49-F238E27FC236}">
                  <a16:creationId xmlns:a16="http://schemas.microsoft.com/office/drawing/2014/main" id="{1043EA89-ED32-4A7B-A335-27792EA1FEB8}"/>
                </a:ext>
              </a:extLst>
            </xdr:cNvPr>
            <xdr:cNvGraphicFramePr/>
          </xdr:nvGraphicFramePr>
          <xdr:xfrm>
            <a:off x="0" y="0"/>
            <a:ext cx="0" cy="0"/>
          </xdr:xfrm>
          <a:graphic>
            <a:graphicData uri="http://schemas.microsoft.com/office/drawing/2010/slicer">
              <sle:slicer xmlns:sle="http://schemas.microsoft.com/office/drawing/2010/slicer" name="Coffee type2 2"/>
            </a:graphicData>
          </a:graphic>
        </xdr:graphicFrame>
      </mc:Choice>
      <mc:Fallback xmlns="">
        <xdr:sp macro="" textlink="">
          <xdr:nvSpPr>
            <xdr:cNvPr id="0" name=""/>
            <xdr:cNvSpPr>
              <a:spLocks noTextEdit="1"/>
            </xdr:cNvSpPr>
          </xdr:nvSpPr>
          <xdr:spPr>
            <a:xfrm>
              <a:off x="2133601" y="1809750"/>
              <a:ext cx="1377949"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228437</xdr:colOff>
      <xdr:row>17</xdr:row>
      <xdr:rowOff>167049</xdr:rowOff>
    </xdr:from>
    <xdr:to>
      <xdr:col>13</xdr:col>
      <xdr:colOff>459777</xdr:colOff>
      <xdr:row>23</xdr:row>
      <xdr:rowOff>53140</xdr:rowOff>
    </xdr:to>
    <xdr:sp macro="" textlink="">
      <xdr:nvSpPr>
        <xdr:cNvPr id="34" name="Rectangle 33">
          <a:extLst>
            <a:ext uri="{FF2B5EF4-FFF2-40B4-BE49-F238E27FC236}">
              <a16:creationId xmlns:a16="http://schemas.microsoft.com/office/drawing/2014/main" id="{195157BD-471F-4334-AD3F-04152C94A296}"/>
            </a:ext>
          </a:extLst>
        </xdr:cNvPr>
        <xdr:cNvSpPr/>
      </xdr:nvSpPr>
      <xdr:spPr>
        <a:xfrm>
          <a:off x="4636943" y="3152279"/>
          <a:ext cx="3296857" cy="980918"/>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kern="1200"/>
            <a:t>TOTAL</a:t>
          </a:r>
          <a:r>
            <a:rPr lang="en-IN" sz="1200" kern="1200" baseline="0"/>
            <a:t> UNIT SOLD</a:t>
          </a:r>
          <a:endParaRPr lang="en-IN" sz="1200" kern="1200"/>
        </a:p>
      </xdr:txBody>
    </xdr:sp>
    <xdr:clientData/>
  </xdr:twoCellAnchor>
  <xdr:twoCellAnchor>
    <xdr:from>
      <xdr:col>17</xdr:col>
      <xdr:colOff>9873</xdr:colOff>
      <xdr:row>5</xdr:row>
      <xdr:rowOff>140004</xdr:rowOff>
    </xdr:from>
    <xdr:to>
      <xdr:col>20</xdr:col>
      <xdr:colOff>247911</xdr:colOff>
      <xdr:row>10</xdr:row>
      <xdr:rowOff>156575</xdr:rowOff>
    </xdr:to>
    <xdr:sp macro="" textlink="">
      <xdr:nvSpPr>
        <xdr:cNvPr id="33" name="Rectangle 32">
          <a:extLst>
            <a:ext uri="{FF2B5EF4-FFF2-40B4-BE49-F238E27FC236}">
              <a16:creationId xmlns:a16="http://schemas.microsoft.com/office/drawing/2014/main" id="{645BEA10-AFCD-48D6-BE5B-002D55422DA7}"/>
            </a:ext>
          </a:extLst>
        </xdr:cNvPr>
        <xdr:cNvSpPr/>
      </xdr:nvSpPr>
      <xdr:spPr>
        <a:xfrm>
          <a:off x="9939359" y="935929"/>
          <a:ext cx="2077799" cy="929927"/>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kern="1200"/>
            <a:t>EXCELSA</a:t>
          </a:r>
        </a:p>
      </xdr:txBody>
    </xdr:sp>
    <xdr:clientData/>
  </xdr:twoCellAnchor>
  <xdr:twoCellAnchor>
    <xdr:from>
      <xdr:col>13</xdr:col>
      <xdr:colOff>495821</xdr:colOff>
      <xdr:row>11</xdr:row>
      <xdr:rowOff>39144</xdr:rowOff>
    </xdr:from>
    <xdr:to>
      <xdr:col>16</xdr:col>
      <xdr:colOff>587157</xdr:colOff>
      <xdr:row>16</xdr:row>
      <xdr:rowOff>6698</xdr:rowOff>
    </xdr:to>
    <xdr:sp macro="" textlink="">
      <xdr:nvSpPr>
        <xdr:cNvPr id="32" name="Rectangle 31">
          <a:extLst>
            <a:ext uri="{FF2B5EF4-FFF2-40B4-BE49-F238E27FC236}">
              <a16:creationId xmlns:a16="http://schemas.microsoft.com/office/drawing/2014/main" id="{70C9BDA4-4E94-414D-8E54-63650DCC23A6}"/>
            </a:ext>
          </a:extLst>
        </xdr:cNvPr>
        <xdr:cNvSpPr/>
      </xdr:nvSpPr>
      <xdr:spPr>
        <a:xfrm>
          <a:off x="7972294" y="1931096"/>
          <a:ext cx="1931096" cy="88091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kern="1200"/>
            <a:t>LIBERICA</a:t>
          </a:r>
        </a:p>
      </xdr:txBody>
    </xdr:sp>
    <xdr:clientData/>
  </xdr:twoCellAnchor>
  <xdr:twoCellAnchor>
    <xdr:from>
      <xdr:col>17</xdr:col>
      <xdr:colOff>6698</xdr:colOff>
      <xdr:row>11</xdr:row>
      <xdr:rowOff>26095</xdr:rowOff>
    </xdr:from>
    <xdr:to>
      <xdr:col>20</xdr:col>
      <xdr:colOff>247911</xdr:colOff>
      <xdr:row>16</xdr:row>
      <xdr:rowOff>9872</xdr:rowOff>
    </xdr:to>
    <xdr:sp macro="" textlink="">
      <xdr:nvSpPr>
        <xdr:cNvPr id="31" name="Rectangle 30">
          <a:extLst>
            <a:ext uri="{FF2B5EF4-FFF2-40B4-BE49-F238E27FC236}">
              <a16:creationId xmlns:a16="http://schemas.microsoft.com/office/drawing/2014/main" id="{A6FC8336-43CF-41D6-8CDB-6FBFC4A53E2B}"/>
            </a:ext>
          </a:extLst>
        </xdr:cNvPr>
        <xdr:cNvSpPr/>
      </xdr:nvSpPr>
      <xdr:spPr>
        <a:xfrm>
          <a:off x="9936184" y="1918047"/>
          <a:ext cx="2080974" cy="8971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kern="1200"/>
            <a:t>ROBUSTA</a:t>
          </a:r>
        </a:p>
      </xdr:txBody>
    </xdr:sp>
    <xdr:clientData/>
  </xdr:twoCellAnchor>
  <xdr:twoCellAnchor>
    <xdr:from>
      <xdr:col>0</xdr:col>
      <xdr:colOff>117082</xdr:colOff>
      <xdr:row>1</xdr:row>
      <xdr:rowOff>97686</xdr:rowOff>
    </xdr:from>
    <xdr:to>
      <xdr:col>20</xdr:col>
      <xdr:colOff>244735</xdr:colOff>
      <xdr:row>5</xdr:row>
      <xdr:rowOff>97686</xdr:rowOff>
    </xdr:to>
    <xdr:sp macro="" textlink="">
      <xdr:nvSpPr>
        <xdr:cNvPr id="2" name="Rectangle 1">
          <a:extLst>
            <a:ext uri="{FF2B5EF4-FFF2-40B4-BE49-F238E27FC236}">
              <a16:creationId xmlns:a16="http://schemas.microsoft.com/office/drawing/2014/main" id="{433656A6-C7C5-AFE9-4D36-3EA0272550C1}"/>
            </a:ext>
          </a:extLst>
        </xdr:cNvPr>
        <xdr:cNvSpPr/>
      </xdr:nvSpPr>
      <xdr:spPr>
        <a:xfrm>
          <a:off x="117082" y="162926"/>
          <a:ext cx="11896900" cy="730685"/>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kern="1200"/>
            <a:t>COFFEE</a:t>
          </a:r>
          <a:r>
            <a:rPr lang="en-IN" sz="2000" kern="1200" baseline="0"/>
            <a:t> SALES DASHBOARD</a:t>
          </a:r>
          <a:endParaRPr lang="en-IN" sz="2000" kern="1200"/>
        </a:p>
      </xdr:txBody>
    </xdr:sp>
    <xdr:clientData/>
  </xdr:twoCellAnchor>
  <xdr:twoCellAnchor>
    <xdr:from>
      <xdr:col>3</xdr:col>
      <xdr:colOff>300103</xdr:colOff>
      <xdr:row>28</xdr:row>
      <xdr:rowOff>84638</xdr:rowOff>
    </xdr:from>
    <xdr:to>
      <xdr:col>13</xdr:col>
      <xdr:colOff>459853</xdr:colOff>
      <xdr:row>44</xdr:row>
      <xdr:rowOff>19280</xdr:rowOff>
    </xdr:to>
    <xdr:graphicFrame macro="">
      <xdr:nvGraphicFramePr>
        <xdr:cNvPr id="3" name="Chart 2">
          <a:extLst>
            <a:ext uri="{FF2B5EF4-FFF2-40B4-BE49-F238E27FC236}">
              <a16:creationId xmlns:a16="http://schemas.microsoft.com/office/drawing/2014/main" id="{9FB5FD9F-22CD-4345-8DBD-8C1A8D74F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300103</xdr:colOff>
      <xdr:row>5</xdr:row>
      <xdr:rowOff>117431</xdr:rowOff>
    </xdr:from>
    <xdr:to>
      <xdr:col>10</xdr:col>
      <xdr:colOff>559205</xdr:colOff>
      <xdr:row>13</xdr:row>
      <xdr:rowOff>59722</xdr:rowOff>
    </xdr:to>
    <mc:AlternateContent xmlns:mc="http://schemas.openxmlformats.org/markup-compatibility/2006" xmlns:tsle="http://schemas.microsoft.com/office/drawing/2012/timeslicer">
      <mc:Choice Requires="tsle">
        <xdr:graphicFrame macro="">
          <xdr:nvGraphicFramePr>
            <xdr:cNvPr id="4" name="Order Date">
              <a:extLst>
                <a:ext uri="{FF2B5EF4-FFF2-40B4-BE49-F238E27FC236}">
                  <a16:creationId xmlns:a16="http://schemas.microsoft.com/office/drawing/2014/main" id="{6A27E52F-AA40-452B-8B15-D928DE26BCC3}"/>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640866" y="913356"/>
              <a:ext cx="4558226" cy="140366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3</xdr:col>
      <xdr:colOff>313152</xdr:colOff>
      <xdr:row>13</xdr:row>
      <xdr:rowOff>138292</xdr:rowOff>
    </xdr:from>
    <xdr:to>
      <xdr:col>10</xdr:col>
      <xdr:colOff>590056</xdr:colOff>
      <xdr:row>17</xdr:row>
      <xdr:rowOff>117432</xdr:rowOff>
    </xdr:to>
    <mc:AlternateContent xmlns:mc="http://schemas.openxmlformats.org/markup-compatibility/2006" xmlns:a14="http://schemas.microsoft.com/office/drawing/2010/main">
      <mc:Choice Requires="a14">
        <xdr:graphicFrame macro="">
          <xdr:nvGraphicFramePr>
            <xdr:cNvPr id="5" name="Size">
              <a:extLst>
                <a:ext uri="{FF2B5EF4-FFF2-40B4-BE49-F238E27FC236}">
                  <a16:creationId xmlns:a16="http://schemas.microsoft.com/office/drawing/2014/main" id="{633DADBA-72E0-45D4-80B9-8A0382EAC3D7}"/>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660265" y="2398762"/>
              <a:ext cx="4566503" cy="706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16222</xdr:colOff>
      <xdr:row>5</xdr:row>
      <xdr:rowOff>130479</xdr:rowOff>
    </xdr:from>
    <xdr:to>
      <xdr:col>13</xdr:col>
      <xdr:colOff>445760</xdr:colOff>
      <xdr:row>12</xdr:row>
      <xdr:rowOff>30358</xdr:rowOff>
    </xdr:to>
    <mc:AlternateContent xmlns:mc="http://schemas.openxmlformats.org/markup-compatibility/2006" xmlns:a14="http://schemas.microsoft.com/office/drawing/2010/main">
      <mc:Choice Requires="a14">
        <xdr:graphicFrame macro="">
          <xdr:nvGraphicFramePr>
            <xdr:cNvPr id="6" name="Coffee type2">
              <a:extLst>
                <a:ext uri="{FF2B5EF4-FFF2-40B4-BE49-F238E27FC236}">
                  <a16:creationId xmlns:a16="http://schemas.microsoft.com/office/drawing/2014/main" id="{7E6F9FD3-29AC-4E06-B208-7561E87F2DAF}"/>
                </a:ext>
              </a:extLst>
            </xdr:cNvPr>
            <xdr:cNvGraphicFramePr/>
          </xdr:nvGraphicFramePr>
          <xdr:xfrm>
            <a:off x="0" y="0"/>
            <a:ext cx="0" cy="0"/>
          </xdr:xfrm>
          <a:graphic>
            <a:graphicData uri="http://schemas.microsoft.com/office/drawing/2010/slicer">
              <sle:slicer xmlns:sle="http://schemas.microsoft.com/office/drawing/2010/slicer" name="Coffee type2"/>
            </a:graphicData>
          </a:graphic>
        </xdr:graphicFrame>
      </mc:Choice>
      <mc:Fallback xmlns="">
        <xdr:sp macro="" textlink="">
          <xdr:nvSpPr>
            <xdr:cNvPr id="0" name=""/>
            <xdr:cNvSpPr>
              <a:spLocks noTextEdit="1"/>
            </xdr:cNvSpPr>
          </xdr:nvSpPr>
          <xdr:spPr>
            <a:xfrm>
              <a:off x="6266188" y="926404"/>
              <a:ext cx="1659220" cy="11754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8534</xdr:colOff>
      <xdr:row>12</xdr:row>
      <xdr:rowOff>82641</xdr:rowOff>
    </xdr:from>
    <xdr:to>
      <xdr:col>13</xdr:col>
      <xdr:colOff>446804</xdr:colOff>
      <xdr:row>17</xdr:row>
      <xdr:rowOff>120742</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58F0E885-293F-450C-AC53-C7A9B77A1C92}"/>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6261675" y="2160439"/>
              <a:ext cx="1664777" cy="9514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477401</xdr:colOff>
      <xdr:row>30</xdr:row>
      <xdr:rowOff>75861</xdr:rowOff>
    </xdr:from>
    <xdr:to>
      <xdr:col>20</xdr:col>
      <xdr:colOff>257783</xdr:colOff>
      <xdr:row>44</xdr:row>
      <xdr:rowOff>25747</xdr:rowOff>
    </xdr:to>
    <xdr:graphicFrame macro="">
      <xdr:nvGraphicFramePr>
        <xdr:cNvPr id="8" name="Chart 7">
          <a:extLst>
            <a:ext uri="{FF2B5EF4-FFF2-40B4-BE49-F238E27FC236}">
              <a16:creationId xmlns:a16="http://schemas.microsoft.com/office/drawing/2014/main" id="{78C2209E-8D24-40D8-A3DA-3FE4DA3B09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483035</xdr:colOff>
      <xdr:row>16</xdr:row>
      <xdr:rowOff>42318</xdr:rowOff>
    </xdr:from>
    <xdr:to>
      <xdr:col>20</xdr:col>
      <xdr:colOff>247911</xdr:colOff>
      <xdr:row>30</xdr:row>
      <xdr:rowOff>22920</xdr:rowOff>
    </xdr:to>
    <xdr:graphicFrame macro="">
      <xdr:nvGraphicFramePr>
        <xdr:cNvPr id="10" name="Chart 9">
          <a:extLst>
            <a:ext uri="{FF2B5EF4-FFF2-40B4-BE49-F238E27FC236}">
              <a16:creationId xmlns:a16="http://schemas.microsoft.com/office/drawing/2014/main" id="{F6278881-7397-40A5-B12D-80C78F7FB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xdr:row>
      <xdr:rowOff>130480</xdr:rowOff>
    </xdr:from>
    <xdr:to>
      <xdr:col>3</xdr:col>
      <xdr:colOff>254608</xdr:colOff>
      <xdr:row>44</xdr:row>
      <xdr:rowOff>0</xdr:rowOff>
    </xdr:to>
    <xdr:sp macro="" textlink="">
      <xdr:nvSpPr>
        <xdr:cNvPr id="11" name="Rectangle 10">
          <a:extLst>
            <a:ext uri="{FF2B5EF4-FFF2-40B4-BE49-F238E27FC236}">
              <a16:creationId xmlns:a16="http://schemas.microsoft.com/office/drawing/2014/main" id="{EBBCCD5B-C98E-45CC-B767-36B66B07F928}"/>
            </a:ext>
          </a:extLst>
        </xdr:cNvPr>
        <xdr:cNvSpPr/>
      </xdr:nvSpPr>
      <xdr:spPr>
        <a:xfrm>
          <a:off x="117432" y="926405"/>
          <a:ext cx="1481114" cy="6993698"/>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kern="1200"/>
        </a:p>
      </xdr:txBody>
    </xdr:sp>
    <xdr:clientData/>
  </xdr:twoCellAnchor>
  <xdr:twoCellAnchor>
    <xdr:from>
      <xdr:col>1</xdr:col>
      <xdr:colOff>123780</xdr:colOff>
      <xdr:row>8</xdr:row>
      <xdr:rowOff>114257</xdr:rowOff>
    </xdr:from>
    <xdr:to>
      <xdr:col>3</xdr:col>
      <xdr:colOff>169623</xdr:colOff>
      <xdr:row>10</xdr:row>
      <xdr:rowOff>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BA7ECC39-97D2-276B-9EDC-8E8EB5E4D525}"/>
            </a:ext>
          </a:extLst>
        </xdr:cNvPr>
        <xdr:cNvSpPr txBox="1"/>
      </xdr:nvSpPr>
      <xdr:spPr>
        <a:xfrm>
          <a:off x="241212" y="1458195"/>
          <a:ext cx="1272349" cy="251086"/>
        </a:xfrm>
        <a:prstGeom prst="snip1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 By Country</a:t>
          </a:r>
        </a:p>
      </xdr:txBody>
    </xdr:sp>
    <xdr:clientData/>
  </xdr:twoCellAnchor>
  <xdr:twoCellAnchor>
    <xdr:from>
      <xdr:col>1</xdr:col>
      <xdr:colOff>117082</xdr:colOff>
      <xdr:row>19</xdr:row>
      <xdr:rowOff>45495</xdr:rowOff>
    </xdr:from>
    <xdr:to>
      <xdr:col>3</xdr:col>
      <xdr:colOff>143528</xdr:colOff>
      <xdr:row>20</xdr:row>
      <xdr:rowOff>104384</xdr:rowOff>
    </xdr:to>
    <xdr:sp macro="" textlink="">
      <xdr:nvSpPr>
        <xdr:cNvPr id="15" name="TextBox 14">
          <a:hlinkClick xmlns:r="http://schemas.openxmlformats.org/officeDocument/2006/relationships" r:id="rId5"/>
          <a:extLst>
            <a:ext uri="{FF2B5EF4-FFF2-40B4-BE49-F238E27FC236}">
              <a16:creationId xmlns:a16="http://schemas.microsoft.com/office/drawing/2014/main" id="{97791C47-4582-41CA-9543-EB0134971297}"/>
            </a:ext>
          </a:extLst>
        </xdr:cNvPr>
        <xdr:cNvSpPr txBox="1"/>
      </xdr:nvSpPr>
      <xdr:spPr>
        <a:xfrm>
          <a:off x="234514" y="3398817"/>
          <a:ext cx="1252952" cy="241560"/>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from Loyalty </a:t>
          </a:r>
          <a:endParaRPr lang="en-IN" sz="1100" kern="1200">
            <a:solidFill>
              <a:schemeClr val="bg1"/>
            </a:solidFill>
          </a:endParaRPr>
        </a:p>
      </xdr:txBody>
    </xdr:sp>
    <xdr:clientData/>
  </xdr:twoCellAnchor>
  <xdr:twoCellAnchor>
    <xdr:from>
      <xdr:col>1</xdr:col>
      <xdr:colOff>113908</xdr:colOff>
      <xdr:row>15</xdr:row>
      <xdr:rowOff>104384</xdr:rowOff>
    </xdr:from>
    <xdr:to>
      <xdr:col>3</xdr:col>
      <xdr:colOff>143528</xdr:colOff>
      <xdr:row>17</xdr:row>
      <xdr:rowOff>13048</xdr:rowOff>
    </xdr:to>
    <xdr:sp macro="" textlink="">
      <xdr:nvSpPr>
        <xdr:cNvPr id="16" name="TextBox 15">
          <a:hlinkClick xmlns:r="http://schemas.openxmlformats.org/officeDocument/2006/relationships" r:id="rId6"/>
          <a:extLst>
            <a:ext uri="{FF2B5EF4-FFF2-40B4-BE49-F238E27FC236}">
              <a16:creationId xmlns:a16="http://schemas.microsoft.com/office/drawing/2014/main" id="{B0C2782B-AC8A-4EBF-B520-8E0C23C97C9C}"/>
            </a:ext>
          </a:extLst>
        </xdr:cNvPr>
        <xdr:cNvSpPr txBox="1"/>
      </xdr:nvSpPr>
      <xdr:spPr>
        <a:xfrm>
          <a:off x="231340" y="2727021"/>
          <a:ext cx="1256126" cy="274006"/>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Roast Type Sale</a:t>
          </a:r>
        </a:p>
      </xdr:txBody>
    </xdr:sp>
    <xdr:clientData/>
  </xdr:twoCellAnchor>
  <xdr:twoCellAnchor>
    <xdr:from>
      <xdr:col>1</xdr:col>
      <xdr:colOff>123780</xdr:colOff>
      <xdr:row>12</xdr:row>
      <xdr:rowOff>0</xdr:rowOff>
    </xdr:from>
    <xdr:to>
      <xdr:col>3</xdr:col>
      <xdr:colOff>169623</xdr:colOff>
      <xdr:row>13</xdr:row>
      <xdr:rowOff>65239</xdr:rowOff>
    </xdr:to>
    <xdr:sp macro="" textlink="">
      <xdr:nvSpPr>
        <xdr:cNvPr id="17" name="TextBox 16">
          <a:hlinkClick xmlns:r="http://schemas.openxmlformats.org/officeDocument/2006/relationships" r:id="rId7"/>
          <a:extLst>
            <a:ext uri="{FF2B5EF4-FFF2-40B4-BE49-F238E27FC236}">
              <a16:creationId xmlns:a16="http://schemas.microsoft.com/office/drawing/2014/main" id="{C3D56AB1-8578-4997-B88F-E3020F7A8D04}"/>
            </a:ext>
          </a:extLst>
        </xdr:cNvPr>
        <xdr:cNvSpPr txBox="1"/>
      </xdr:nvSpPr>
      <xdr:spPr>
        <a:xfrm>
          <a:off x="241212" y="2074623"/>
          <a:ext cx="1272349" cy="24791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a:t>
          </a:r>
          <a:endParaRPr lang="en-IN" sz="1100" kern="1200">
            <a:solidFill>
              <a:schemeClr val="bg1"/>
            </a:solidFill>
          </a:endParaRPr>
        </a:p>
      </xdr:txBody>
    </xdr:sp>
    <xdr:clientData/>
  </xdr:twoCellAnchor>
  <xdr:twoCellAnchor>
    <xdr:from>
      <xdr:col>1</xdr:col>
      <xdr:colOff>113559</xdr:colOff>
      <xdr:row>22</xdr:row>
      <xdr:rowOff>91335</xdr:rowOff>
    </xdr:from>
    <xdr:to>
      <xdr:col>3</xdr:col>
      <xdr:colOff>104383</xdr:colOff>
      <xdr:row>25</xdr:row>
      <xdr:rowOff>49017</xdr:rowOff>
    </xdr:to>
    <xdr:sp macro="" textlink="">
      <xdr:nvSpPr>
        <xdr:cNvPr id="18" name="TextBox 17">
          <a:hlinkClick xmlns:r="http://schemas.openxmlformats.org/officeDocument/2006/relationships" r:id="rId8"/>
          <a:extLst>
            <a:ext uri="{FF2B5EF4-FFF2-40B4-BE49-F238E27FC236}">
              <a16:creationId xmlns:a16="http://schemas.microsoft.com/office/drawing/2014/main" id="{4A7E6DC2-88B2-4647-827D-DAC8189599B0}"/>
            </a:ext>
          </a:extLst>
        </xdr:cNvPr>
        <xdr:cNvSpPr txBox="1"/>
      </xdr:nvSpPr>
      <xdr:spPr>
        <a:xfrm>
          <a:off x="230991" y="3992671"/>
          <a:ext cx="1217330" cy="505695"/>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sales by Country</a:t>
          </a:r>
          <a:endParaRPr lang="en-IN" sz="1100" kern="1200">
            <a:solidFill>
              <a:schemeClr val="bg1"/>
            </a:solidFill>
          </a:endParaRPr>
        </a:p>
      </xdr:txBody>
    </xdr:sp>
    <xdr:clientData/>
  </xdr:twoCellAnchor>
  <xdr:twoCellAnchor>
    <xdr:from>
      <xdr:col>13</xdr:col>
      <xdr:colOff>485948</xdr:colOff>
      <xdr:row>5</xdr:row>
      <xdr:rowOff>143526</xdr:rowOff>
    </xdr:from>
    <xdr:to>
      <xdr:col>16</xdr:col>
      <xdr:colOff>583982</xdr:colOff>
      <xdr:row>10</xdr:row>
      <xdr:rowOff>156575</xdr:rowOff>
    </xdr:to>
    <xdr:sp macro="" textlink="">
      <xdr:nvSpPr>
        <xdr:cNvPr id="12" name="Rectangle 11">
          <a:extLst>
            <a:ext uri="{FF2B5EF4-FFF2-40B4-BE49-F238E27FC236}">
              <a16:creationId xmlns:a16="http://schemas.microsoft.com/office/drawing/2014/main" id="{B891F441-F530-1FC8-911F-73DB31740AAF}"/>
            </a:ext>
          </a:extLst>
        </xdr:cNvPr>
        <xdr:cNvSpPr/>
      </xdr:nvSpPr>
      <xdr:spPr>
        <a:xfrm>
          <a:off x="7962421" y="939451"/>
          <a:ext cx="1937794" cy="926405"/>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kern="1200"/>
            <a:t>ARABICA</a:t>
          </a:r>
        </a:p>
      </xdr:txBody>
    </xdr:sp>
    <xdr:clientData/>
  </xdr:twoCellAnchor>
  <xdr:twoCellAnchor>
    <xdr:from>
      <xdr:col>14</xdr:col>
      <xdr:colOff>224991</xdr:colOff>
      <xdr:row>7</xdr:row>
      <xdr:rowOff>136828</xdr:rowOff>
    </xdr:from>
    <xdr:to>
      <xdr:col>16</xdr:col>
      <xdr:colOff>159752</xdr:colOff>
      <xdr:row>9</xdr:row>
      <xdr:rowOff>117082</xdr:rowOff>
    </xdr:to>
    <xdr:sp macro="" textlink="kpi!B9">
      <xdr:nvSpPr>
        <xdr:cNvPr id="14" name="TextBox 13">
          <a:extLst>
            <a:ext uri="{FF2B5EF4-FFF2-40B4-BE49-F238E27FC236}">
              <a16:creationId xmlns:a16="http://schemas.microsoft.com/office/drawing/2014/main" id="{3A1C88B3-05C3-9574-B4BE-FA032692154A}"/>
            </a:ext>
          </a:extLst>
        </xdr:cNvPr>
        <xdr:cNvSpPr txBox="1"/>
      </xdr:nvSpPr>
      <xdr:spPr>
        <a:xfrm>
          <a:off x="8314717" y="1298095"/>
          <a:ext cx="1161268" cy="345597"/>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CEAC30-CA37-4AD2-846C-8EAF4A465917}" type="TxLink">
            <a:rPr lang="en-US" sz="1100" b="0" i="0" u="none" strike="noStrike" kern="1200">
              <a:solidFill>
                <a:schemeClr val="bg1"/>
              </a:solidFill>
              <a:latin typeface="Calibri"/>
              <a:ea typeface="Calibri"/>
              <a:cs typeface="Calibri"/>
            </a:rPr>
            <a:pPr algn="ctr"/>
            <a:t>$11,768.50</a:t>
          </a:fld>
          <a:endParaRPr lang="en-IN" sz="1100" kern="1200">
            <a:solidFill>
              <a:schemeClr val="bg1"/>
            </a:solidFill>
          </a:endParaRPr>
        </a:p>
      </xdr:txBody>
    </xdr:sp>
    <xdr:clientData/>
  </xdr:twoCellAnchor>
  <xdr:twoCellAnchor>
    <xdr:from>
      <xdr:col>14</xdr:col>
      <xdr:colOff>254264</xdr:colOff>
      <xdr:row>13</xdr:row>
      <xdr:rowOff>13046</xdr:rowOff>
    </xdr:from>
    <xdr:to>
      <xdr:col>16</xdr:col>
      <xdr:colOff>218640</xdr:colOff>
      <xdr:row>15</xdr:row>
      <xdr:rowOff>68413</xdr:rowOff>
    </xdr:to>
    <xdr:sp macro="" textlink="kpi!D9">
      <xdr:nvSpPr>
        <xdr:cNvPr id="19" name="TextBox 18">
          <a:extLst>
            <a:ext uri="{FF2B5EF4-FFF2-40B4-BE49-F238E27FC236}">
              <a16:creationId xmlns:a16="http://schemas.microsoft.com/office/drawing/2014/main" id="{1FC4FDC6-EC09-4293-B309-1BF8253EED49}"/>
            </a:ext>
          </a:extLst>
        </xdr:cNvPr>
        <xdr:cNvSpPr txBox="1"/>
      </xdr:nvSpPr>
      <xdr:spPr>
        <a:xfrm>
          <a:off x="8343990" y="2270341"/>
          <a:ext cx="1190883" cy="420709"/>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40C142-D629-445A-AE61-3BD4B6816AC9}" type="TxLink">
            <a:rPr lang="en-US" sz="1100" b="0" i="0" u="none" strike="noStrike" kern="1200">
              <a:solidFill>
                <a:schemeClr val="bg1"/>
              </a:solidFill>
              <a:latin typeface="Calibri"/>
              <a:ea typeface="Calibri"/>
              <a:cs typeface="Calibri"/>
            </a:rPr>
            <a:pPr algn="ctr"/>
            <a:t>$12,054.08</a:t>
          </a:fld>
          <a:endParaRPr lang="en-IN" sz="1100" kern="1200">
            <a:solidFill>
              <a:schemeClr val="bg1"/>
            </a:solidFill>
          </a:endParaRPr>
        </a:p>
      </xdr:txBody>
    </xdr:sp>
    <xdr:clientData/>
  </xdr:twoCellAnchor>
  <xdr:twoCellAnchor>
    <xdr:from>
      <xdr:col>17</xdr:col>
      <xdr:colOff>446807</xdr:colOff>
      <xdr:row>7</xdr:row>
      <xdr:rowOff>110734</xdr:rowOff>
    </xdr:from>
    <xdr:to>
      <xdr:col>19</xdr:col>
      <xdr:colOff>378391</xdr:colOff>
      <xdr:row>9</xdr:row>
      <xdr:rowOff>91336</xdr:rowOff>
    </xdr:to>
    <xdr:sp macro="" textlink="kpi!C9">
      <xdr:nvSpPr>
        <xdr:cNvPr id="20" name="TextBox 19">
          <a:extLst>
            <a:ext uri="{FF2B5EF4-FFF2-40B4-BE49-F238E27FC236}">
              <a16:creationId xmlns:a16="http://schemas.microsoft.com/office/drawing/2014/main" id="{B026D9CF-9CFC-408B-9875-12235B7358B1}"/>
            </a:ext>
          </a:extLst>
        </xdr:cNvPr>
        <xdr:cNvSpPr txBox="1"/>
      </xdr:nvSpPr>
      <xdr:spPr>
        <a:xfrm>
          <a:off x="10376293" y="1272001"/>
          <a:ext cx="1158091" cy="345945"/>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65389F-C9DE-4519-A986-41156D35C9D3}" type="TxLink">
            <a:rPr lang="en-US" sz="1100" b="0" i="0" u="none" strike="noStrike" kern="1200">
              <a:solidFill>
                <a:schemeClr val="bg1"/>
              </a:solidFill>
              <a:latin typeface="Calibri"/>
              <a:ea typeface="Calibri"/>
              <a:cs typeface="Calibri"/>
            </a:rPr>
            <a:pPr algn="ctr"/>
            <a:t>$12,306.44</a:t>
          </a:fld>
          <a:endParaRPr lang="en-IN" sz="1100" kern="1200">
            <a:solidFill>
              <a:schemeClr val="bg1"/>
            </a:solidFill>
          </a:endParaRPr>
        </a:p>
      </xdr:txBody>
    </xdr:sp>
    <xdr:clientData/>
  </xdr:twoCellAnchor>
  <xdr:twoCellAnchor>
    <xdr:from>
      <xdr:col>17</xdr:col>
      <xdr:colOff>453504</xdr:colOff>
      <xdr:row>13</xdr:row>
      <xdr:rowOff>9874</xdr:rowOff>
    </xdr:from>
    <xdr:to>
      <xdr:col>19</xdr:col>
      <xdr:colOff>437282</xdr:colOff>
      <xdr:row>15</xdr:row>
      <xdr:rowOff>65589</xdr:rowOff>
    </xdr:to>
    <xdr:sp macro="" textlink="kpi!E9">
      <xdr:nvSpPr>
        <xdr:cNvPr id="21" name="TextBox 20">
          <a:extLst>
            <a:ext uri="{FF2B5EF4-FFF2-40B4-BE49-F238E27FC236}">
              <a16:creationId xmlns:a16="http://schemas.microsoft.com/office/drawing/2014/main" id="{0CAA7B07-0A95-4D32-8BDB-CFB92F5F051D}"/>
            </a:ext>
          </a:extLst>
        </xdr:cNvPr>
        <xdr:cNvSpPr txBox="1"/>
      </xdr:nvSpPr>
      <xdr:spPr>
        <a:xfrm>
          <a:off x="10382990" y="2267169"/>
          <a:ext cx="1210285" cy="421057"/>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AE1A38-4A8F-4061-9221-B51E1DD6B151}" type="TxLink">
            <a:rPr lang="en-US" sz="1100" b="0" i="0" u="none" strike="noStrike" kern="1200">
              <a:solidFill>
                <a:schemeClr val="bg1"/>
              </a:solidFill>
              <a:latin typeface="Calibri"/>
              <a:ea typeface="Calibri"/>
              <a:cs typeface="Calibri"/>
            </a:rPr>
            <a:pPr algn="ctr"/>
            <a:t>$9,005.25</a:t>
          </a:fld>
          <a:endParaRPr lang="en-IN" sz="1100" kern="1200">
            <a:solidFill>
              <a:schemeClr val="bg1"/>
            </a:solidFill>
          </a:endParaRPr>
        </a:p>
      </xdr:txBody>
    </xdr:sp>
    <xdr:clientData/>
  </xdr:twoCellAnchor>
  <xdr:twoCellAnchor>
    <xdr:from>
      <xdr:col>3</xdr:col>
      <xdr:colOff>326199</xdr:colOff>
      <xdr:row>23</xdr:row>
      <xdr:rowOff>107558</xdr:rowOff>
    </xdr:from>
    <xdr:to>
      <xdr:col>8</xdr:col>
      <xdr:colOff>179497</xdr:colOff>
      <xdr:row>28</xdr:row>
      <xdr:rowOff>45842</xdr:rowOff>
    </xdr:to>
    <xdr:sp macro="" textlink="">
      <xdr:nvSpPr>
        <xdr:cNvPr id="26" name="Rectangle 25">
          <a:extLst>
            <a:ext uri="{FF2B5EF4-FFF2-40B4-BE49-F238E27FC236}">
              <a16:creationId xmlns:a16="http://schemas.microsoft.com/office/drawing/2014/main" id="{BC1C94C0-BECC-5E02-6DFB-E69EC816C839}"/>
            </a:ext>
          </a:extLst>
        </xdr:cNvPr>
        <xdr:cNvSpPr/>
      </xdr:nvSpPr>
      <xdr:spPr>
        <a:xfrm>
          <a:off x="1670137" y="4191565"/>
          <a:ext cx="2919565" cy="85164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kern="1200"/>
            <a:t>TOTAL</a:t>
          </a:r>
          <a:r>
            <a:rPr lang="en-IN" sz="1200" kern="1200" baseline="0"/>
            <a:t> WEIGHT</a:t>
          </a:r>
          <a:endParaRPr lang="en-IN" sz="1200" kern="1200"/>
        </a:p>
      </xdr:txBody>
    </xdr:sp>
    <xdr:clientData/>
  </xdr:twoCellAnchor>
  <xdr:twoCellAnchor>
    <xdr:from>
      <xdr:col>8</xdr:col>
      <xdr:colOff>221816</xdr:colOff>
      <xdr:row>23</xdr:row>
      <xdr:rowOff>91335</xdr:rowOff>
    </xdr:from>
    <xdr:to>
      <xdr:col>13</xdr:col>
      <xdr:colOff>417534</xdr:colOff>
      <xdr:row>28</xdr:row>
      <xdr:rowOff>49017</xdr:rowOff>
    </xdr:to>
    <xdr:sp macro="" textlink="">
      <xdr:nvSpPr>
        <xdr:cNvPr id="27" name="Rectangle 26">
          <a:extLst>
            <a:ext uri="{FF2B5EF4-FFF2-40B4-BE49-F238E27FC236}">
              <a16:creationId xmlns:a16="http://schemas.microsoft.com/office/drawing/2014/main" id="{0710E3B8-C04D-4975-BB1B-6C1121108B09}"/>
            </a:ext>
          </a:extLst>
        </xdr:cNvPr>
        <xdr:cNvSpPr/>
      </xdr:nvSpPr>
      <xdr:spPr>
        <a:xfrm>
          <a:off x="4632021" y="4175342"/>
          <a:ext cx="3261986" cy="871038"/>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AVERAGE</a:t>
          </a:r>
          <a:r>
            <a:rPr lang="en-IN" sz="1100" kern="1200" baseline="0"/>
            <a:t> UNIT PRICE</a:t>
          </a:r>
          <a:endParaRPr lang="en-IN" sz="1100" kern="1200"/>
        </a:p>
      </xdr:txBody>
    </xdr:sp>
    <xdr:clientData/>
  </xdr:twoCellAnchor>
  <xdr:twoCellAnchor>
    <xdr:from>
      <xdr:col>9</xdr:col>
      <xdr:colOff>583981</xdr:colOff>
      <xdr:row>25</xdr:row>
      <xdr:rowOff>81462</xdr:rowOff>
    </xdr:from>
    <xdr:to>
      <xdr:col>12</xdr:col>
      <xdr:colOff>29270</xdr:colOff>
      <xdr:row>26</xdr:row>
      <xdr:rowOff>140003</xdr:rowOff>
    </xdr:to>
    <xdr:sp macro="" textlink="kpi!A17">
      <xdr:nvSpPr>
        <xdr:cNvPr id="28" name="TextBox 27">
          <a:extLst>
            <a:ext uri="{FF2B5EF4-FFF2-40B4-BE49-F238E27FC236}">
              <a16:creationId xmlns:a16="http://schemas.microsoft.com/office/drawing/2014/main" id="{0556FFD2-F495-4805-B185-E5AE176896EB}"/>
            </a:ext>
          </a:extLst>
        </xdr:cNvPr>
        <xdr:cNvSpPr txBox="1"/>
      </xdr:nvSpPr>
      <xdr:spPr>
        <a:xfrm>
          <a:off x="5607440" y="4530811"/>
          <a:ext cx="1285049" cy="241213"/>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658C32-E3F1-4F3D-8CA1-AFDDC41BD780}" type="TxLink">
            <a:rPr lang="en-US" sz="1100" b="0" i="0" u="none" strike="noStrike" kern="1200">
              <a:solidFill>
                <a:schemeClr val="bg1"/>
              </a:solidFill>
              <a:latin typeface="Calibri"/>
              <a:ea typeface="Calibri"/>
              <a:cs typeface="Calibri"/>
            </a:rPr>
            <a:pPr algn="ctr"/>
            <a:t>$12.91</a:t>
          </a:fld>
          <a:endParaRPr lang="en-IN" sz="1100" kern="1200">
            <a:solidFill>
              <a:schemeClr val="bg1"/>
            </a:solidFill>
          </a:endParaRPr>
        </a:p>
      </xdr:txBody>
    </xdr:sp>
    <xdr:clientData/>
  </xdr:twoCellAnchor>
  <xdr:twoCellAnchor>
    <xdr:from>
      <xdr:col>9</xdr:col>
      <xdr:colOff>544838</xdr:colOff>
      <xdr:row>20</xdr:row>
      <xdr:rowOff>32792</xdr:rowOff>
    </xdr:from>
    <xdr:to>
      <xdr:col>12</xdr:col>
      <xdr:colOff>62065</xdr:colOff>
      <xdr:row>21</xdr:row>
      <xdr:rowOff>107209</xdr:rowOff>
    </xdr:to>
    <xdr:sp macro="" textlink="kpi!A13">
      <xdr:nvSpPr>
        <xdr:cNvPr id="29" name="TextBox 28">
          <a:extLst>
            <a:ext uri="{FF2B5EF4-FFF2-40B4-BE49-F238E27FC236}">
              <a16:creationId xmlns:a16="http://schemas.microsoft.com/office/drawing/2014/main" id="{C2D7A604-B8BA-46C9-98B9-33E07557623C}"/>
            </a:ext>
          </a:extLst>
        </xdr:cNvPr>
        <xdr:cNvSpPr txBox="1"/>
      </xdr:nvSpPr>
      <xdr:spPr>
        <a:xfrm>
          <a:off x="5568297" y="3568785"/>
          <a:ext cx="1356987" cy="257088"/>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D7BFD8-CEC5-4ADD-8C66-EE982C74E21D}" type="TxLink">
            <a:rPr lang="en-US" sz="1100" b="0" i="0" u="none" strike="noStrike" kern="1200">
              <a:solidFill>
                <a:schemeClr val="bg1"/>
              </a:solidFill>
              <a:latin typeface="Calibri"/>
              <a:ea typeface="Calibri"/>
              <a:cs typeface="Calibri"/>
            </a:rPr>
            <a:pPr algn="ctr"/>
            <a:t>3551</a:t>
          </a:fld>
          <a:endParaRPr lang="en-IN" sz="1100" kern="1200">
            <a:solidFill>
              <a:schemeClr val="bg1"/>
            </a:solidFill>
          </a:endParaRPr>
        </a:p>
      </xdr:txBody>
    </xdr:sp>
    <xdr:clientData/>
  </xdr:twoCellAnchor>
  <xdr:twoCellAnchor>
    <xdr:from>
      <xdr:col>3</xdr:col>
      <xdr:colOff>326546</xdr:colOff>
      <xdr:row>17</xdr:row>
      <xdr:rowOff>166100</xdr:rowOff>
    </xdr:from>
    <xdr:to>
      <xdr:col>8</xdr:col>
      <xdr:colOff>189770</xdr:colOff>
      <xdr:row>23</xdr:row>
      <xdr:rowOff>52191</xdr:rowOff>
    </xdr:to>
    <xdr:sp macro="" textlink="">
      <xdr:nvSpPr>
        <xdr:cNvPr id="30" name="Rectangle 29">
          <a:extLst>
            <a:ext uri="{FF2B5EF4-FFF2-40B4-BE49-F238E27FC236}">
              <a16:creationId xmlns:a16="http://schemas.microsoft.com/office/drawing/2014/main" id="{3B9254D9-31BE-4177-8F88-CCEF879B591C}"/>
            </a:ext>
          </a:extLst>
        </xdr:cNvPr>
        <xdr:cNvSpPr/>
      </xdr:nvSpPr>
      <xdr:spPr>
        <a:xfrm>
          <a:off x="1669535" y="3151330"/>
          <a:ext cx="2928741" cy="980918"/>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kern="1200">
              <a:latin typeface="+mn-lt"/>
              <a:cs typeface="Angsana New" panose="02020603050405020304" pitchFamily="18" charset="-34"/>
            </a:rPr>
            <a:t>SALES</a:t>
          </a:r>
        </a:p>
      </xdr:txBody>
    </xdr:sp>
    <xdr:clientData/>
  </xdr:twoCellAnchor>
  <xdr:twoCellAnchor>
    <xdr:from>
      <xdr:col>4</xdr:col>
      <xdr:colOff>528615</xdr:colOff>
      <xdr:row>25</xdr:row>
      <xdr:rowOff>98032</xdr:rowOff>
    </xdr:from>
    <xdr:to>
      <xdr:col>7</xdr:col>
      <xdr:colOff>42667</xdr:colOff>
      <xdr:row>26</xdr:row>
      <xdr:rowOff>172448</xdr:rowOff>
    </xdr:to>
    <xdr:sp macro="" textlink="kpi!A20">
      <xdr:nvSpPr>
        <xdr:cNvPr id="35" name="TextBox 34">
          <a:extLst>
            <a:ext uri="{FF2B5EF4-FFF2-40B4-BE49-F238E27FC236}">
              <a16:creationId xmlns:a16="http://schemas.microsoft.com/office/drawing/2014/main" id="{1E647510-9164-4E9A-914B-91EAB30D2494}"/>
            </a:ext>
          </a:extLst>
        </xdr:cNvPr>
        <xdr:cNvSpPr txBox="1"/>
      </xdr:nvSpPr>
      <xdr:spPr>
        <a:xfrm>
          <a:off x="2485807" y="4547381"/>
          <a:ext cx="1353812" cy="257088"/>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126D3F-14E6-420E-B568-BD3DE64B92B9}" type="TxLink">
            <a:rPr lang="en-US" sz="1100" b="0" i="0" u="none" strike="noStrike" kern="1200">
              <a:solidFill>
                <a:schemeClr val="bg1"/>
              </a:solidFill>
              <a:latin typeface="Calibri"/>
              <a:ea typeface="Calibri"/>
              <a:cs typeface="Calibri"/>
            </a:rPr>
            <a:pPr algn="ctr"/>
            <a:t>1037.3kg</a:t>
          </a:fld>
          <a:endParaRPr lang="en-IN" sz="1100" kern="1200">
            <a:solidFill>
              <a:schemeClr val="bg1"/>
            </a:solidFill>
          </a:endParaRPr>
        </a:p>
      </xdr:txBody>
    </xdr:sp>
    <xdr:clientData/>
  </xdr:twoCellAnchor>
  <xdr:twoCellAnchor>
    <xdr:from>
      <xdr:col>4</xdr:col>
      <xdr:colOff>495821</xdr:colOff>
      <xdr:row>20</xdr:row>
      <xdr:rowOff>9872</xdr:rowOff>
    </xdr:from>
    <xdr:to>
      <xdr:col>7</xdr:col>
      <xdr:colOff>348</xdr:colOff>
      <xdr:row>21</xdr:row>
      <xdr:rowOff>87464</xdr:rowOff>
    </xdr:to>
    <xdr:sp macro="" textlink="kpi!A4">
      <xdr:nvSpPr>
        <xdr:cNvPr id="36" name="TextBox 35">
          <a:extLst>
            <a:ext uri="{FF2B5EF4-FFF2-40B4-BE49-F238E27FC236}">
              <a16:creationId xmlns:a16="http://schemas.microsoft.com/office/drawing/2014/main" id="{9BAE7239-C7B5-418C-B951-CD3D3F99020C}"/>
            </a:ext>
          </a:extLst>
        </xdr:cNvPr>
        <xdr:cNvSpPr txBox="1"/>
      </xdr:nvSpPr>
      <xdr:spPr>
        <a:xfrm>
          <a:off x="2453013" y="3545865"/>
          <a:ext cx="1344287" cy="260263"/>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ED7C1F-8B9B-47DD-A141-00A190F40C43}" type="TxLink">
            <a:rPr lang="en-US" sz="1100" b="0" i="0" u="none" strike="noStrike" kern="1200">
              <a:solidFill>
                <a:schemeClr val="bg1"/>
              </a:solidFill>
              <a:latin typeface="Calibri"/>
              <a:ea typeface="Calibri"/>
              <a:cs typeface="Calibri"/>
            </a:rPr>
            <a:pPr algn="ctr"/>
            <a:t>$45,134.26</a:t>
          </a:fld>
          <a:endParaRPr lang="en-IN" sz="1100" kern="1200">
            <a:solidFill>
              <a:schemeClr val="bg1"/>
            </a:solidFill>
          </a:endParaRPr>
        </a:p>
      </xdr:txBody>
    </xdr:sp>
    <xdr:clientData/>
  </xdr:twoCellAnchor>
  <xdr:twoCellAnchor>
    <xdr:from>
      <xdr:col>1</xdr:col>
      <xdr:colOff>130480</xdr:colOff>
      <xdr:row>26</xdr:row>
      <xdr:rowOff>162925</xdr:rowOff>
    </xdr:from>
    <xdr:to>
      <xdr:col>3</xdr:col>
      <xdr:colOff>104385</xdr:colOff>
      <xdr:row>28</xdr:row>
      <xdr:rowOff>68414</xdr:rowOff>
    </xdr:to>
    <xdr:sp macro="" textlink="">
      <xdr:nvSpPr>
        <xdr:cNvPr id="37" name="TextBox 36">
          <a:hlinkClick xmlns:r="http://schemas.openxmlformats.org/officeDocument/2006/relationships" r:id="rId9"/>
          <a:extLst>
            <a:ext uri="{FF2B5EF4-FFF2-40B4-BE49-F238E27FC236}">
              <a16:creationId xmlns:a16="http://schemas.microsoft.com/office/drawing/2014/main" id="{FE1B6158-2322-4BB0-B927-E7AA59E9C6EA}"/>
            </a:ext>
          </a:extLst>
        </xdr:cNvPr>
        <xdr:cNvSpPr txBox="1"/>
      </xdr:nvSpPr>
      <xdr:spPr>
        <a:xfrm>
          <a:off x="247912" y="4794946"/>
          <a:ext cx="1200411" cy="27083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000" kern="1200" baseline="0">
              <a:solidFill>
                <a:schemeClr val="bg1"/>
              </a:solidFill>
              <a:latin typeface="+mn-lt"/>
              <a:ea typeface="+mn-ea"/>
              <a:cs typeface="+mn-cs"/>
            </a:rPr>
            <a:t>Forescast</a:t>
          </a:r>
          <a:r>
            <a:rPr lang="en-IN" sz="1000" kern="1200" baseline="0">
              <a:solidFill>
                <a:schemeClr val="bg1"/>
              </a:solidFill>
            </a:rPr>
            <a:t> 4th QTR</a:t>
          </a:r>
          <a:endParaRPr lang="en-IN" sz="1000" kern="12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19048</xdr:colOff>
      <xdr:row>0</xdr:row>
      <xdr:rowOff>38100</xdr:rowOff>
    </xdr:from>
    <xdr:to>
      <xdr:col>17</xdr:col>
      <xdr:colOff>380999</xdr:colOff>
      <xdr:row>4</xdr:row>
      <xdr:rowOff>48060</xdr:rowOff>
    </xdr:to>
    <xdr:sp macro="" textlink="">
      <xdr:nvSpPr>
        <xdr:cNvPr id="2" name="Rectangle 1">
          <a:extLst>
            <a:ext uri="{FF2B5EF4-FFF2-40B4-BE49-F238E27FC236}">
              <a16:creationId xmlns:a16="http://schemas.microsoft.com/office/drawing/2014/main" id="{6D15E266-3184-4821-8B8F-8F30353068CA}"/>
            </a:ext>
          </a:extLst>
        </xdr:cNvPr>
        <xdr:cNvSpPr/>
      </xdr:nvSpPr>
      <xdr:spPr>
        <a:xfrm>
          <a:off x="19048" y="38100"/>
          <a:ext cx="10725151" cy="73386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kern="1200"/>
            <a:t>SALES</a:t>
          </a:r>
          <a:r>
            <a:rPr lang="en-IN" sz="2000" kern="1200" baseline="0"/>
            <a:t> BY COUNTRY</a:t>
          </a:r>
          <a:endParaRPr lang="en-IN" sz="2000" kern="1200"/>
        </a:p>
      </xdr:txBody>
    </xdr:sp>
    <xdr:clientData/>
  </xdr:twoCellAnchor>
  <xdr:twoCellAnchor>
    <xdr:from>
      <xdr:col>10</xdr:col>
      <xdr:colOff>282576</xdr:colOff>
      <xdr:row>21</xdr:row>
      <xdr:rowOff>82550</xdr:rowOff>
    </xdr:from>
    <xdr:to>
      <xdr:col>17</xdr:col>
      <xdr:colOff>438150</xdr:colOff>
      <xdr:row>36</xdr:row>
      <xdr:rowOff>47624</xdr:rowOff>
    </xdr:to>
    <xdr:graphicFrame macro="">
      <xdr:nvGraphicFramePr>
        <xdr:cNvPr id="3" name="Chart 2">
          <a:extLst>
            <a:ext uri="{FF2B5EF4-FFF2-40B4-BE49-F238E27FC236}">
              <a16:creationId xmlns:a16="http://schemas.microsoft.com/office/drawing/2014/main" id="{12908ED8-9BE2-4E30-8DBB-10547AC68C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292319</xdr:colOff>
      <xdr:row>7</xdr:row>
      <xdr:rowOff>168275</xdr:rowOff>
    </xdr:from>
    <xdr:to>
      <xdr:col>17</xdr:col>
      <xdr:colOff>428625</xdr:colOff>
      <xdr:row>21</xdr:row>
      <xdr:rowOff>57150</xdr:rowOff>
    </xdr:to>
    <xdr:graphicFrame macro="">
      <xdr:nvGraphicFramePr>
        <xdr:cNvPr id="4" name="Chart 3">
          <a:extLst>
            <a:ext uri="{FF2B5EF4-FFF2-40B4-BE49-F238E27FC236}">
              <a16:creationId xmlns:a16="http://schemas.microsoft.com/office/drawing/2014/main" id="{3959716B-FD50-462E-B0D6-D532A3E53D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323849</xdr:colOff>
      <xdr:row>12</xdr:row>
      <xdr:rowOff>47625</xdr:rowOff>
    </xdr:from>
    <xdr:to>
      <xdr:col>10</xdr:col>
      <xdr:colOff>273050</xdr:colOff>
      <xdr:row>36</xdr:row>
      <xdr:rowOff>28575</xdr:rowOff>
    </xdr:to>
    <xdr:graphicFrame macro="">
      <xdr:nvGraphicFramePr>
        <xdr:cNvPr id="5" name="Chart 4">
          <a:extLst>
            <a:ext uri="{FF2B5EF4-FFF2-40B4-BE49-F238E27FC236}">
              <a16:creationId xmlns:a16="http://schemas.microsoft.com/office/drawing/2014/main" id="{D587AFA0-7FBC-4FF7-A18D-4167089DD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323849</xdr:colOff>
      <xdr:row>4</xdr:row>
      <xdr:rowOff>85725</xdr:rowOff>
    </xdr:from>
    <xdr:to>
      <xdr:col>10</xdr:col>
      <xdr:colOff>254000</xdr:colOff>
      <xdr:row>12</xdr:row>
      <xdr:rowOff>0</xdr:rowOff>
    </xdr:to>
    <mc:AlternateContent xmlns:mc="http://schemas.openxmlformats.org/markup-compatibility/2006" xmlns:tsle="http://schemas.microsoft.com/office/drawing/2012/timeslicer">
      <mc:Choice Requires="tsle">
        <xdr:graphicFrame macro="">
          <xdr:nvGraphicFramePr>
            <xdr:cNvPr id="6" name="Order Date 1">
              <a:extLst>
                <a:ext uri="{FF2B5EF4-FFF2-40B4-BE49-F238E27FC236}">
                  <a16:creationId xmlns:a16="http://schemas.microsoft.com/office/drawing/2014/main" id="{80616BCE-F9B5-49A3-B970-F66051211722}"/>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1543049" y="806450"/>
              <a:ext cx="4810126" cy="13652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14</xdr:col>
      <xdr:colOff>76199</xdr:colOff>
      <xdr:row>4</xdr:row>
      <xdr:rowOff>95250</xdr:rowOff>
    </xdr:from>
    <xdr:to>
      <xdr:col>17</xdr:col>
      <xdr:colOff>412749</xdr:colOff>
      <xdr:row>7</xdr:row>
      <xdr:rowOff>158750</xdr:rowOff>
    </xdr:to>
    <mc:AlternateContent xmlns:mc="http://schemas.openxmlformats.org/markup-compatibility/2006" xmlns:a14="http://schemas.microsoft.com/office/drawing/2010/main">
      <mc:Choice Requires="a14">
        <xdr:graphicFrame macro="">
          <xdr:nvGraphicFramePr>
            <xdr:cNvPr id="7" name="Years (Order Date) 3">
              <a:extLst>
                <a:ext uri="{FF2B5EF4-FFF2-40B4-BE49-F238E27FC236}">
                  <a16:creationId xmlns:a16="http://schemas.microsoft.com/office/drawing/2014/main" id="{2CE133F7-D279-42D9-89EB-EC11953F59EE}"/>
                </a:ext>
              </a:extLst>
            </xdr:cNvPr>
            <xdr:cNvGraphicFramePr/>
          </xdr:nvGraphicFramePr>
          <xdr:xfrm>
            <a:off x="0" y="0"/>
            <a:ext cx="0" cy="0"/>
          </xdr:xfrm>
          <a:graphic>
            <a:graphicData uri="http://schemas.microsoft.com/office/drawing/2010/slicer">
              <sle:slicer xmlns:sle="http://schemas.microsoft.com/office/drawing/2010/slicer" name="Years (Order Date) 3"/>
            </a:graphicData>
          </a:graphic>
        </xdr:graphicFrame>
      </mc:Choice>
      <mc:Fallback xmlns="">
        <xdr:sp macro="" textlink="">
          <xdr:nvSpPr>
            <xdr:cNvPr id="0" name=""/>
            <xdr:cNvSpPr>
              <a:spLocks noTextEdit="1"/>
            </xdr:cNvSpPr>
          </xdr:nvSpPr>
          <xdr:spPr>
            <a:xfrm>
              <a:off x="8610599" y="819150"/>
              <a:ext cx="2162175"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314325</xdr:colOff>
      <xdr:row>4</xdr:row>
      <xdr:rowOff>85725</xdr:rowOff>
    </xdr:from>
    <xdr:to>
      <xdr:col>14</xdr:col>
      <xdr:colOff>44450</xdr:colOff>
      <xdr:row>7</xdr:row>
      <xdr:rowOff>161925</xdr:rowOff>
    </xdr:to>
    <mc:AlternateContent xmlns:mc="http://schemas.openxmlformats.org/markup-compatibility/2006" xmlns:a14="http://schemas.microsoft.com/office/drawing/2010/main">
      <mc:Choice Requires="a14">
        <xdr:graphicFrame macro="">
          <xdr:nvGraphicFramePr>
            <xdr:cNvPr id="8" name="Country 4">
              <a:extLst>
                <a:ext uri="{FF2B5EF4-FFF2-40B4-BE49-F238E27FC236}">
                  <a16:creationId xmlns:a16="http://schemas.microsoft.com/office/drawing/2014/main" id="{A9546156-A5C3-A4EB-C771-FF8D8BC4D885}"/>
                </a:ext>
              </a:extLst>
            </xdr:cNvPr>
            <xdr:cNvGraphicFramePr/>
          </xdr:nvGraphicFramePr>
          <xdr:xfrm>
            <a:off x="0" y="0"/>
            <a:ext cx="0" cy="0"/>
          </xdr:xfrm>
          <a:graphic>
            <a:graphicData uri="http://schemas.microsoft.com/office/drawing/2010/slicer">
              <sle:slicer xmlns:sle="http://schemas.microsoft.com/office/drawing/2010/slicer" name="Country 4"/>
            </a:graphicData>
          </a:graphic>
        </xdr:graphicFrame>
      </mc:Choice>
      <mc:Fallback xmlns="">
        <xdr:sp macro="" textlink="">
          <xdr:nvSpPr>
            <xdr:cNvPr id="0" name=""/>
            <xdr:cNvSpPr>
              <a:spLocks noTextEdit="1"/>
            </xdr:cNvSpPr>
          </xdr:nvSpPr>
          <xdr:spPr>
            <a:xfrm>
              <a:off x="6407150" y="806450"/>
              <a:ext cx="2174875" cy="619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6351</xdr:colOff>
      <xdr:row>4</xdr:row>
      <xdr:rowOff>85724</xdr:rowOff>
    </xdr:from>
    <xdr:to>
      <xdr:col>2</xdr:col>
      <xdr:colOff>304800</xdr:colOff>
      <xdr:row>36</xdr:row>
      <xdr:rowOff>60324</xdr:rowOff>
    </xdr:to>
    <xdr:sp macro="" textlink="">
      <xdr:nvSpPr>
        <xdr:cNvPr id="9" name="Rectangle 8">
          <a:extLst>
            <a:ext uri="{FF2B5EF4-FFF2-40B4-BE49-F238E27FC236}">
              <a16:creationId xmlns:a16="http://schemas.microsoft.com/office/drawing/2014/main" id="{68CBBB8F-C214-44DA-B1CE-37BBA57DB04B}"/>
            </a:ext>
          </a:extLst>
        </xdr:cNvPr>
        <xdr:cNvSpPr/>
      </xdr:nvSpPr>
      <xdr:spPr>
        <a:xfrm>
          <a:off x="6351" y="809624"/>
          <a:ext cx="1517649" cy="576580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kern="1200"/>
        </a:p>
      </xdr:txBody>
    </xdr:sp>
    <xdr:clientData/>
  </xdr:twoCellAnchor>
  <xdr:twoCellAnchor>
    <xdr:from>
      <xdr:col>0</xdr:col>
      <xdr:colOff>38101</xdr:colOff>
      <xdr:row>5</xdr:row>
      <xdr:rowOff>22224</xdr:rowOff>
    </xdr:from>
    <xdr:to>
      <xdr:col>2</xdr:col>
      <xdr:colOff>39406</xdr:colOff>
      <xdr:row>6</xdr:row>
      <xdr:rowOff>120651</xdr:rowOff>
    </xdr:to>
    <xdr:sp macro="" textlink="">
      <xdr:nvSpPr>
        <xdr:cNvPr id="18" name="TextBox 17">
          <a:hlinkClick xmlns:r="http://schemas.openxmlformats.org/officeDocument/2006/relationships" r:id="rId4"/>
          <a:extLst>
            <a:ext uri="{FF2B5EF4-FFF2-40B4-BE49-F238E27FC236}">
              <a16:creationId xmlns:a16="http://schemas.microsoft.com/office/drawing/2014/main" id="{8B164789-DE9C-4D51-88BF-3FC9EF7B7FB1}"/>
            </a:ext>
          </a:extLst>
        </xdr:cNvPr>
        <xdr:cNvSpPr txBox="1"/>
      </xdr:nvSpPr>
      <xdr:spPr>
        <a:xfrm>
          <a:off x="38101" y="927099"/>
          <a:ext cx="1220505" cy="279402"/>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Report</a:t>
          </a:r>
          <a:endParaRPr lang="en-IN" sz="1100" kern="1200">
            <a:solidFill>
              <a:schemeClr val="bg1"/>
            </a:solidFill>
          </a:endParaRPr>
        </a:p>
      </xdr:txBody>
    </xdr:sp>
    <xdr:clientData/>
  </xdr:twoCellAnchor>
  <xdr:twoCellAnchor>
    <xdr:from>
      <xdr:col>0</xdr:col>
      <xdr:colOff>47626</xdr:colOff>
      <xdr:row>7</xdr:row>
      <xdr:rowOff>165099</xdr:rowOff>
    </xdr:from>
    <xdr:to>
      <xdr:col>2</xdr:col>
      <xdr:colOff>94425</xdr:colOff>
      <xdr:row>9</xdr:row>
      <xdr:rowOff>57410</xdr:rowOff>
    </xdr:to>
    <xdr:sp macro="" textlink="">
      <xdr:nvSpPr>
        <xdr:cNvPr id="19" name="TextBox 18">
          <a:hlinkClick xmlns:r="http://schemas.openxmlformats.org/officeDocument/2006/relationships" r:id="rId5"/>
          <a:extLst>
            <a:ext uri="{FF2B5EF4-FFF2-40B4-BE49-F238E27FC236}">
              <a16:creationId xmlns:a16="http://schemas.microsoft.com/office/drawing/2014/main" id="{D1724FD9-37F9-4EAA-992F-4808F0E47487}"/>
            </a:ext>
          </a:extLst>
        </xdr:cNvPr>
        <xdr:cNvSpPr txBox="1"/>
      </xdr:nvSpPr>
      <xdr:spPr>
        <a:xfrm>
          <a:off x="47626" y="1431924"/>
          <a:ext cx="1265999" cy="25426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a:t>
          </a:r>
          <a:endParaRPr lang="en-IN" sz="1100" kern="1200">
            <a:solidFill>
              <a:schemeClr val="bg1"/>
            </a:solidFill>
          </a:endParaRPr>
        </a:p>
      </xdr:txBody>
    </xdr:sp>
    <xdr:clientData/>
  </xdr:twoCellAnchor>
  <xdr:twoCellAnchor>
    <xdr:from>
      <xdr:col>0</xdr:col>
      <xdr:colOff>34926</xdr:colOff>
      <xdr:row>10</xdr:row>
      <xdr:rowOff>155574</xdr:rowOff>
    </xdr:from>
    <xdr:to>
      <xdr:col>2</xdr:col>
      <xdr:colOff>68677</xdr:colOff>
      <xdr:row>12</xdr:row>
      <xdr:rowOff>67630</xdr:rowOff>
    </xdr:to>
    <xdr:sp macro="" textlink="">
      <xdr:nvSpPr>
        <xdr:cNvPr id="20" name="TextBox 19">
          <a:hlinkClick xmlns:r="http://schemas.openxmlformats.org/officeDocument/2006/relationships" r:id="rId6"/>
          <a:extLst>
            <a:ext uri="{FF2B5EF4-FFF2-40B4-BE49-F238E27FC236}">
              <a16:creationId xmlns:a16="http://schemas.microsoft.com/office/drawing/2014/main" id="{E225283D-66C8-4255-AF07-EA9E4B2E2AA3}"/>
            </a:ext>
          </a:extLst>
        </xdr:cNvPr>
        <xdr:cNvSpPr txBox="1"/>
      </xdr:nvSpPr>
      <xdr:spPr>
        <a:xfrm>
          <a:off x="34926" y="1965324"/>
          <a:ext cx="1252951" cy="274006"/>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Roast Type Sale</a:t>
          </a:r>
        </a:p>
      </xdr:txBody>
    </xdr:sp>
    <xdr:clientData/>
  </xdr:twoCellAnchor>
  <xdr:twoCellAnchor>
    <xdr:from>
      <xdr:col>0</xdr:col>
      <xdr:colOff>38101</xdr:colOff>
      <xdr:row>13</xdr:row>
      <xdr:rowOff>165099</xdr:rowOff>
    </xdr:from>
    <xdr:to>
      <xdr:col>2</xdr:col>
      <xdr:colOff>65503</xdr:colOff>
      <xdr:row>15</xdr:row>
      <xdr:rowOff>44709</xdr:rowOff>
    </xdr:to>
    <xdr:sp macro="" textlink="">
      <xdr:nvSpPr>
        <xdr:cNvPr id="21" name="TextBox 20">
          <a:hlinkClick xmlns:r="http://schemas.openxmlformats.org/officeDocument/2006/relationships" r:id="rId7"/>
          <a:extLst>
            <a:ext uri="{FF2B5EF4-FFF2-40B4-BE49-F238E27FC236}">
              <a16:creationId xmlns:a16="http://schemas.microsoft.com/office/drawing/2014/main" id="{F8561311-0D74-4618-A0A5-9CE343AA7FFB}"/>
            </a:ext>
          </a:extLst>
        </xdr:cNvPr>
        <xdr:cNvSpPr txBox="1"/>
      </xdr:nvSpPr>
      <xdr:spPr>
        <a:xfrm>
          <a:off x="38101" y="2517774"/>
          <a:ext cx="1246602" cy="241560"/>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from Loyalty </a:t>
          </a:r>
          <a:endParaRPr lang="en-IN" sz="1100" kern="1200">
            <a:solidFill>
              <a:schemeClr val="bg1"/>
            </a:solidFill>
          </a:endParaRPr>
        </a:p>
      </xdr:txBody>
    </xdr:sp>
    <xdr:clientData/>
  </xdr:twoCellAnchor>
  <xdr:twoCellAnchor>
    <xdr:from>
      <xdr:col>0</xdr:col>
      <xdr:colOff>44451</xdr:colOff>
      <xdr:row>16</xdr:row>
      <xdr:rowOff>146049</xdr:rowOff>
    </xdr:from>
    <xdr:to>
      <xdr:col>2</xdr:col>
      <xdr:colOff>45756</xdr:colOff>
      <xdr:row>19</xdr:row>
      <xdr:rowOff>37229</xdr:rowOff>
    </xdr:to>
    <xdr:sp macro="" textlink="">
      <xdr:nvSpPr>
        <xdr:cNvPr id="22" name="TextBox 21">
          <a:hlinkClick xmlns:r="http://schemas.openxmlformats.org/officeDocument/2006/relationships" r:id="rId8"/>
          <a:extLst>
            <a:ext uri="{FF2B5EF4-FFF2-40B4-BE49-F238E27FC236}">
              <a16:creationId xmlns:a16="http://schemas.microsoft.com/office/drawing/2014/main" id="{E995938B-9811-4DFB-903A-ED0220B38FA4}"/>
            </a:ext>
          </a:extLst>
        </xdr:cNvPr>
        <xdr:cNvSpPr txBox="1"/>
      </xdr:nvSpPr>
      <xdr:spPr>
        <a:xfrm>
          <a:off x="44451" y="3041649"/>
          <a:ext cx="1220505" cy="434105"/>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sales by Country</a:t>
          </a:r>
          <a:endParaRPr lang="en-IN" sz="1100" kern="1200">
            <a:solidFill>
              <a:schemeClr val="bg1"/>
            </a:solidFill>
          </a:endParaRPr>
        </a:p>
      </xdr:txBody>
    </xdr:sp>
    <xdr:clientData/>
  </xdr:twoCellAnchor>
  <xdr:twoCellAnchor>
    <xdr:from>
      <xdr:col>0</xdr:col>
      <xdr:colOff>34926</xdr:colOff>
      <xdr:row>20</xdr:row>
      <xdr:rowOff>114299</xdr:rowOff>
    </xdr:from>
    <xdr:to>
      <xdr:col>2</xdr:col>
      <xdr:colOff>63500</xdr:colOff>
      <xdr:row>22</xdr:row>
      <xdr:rowOff>76200</xdr:rowOff>
    </xdr:to>
    <xdr:sp macro="" textlink="">
      <xdr:nvSpPr>
        <xdr:cNvPr id="10" name="TextBox 9">
          <a:hlinkClick xmlns:r="http://schemas.openxmlformats.org/officeDocument/2006/relationships" r:id="rId9"/>
          <a:extLst>
            <a:ext uri="{FF2B5EF4-FFF2-40B4-BE49-F238E27FC236}">
              <a16:creationId xmlns:a16="http://schemas.microsoft.com/office/drawing/2014/main" id="{C7CB13BF-022B-4822-8812-9F8ED70FECB4}"/>
            </a:ext>
          </a:extLst>
        </xdr:cNvPr>
        <xdr:cNvSpPr txBox="1"/>
      </xdr:nvSpPr>
      <xdr:spPr>
        <a:xfrm>
          <a:off x="34926" y="3733799"/>
          <a:ext cx="1247774" cy="32385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Forescast</a:t>
          </a:r>
          <a:r>
            <a:rPr lang="en-IN" sz="900" kern="1200" baseline="0">
              <a:solidFill>
                <a:schemeClr val="bg1"/>
              </a:solidFill>
            </a:rPr>
            <a:t> 4th QTR</a:t>
          </a:r>
          <a:endParaRPr lang="en-IN" sz="900"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28575</xdr:rowOff>
    </xdr:from>
    <xdr:to>
      <xdr:col>18</xdr:col>
      <xdr:colOff>577850</xdr:colOff>
      <xdr:row>4</xdr:row>
      <xdr:rowOff>35360</xdr:rowOff>
    </xdr:to>
    <xdr:sp macro="" textlink="">
      <xdr:nvSpPr>
        <xdr:cNvPr id="2" name="Rectangle 1">
          <a:extLst>
            <a:ext uri="{FF2B5EF4-FFF2-40B4-BE49-F238E27FC236}">
              <a16:creationId xmlns:a16="http://schemas.microsoft.com/office/drawing/2014/main" id="{9C79BF47-2DC5-448D-88F6-70F1C09A52E0}"/>
            </a:ext>
          </a:extLst>
        </xdr:cNvPr>
        <xdr:cNvSpPr/>
      </xdr:nvSpPr>
      <xdr:spPr>
        <a:xfrm>
          <a:off x="19050" y="28575"/>
          <a:ext cx="11531600" cy="730685"/>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kern="1200"/>
            <a:t>ROAST</a:t>
          </a:r>
          <a:r>
            <a:rPr lang="en-IN" sz="2000" kern="1200" baseline="0"/>
            <a:t> TYPE SALES</a:t>
          </a:r>
          <a:endParaRPr lang="en-IN" sz="2000" kern="1200"/>
        </a:p>
      </xdr:txBody>
    </xdr:sp>
    <xdr:clientData/>
  </xdr:twoCellAnchor>
  <xdr:twoCellAnchor>
    <xdr:from>
      <xdr:col>0</xdr:col>
      <xdr:colOff>53975</xdr:colOff>
      <xdr:row>4</xdr:row>
      <xdr:rowOff>69849</xdr:rowOff>
    </xdr:from>
    <xdr:to>
      <xdr:col>2</xdr:col>
      <xdr:colOff>339725</xdr:colOff>
      <xdr:row>34</xdr:row>
      <xdr:rowOff>95249</xdr:rowOff>
    </xdr:to>
    <xdr:sp macro="" textlink="">
      <xdr:nvSpPr>
        <xdr:cNvPr id="3" name="Rectangle 2">
          <a:extLst>
            <a:ext uri="{FF2B5EF4-FFF2-40B4-BE49-F238E27FC236}">
              <a16:creationId xmlns:a16="http://schemas.microsoft.com/office/drawing/2014/main" id="{0573E4EC-145E-46FF-91E0-2C5F9419B7CF}"/>
            </a:ext>
          </a:extLst>
        </xdr:cNvPr>
        <xdr:cNvSpPr/>
      </xdr:nvSpPr>
      <xdr:spPr>
        <a:xfrm>
          <a:off x="53975" y="793749"/>
          <a:ext cx="1504950" cy="5454650"/>
        </a:xfrm>
        <a:prstGeom prst="rect">
          <a:avLst/>
        </a:prstGeom>
        <a:solidFill>
          <a:schemeClr val="accent1">
            <a:lumMod val="5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endParaRPr lang="en-IN" sz="2000" kern="1200"/>
        </a:p>
      </xdr:txBody>
    </xdr:sp>
    <xdr:clientData/>
  </xdr:twoCellAnchor>
  <xdr:twoCellAnchor>
    <xdr:from>
      <xdr:col>0</xdr:col>
      <xdr:colOff>82550</xdr:colOff>
      <xdr:row>5</xdr:row>
      <xdr:rowOff>63500</xdr:rowOff>
    </xdr:from>
    <xdr:to>
      <xdr:col>2</xdr:col>
      <xdr:colOff>83855</xdr:colOff>
      <xdr:row>6</xdr:row>
      <xdr:rowOff>161927</xdr:rowOff>
    </xdr:to>
    <xdr:sp macro="" textlink="">
      <xdr:nvSpPr>
        <xdr:cNvPr id="4" name="TextBox 3">
          <a:hlinkClick xmlns:r="http://schemas.openxmlformats.org/officeDocument/2006/relationships" r:id="rId1"/>
          <a:extLst>
            <a:ext uri="{FF2B5EF4-FFF2-40B4-BE49-F238E27FC236}">
              <a16:creationId xmlns:a16="http://schemas.microsoft.com/office/drawing/2014/main" id="{3AE314D5-0004-4E25-B7D5-F78147211B6D}"/>
            </a:ext>
          </a:extLst>
        </xdr:cNvPr>
        <xdr:cNvSpPr txBox="1"/>
      </xdr:nvSpPr>
      <xdr:spPr>
        <a:xfrm>
          <a:off x="82550" y="968375"/>
          <a:ext cx="1220505" cy="279402"/>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Report</a:t>
          </a:r>
          <a:endParaRPr lang="en-IN" sz="1100" kern="1200">
            <a:solidFill>
              <a:schemeClr val="bg1"/>
            </a:solidFill>
          </a:endParaRPr>
        </a:p>
      </xdr:txBody>
    </xdr:sp>
    <xdr:clientData/>
  </xdr:twoCellAnchor>
  <xdr:twoCellAnchor>
    <xdr:from>
      <xdr:col>0</xdr:col>
      <xdr:colOff>95250</xdr:colOff>
      <xdr:row>7</xdr:row>
      <xdr:rowOff>139700</xdr:rowOff>
    </xdr:from>
    <xdr:to>
      <xdr:col>2</xdr:col>
      <xdr:colOff>142049</xdr:colOff>
      <xdr:row>9</xdr:row>
      <xdr:rowOff>35186</xdr:rowOff>
    </xdr:to>
    <xdr:sp macro="" textlink="">
      <xdr:nvSpPr>
        <xdr:cNvPr id="6" name="TextBox 5">
          <a:hlinkClick xmlns:r="http://schemas.openxmlformats.org/officeDocument/2006/relationships" r:id="rId2"/>
          <a:extLst>
            <a:ext uri="{FF2B5EF4-FFF2-40B4-BE49-F238E27FC236}">
              <a16:creationId xmlns:a16="http://schemas.microsoft.com/office/drawing/2014/main" id="{3BB58A37-A191-45B6-8E47-6349E7E3B121}"/>
            </a:ext>
          </a:extLst>
        </xdr:cNvPr>
        <xdr:cNvSpPr txBox="1"/>
      </xdr:nvSpPr>
      <xdr:spPr>
        <a:xfrm>
          <a:off x="95250" y="1406525"/>
          <a:ext cx="1265999" cy="257436"/>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 By Country</a:t>
          </a:r>
        </a:p>
      </xdr:txBody>
    </xdr:sp>
    <xdr:clientData/>
  </xdr:twoCellAnchor>
  <xdr:twoCellAnchor>
    <xdr:from>
      <xdr:col>0</xdr:col>
      <xdr:colOff>95250</xdr:colOff>
      <xdr:row>10</xdr:row>
      <xdr:rowOff>15875</xdr:rowOff>
    </xdr:from>
    <xdr:to>
      <xdr:col>2</xdr:col>
      <xdr:colOff>142049</xdr:colOff>
      <xdr:row>11</xdr:row>
      <xdr:rowOff>82811</xdr:rowOff>
    </xdr:to>
    <xdr:sp macro="" textlink="">
      <xdr:nvSpPr>
        <xdr:cNvPr id="8" name="TextBox 7">
          <a:hlinkClick xmlns:r="http://schemas.openxmlformats.org/officeDocument/2006/relationships" r:id="rId3"/>
          <a:extLst>
            <a:ext uri="{FF2B5EF4-FFF2-40B4-BE49-F238E27FC236}">
              <a16:creationId xmlns:a16="http://schemas.microsoft.com/office/drawing/2014/main" id="{B49CCB95-ABFD-450C-B7FA-649E247CA290}"/>
            </a:ext>
          </a:extLst>
        </xdr:cNvPr>
        <xdr:cNvSpPr txBox="1"/>
      </xdr:nvSpPr>
      <xdr:spPr>
        <a:xfrm>
          <a:off x="95250" y="1825625"/>
          <a:ext cx="1265999" cy="24791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a:t>
          </a:r>
          <a:endParaRPr lang="en-IN" sz="1100" kern="1200">
            <a:solidFill>
              <a:schemeClr val="bg1"/>
            </a:solidFill>
          </a:endParaRPr>
        </a:p>
      </xdr:txBody>
    </xdr:sp>
    <xdr:clientData/>
  </xdr:twoCellAnchor>
  <xdr:twoCellAnchor>
    <xdr:from>
      <xdr:col>11</xdr:col>
      <xdr:colOff>377825</xdr:colOff>
      <xdr:row>19</xdr:row>
      <xdr:rowOff>82550</xdr:rowOff>
    </xdr:from>
    <xdr:to>
      <xdr:col>18</xdr:col>
      <xdr:colOff>596900</xdr:colOff>
      <xdr:row>34</xdr:row>
      <xdr:rowOff>111125</xdr:rowOff>
    </xdr:to>
    <xdr:graphicFrame macro="">
      <xdr:nvGraphicFramePr>
        <xdr:cNvPr id="9" name="Chart 8">
          <a:extLst>
            <a:ext uri="{FF2B5EF4-FFF2-40B4-BE49-F238E27FC236}">
              <a16:creationId xmlns:a16="http://schemas.microsoft.com/office/drawing/2014/main" id="{625A4E2C-4E5D-4ED9-8FDB-5F8806257B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384172</xdr:colOff>
      <xdr:row>19</xdr:row>
      <xdr:rowOff>104775</xdr:rowOff>
    </xdr:from>
    <xdr:to>
      <xdr:col>11</xdr:col>
      <xdr:colOff>342899</xdr:colOff>
      <xdr:row>34</xdr:row>
      <xdr:rowOff>104776</xdr:rowOff>
    </xdr:to>
    <xdr:graphicFrame macro="">
      <xdr:nvGraphicFramePr>
        <xdr:cNvPr id="10" name="Chart 9">
          <a:extLst>
            <a:ext uri="{FF2B5EF4-FFF2-40B4-BE49-F238E27FC236}">
              <a16:creationId xmlns:a16="http://schemas.microsoft.com/office/drawing/2014/main" id="{BDA21908-84B2-47A4-A2B8-42EC5E6EA4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285750</xdr:colOff>
      <xdr:row>4</xdr:row>
      <xdr:rowOff>76200</xdr:rowOff>
    </xdr:from>
    <xdr:to>
      <xdr:col>18</xdr:col>
      <xdr:colOff>587772</xdr:colOff>
      <xdr:row>19</xdr:row>
      <xdr:rowOff>63500</xdr:rowOff>
    </xdr:to>
    <xdr:graphicFrame macro="">
      <xdr:nvGraphicFramePr>
        <xdr:cNvPr id="11" name="Chart 10">
          <a:extLst>
            <a:ext uri="{FF2B5EF4-FFF2-40B4-BE49-F238E27FC236}">
              <a16:creationId xmlns:a16="http://schemas.microsoft.com/office/drawing/2014/main" id="{F7FD356E-426F-4036-8F4C-C350765BD0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425450</xdr:colOff>
      <xdr:row>4</xdr:row>
      <xdr:rowOff>76200</xdr:rowOff>
    </xdr:from>
    <xdr:to>
      <xdr:col>8</xdr:col>
      <xdr:colOff>255870</xdr:colOff>
      <xdr:row>11</xdr:row>
      <xdr:rowOff>9525</xdr:rowOff>
    </xdr:to>
    <mc:AlternateContent xmlns:mc="http://schemas.openxmlformats.org/markup-compatibility/2006" xmlns:a14="http://schemas.microsoft.com/office/drawing/2010/main">
      <mc:Choice Requires="a14">
        <xdr:graphicFrame macro="">
          <xdr:nvGraphicFramePr>
            <xdr:cNvPr id="12" name="Coffee type2 4">
              <a:extLst>
                <a:ext uri="{FF2B5EF4-FFF2-40B4-BE49-F238E27FC236}">
                  <a16:creationId xmlns:a16="http://schemas.microsoft.com/office/drawing/2014/main" id="{059128A1-22D2-40E2-8388-329333E7C1D9}"/>
                </a:ext>
              </a:extLst>
            </xdr:cNvPr>
            <xdr:cNvGraphicFramePr/>
          </xdr:nvGraphicFramePr>
          <xdr:xfrm>
            <a:off x="0" y="0"/>
            <a:ext cx="0" cy="0"/>
          </xdr:xfrm>
          <a:graphic>
            <a:graphicData uri="http://schemas.microsoft.com/office/drawing/2010/slicer">
              <sle:slicer xmlns:sle="http://schemas.microsoft.com/office/drawing/2010/slicer" name="Coffee type2 4"/>
            </a:graphicData>
          </a:graphic>
        </xdr:graphicFrame>
      </mc:Choice>
      <mc:Fallback xmlns="">
        <xdr:sp macro="" textlink="">
          <xdr:nvSpPr>
            <xdr:cNvPr id="0" name=""/>
            <xdr:cNvSpPr>
              <a:spLocks noTextEdit="1"/>
            </xdr:cNvSpPr>
          </xdr:nvSpPr>
          <xdr:spPr>
            <a:xfrm>
              <a:off x="3476625" y="800100"/>
              <a:ext cx="1659220" cy="119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387350</xdr:colOff>
      <xdr:row>11</xdr:row>
      <xdr:rowOff>76200</xdr:rowOff>
    </xdr:from>
    <xdr:to>
      <xdr:col>8</xdr:col>
      <xdr:colOff>219075</xdr:colOff>
      <xdr:row>19</xdr:row>
      <xdr:rowOff>35236</xdr:rowOff>
    </xdr:to>
    <mc:AlternateContent xmlns:mc="http://schemas.openxmlformats.org/markup-compatibility/2006" xmlns:tsle="http://schemas.microsoft.com/office/drawing/2012/timeslicer">
      <mc:Choice Requires="tsle">
        <xdr:graphicFrame macro="">
          <xdr:nvGraphicFramePr>
            <xdr:cNvPr id="13" name="Order Date 2">
              <a:extLst>
                <a:ext uri="{FF2B5EF4-FFF2-40B4-BE49-F238E27FC236}">
                  <a16:creationId xmlns:a16="http://schemas.microsoft.com/office/drawing/2014/main" id="{A46C82BB-F375-4F63-97F3-2F19678E817A}"/>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1609725" y="2066925"/>
              <a:ext cx="3482975" cy="140683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xdr:col>
      <xdr:colOff>428625</xdr:colOff>
      <xdr:row>4</xdr:row>
      <xdr:rowOff>76199</xdr:rowOff>
    </xdr:from>
    <xdr:to>
      <xdr:col>5</xdr:col>
      <xdr:colOff>406400</xdr:colOff>
      <xdr:row>11</xdr:row>
      <xdr:rowOff>19049</xdr:rowOff>
    </xdr:to>
    <mc:AlternateContent xmlns:mc="http://schemas.openxmlformats.org/markup-compatibility/2006" xmlns:a14="http://schemas.microsoft.com/office/drawing/2010/main">
      <mc:Choice Requires="a14">
        <xdr:graphicFrame macro="">
          <xdr:nvGraphicFramePr>
            <xdr:cNvPr id="14" name="coffee type name  4">
              <a:extLst>
                <a:ext uri="{FF2B5EF4-FFF2-40B4-BE49-F238E27FC236}">
                  <a16:creationId xmlns:a16="http://schemas.microsoft.com/office/drawing/2014/main" id="{7D3657A4-4633-463A-A041-7EA6154CE4AC}"/>
                </a:ext>
              </a:extLst>
            </xdr:cNvPr>
            <xdr:cNvGraphicFramePr/>
          </xdr:nvGraphicFramePr>
          <xdr:xfrm>
            <a:off x="0" y="0"/>
            <a:ext cx="0" cy="0"/>
          </xdr:xfrm>
          <a:graphic>
            <a:graphicData uri="http://schemas.microsoft.com/office/drawing/2010/slicer">
              <sle:slicer xmlns:sle="http://schemas.microsoft.com/office/drawing/2010/slicer" name="coffee type name  4"/>
            </a:graphicData>
          </a:graphic>
        </xdr:graphicFrame>
      </mc:Choice>
      <mc:Fallback xmlns="">
        <xdr:sp macro="" textlink="">
          <xdr:nvSpPr>
            <xdr:cNvPr id="0" name=""/>
            <xdr:cNvSpPr>
              <a:spLocks noTextEdit="1"/>
            </xdr:cNvSpPr>
          </xdr:nvSpPr>
          <xdr:spPr>
            <a:xfrm>
              <a:off x="1644650" y="800099"/>
              <a:ext cx="1812925" cy="1209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12</xdr:row>
      <xdr:rowOff>60324</xdr:rowOff>
    </xdr:from>
    <xdr:to>
      <xdr:col>2</xdr:col>
      <xdr:colOff>122652</xdr:colOff>
      <xdr:row>13</xdr:row>
      <xdr:rowOff>114559</xdr:rowOff>
    </xdr:to>
    <xdr:sp macro="" textlink="">
      <xdr:nvSpPr>
        <xdr:cNvPr id="17" name="TextBox 16">
          <a:hlinkClick xmlns:r="http://schemas.openxmlformats.org/officeDocument/2006/relationships" r:id="rId7"/>
          <a:extLst>
            <a:ext uri="{FF2B5EF4-FFF2-40B4-BE49-F238E27FC236}">
              <a16:creationId xmlns:a16="http://schemas.microsoft.com/office/drawing/2014/main" id="{2789B809-788F-45DE-A989-FBEB175C5B05}"/>
            </a:ext>
          </a:extLst>
        </xdr:cNvPr>
        <xdr:cNvSpPr txBox="1"/>
      </xdr:nvSpPr>
      <xdr:spPr>
        <a:xfrm>
          <a:off x="95250" y="2232024"/>
          <a:ext cx="1246602" cy="235210"/>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from Loyalty </a:t>
          </a:r>
          <a:endParaRPr lang="en-IN" sz="1100" kern="1200">
            <a:solidFill>
              <a:schemeClr val="bg1"/>
            </a:solidFill>
          </a:endParaRPr>
        </a:p>
      </xdr:txBody>
    </xdr:sp>
    <xdr:clientData/>
  </xdr:twoCellAnchor>
  <xdr:twoCellAnchor>
    <xdr:from>
      <xdr:col>0</xdr:col>
      <xdr:colOff>82550</xdr:colOff>
      <xdr:row>14</xdr:row>
      <xdr:rowOff>130175</xdr:rowOff>
    </xdr:from>
    <xdr:to>
      <xdr:col>2</xdr:col>
      <xdr:colOff>83855</xdr:colOff>
      <xdr:row>17</xdr:row>
      <xdr:rowOff>27705</xdr:rowOff>
    </xdr:to>
    <xdr:sp macro="" textlink="">
      <xdr:nvSpPr>
        <xdr:cNvPr id="18" name="TextBox 17">
          <a:hlinkClick xmlns:r="http://schemas.openxmlformats.org/officeDocument/2006/relationships" r:id="rId8"/>
          <a:extLst>
            <a:ext uri="{FF2B5EF4-FFF2-40B4-BE49-F238E27FC236}">
              <a16:creationId xmlns:a16="http://schemas.microsoft.com/office/drawing/2014/main" id="{20EC333B-4FB6-4289-8FA4-63A64B835ABD}"/>
            </a:ext>
          </a:extLst>
        </xdr:cNvPr>
        <xdr:cNvSpPr txBox="1"/>
      </xdr:nvSpPr>
      <xdr:spPr>
        <a:xfrm>
          <a:off x="82550" y="2663825"/>
          <a:ext cx="1220505" cy="440455"/>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sales by Country</a:t>
          </a:r>
          <a:endParaRPr lang="en-IN" sz="1100" kern="1200">
            <a:solidFill>
              <a:schemeClr val="bg1"/>
            </a:solidFill>
          </a:endParaRPr>
        </a:p>
      </xdr:txBody>
    </xdr:sp>
    <xdr:clientData/>
  </xdr:twoCellAnchor>
  <xdr:twoCellAnchor>
    <xdr:from>
      <xdr:col>0</xdr:col>
      <xdr:colOff>73025</xdr:colOff>
      <xdr:row>18</xdr:row>
      <xdr:rowOff>22224</xdr:rowOff>
    </xdr:from>
    <xdr:to>
      <xdr:col>2</xdr:col>
      <xdr:colOff>73025</xdr:colOff>
      <xdr:row>19</xdr:row>
      <xdr:rowOff>104775</xdr:rowOff>
    </xdr:to>
    <xdr:sp macro="" textlink="">
      <xdr:nvSpPr>
        <xdr:cNvPr id="5" name="TextBox 4">
          <a:hlinkClick xmlns:r="http://schemas.openxmlformats.org/officeDocument/2006/relationships" r:id="rId9"/>
          <a:extLst>
            <a:ext uri="{FF2B5EF4-FFF2-40B4-BE49-F238E27FC236}">
              <a16:creationId xmlns:a16="http://schemas.microsoft.com/office/drawing/2014/main" id="{DC5424BC-67AB-417A-8545-973DB5F5F2F6}"/>
            </a:ext>
          </a:extLst>
        </xdr:cNvPr>
        <xdr:cNvSpPr txBox="1"/>
      </xdr:nvSpPr>
      <xdr:spPr>
        <a:xfrm>
          <a:off x="73025" y="3279774"/>
          <a:ext cx="1219200" cy="263526"/>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Forescast</a:t>
          </a:r>
          <a:r>
            <a:rPr lang="en-IN" sz="900" kern="1200" baseline="0">
              <a:solidFill>
                <a:schemeClr val="bg1"/>
              </a:solidFill>
            </a:rPr>
            <a:t> 4th QTR</a:t>
          </a:r>
          <a:endParaRPr lang="en-IN" sz="900" kern="12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44450</xdr:colOff>
      <xdr:row>0</xdr:row>
      <xdr:rowOff>38100</xdr:rowOff>
    </xdr:from>
    <xdr:to>
      <xdr:col>19</xdr:col>
      <xdr:colOff>0</xdr:colOff>
      <xdr:row>4</xdr:row>
      <xdr:rowOff>44885</xdr:rowOff>
    </xdr:to>
    <xdr:sp macro="" textlink="">
      <xdr:nvSpPr>
        <xdr:cNvPr id="2" name="Rectangle 1">
          <a:extLst>
            <a:ext uri="{FF2B5EF4-FFF2-40B4-BE49-F238E27FC236}">
              <a16:creationId xmlns:a16="http://schemas.microsoft.com/office/drawing/2014/main" id="{E33A380F-F941-4244-ADB8-29DFB41757F3}"/>
            </a:ext>
          </a:extLst>
        </xdr:cNvPr>
        <xdr:cNvSpPr/>
      </xdr:nvSpPr>
      <xdr:spPr>
        <a:xfrm>
          <a:off x="44450" y="38100"/>
          <a:ext cx="11537950" cy="730685"/>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kern="1200"/>
            <a:t>COFFEE</a:t>
          </a:r>
          <a:r>
            <a:rPr lang="en-IN" sz="2000" kern="1200" baseline="0"/>
            <a:t> VARIATION SALES</a:t>
          </a:r>
          <a:endParaRPr lang="en-IN" sz="2000" kern="1200"/>
        </a:p>
      </xdr:txBody>
    </xdr:sp>
    <xdr:clientData/>
  </xdr:twoCellAnchor>
  <xdr:twoCellAnchor>
    <xdr:from>
      <xdr:col>0</xdr:col>
      <xdr:colOff>63500</xdr:colOff>
      <xdr:row>4</xdr:row>
      <xdr:rowOff>101600</xdr:rowOff>
    </xdr:from>
    <xdr:to>
      <xdr:col>2</xdr:col>
      <xdr:colOff>349250</xdr:colOff>
      <xdr:row>32</xdr:row>
      <xdr:rowOff>87029</xdr:rowOff>
    </xdr:to>
    <xdr:sp macro="" textlink="">
      <xdr:nvSpPr>
        <xdr:cNvPr id="3" name="Rectangle 2">
          <a:extLst>
            <a:ext uri="{FF2B5EF4-FFF2-40B4-BE49-F238E27FC236}">
              <a16:creationId xmlns:a16="http://schemas.microsoft.com/office/drawing/2014/main" id="{2DABC0BD-BEDE-42F2-89A4-3A7DF62B6BAF}"/>
            </a:ext>
          </a:extLst>
        </xdr:cNvPr>
        <xdr:cNvSpPr/>
      </xdr:nvSpPr>
      <xdr:spPr>
        <a:xfrm>
          <a:off x="63500" y="825500"/>
          <a:ext cx="1504950" cy="5052729"/>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kern="1200"/>
        </a:p>
      </xdr:txBody>
    </xdr:sp>
    <xdr:clientData/>
  </xdr:twoCellAnchor>
  <xdr:twoCellAnchor>
    <xdr:from>
      <xdr:col>0</xdr:col>
      <xdr:colOff>73025</xdr:colOff>
      <xdr:row>7</xdr:row>
      <xdr:rowOff>57150</xdr:rowOff>
    </xdr:from>
    <xdr:to>
      <xdr:col>2</xdr:col>
      <xdr:colOff>122999</xdr:colOff>
      <xdr:row>8</xdr:row>
      <xdr:rowOff>130436</xdr:rowOff>
    </xdr:to>
    <xdr:sp macro="" textlink="">
      <xdr:nvSpPr>
        <xdr:cNvPr id="4" name="TextBox 3">
          <a:hlinkClick xmlns:r="http://schemas.openxmlformats.org/officeDocument/2006/relationships" r:id="rId1"/>
          <a:extLst>
            <a:ext uri="{FF2B5EF4-FFF2-40B4-BE49-F238E27FC236}">
              <a16:creationId xmlns:a16="http://schemas.microsoft.com/office/drawing/2014/main" id="{CF764749-7CD5-484B-83AB-3EB09E5C5D0C}"/>
            </a:ext>
          </a:extLst>
        </xdr:cNvPr>
        <xdr:cNvSpPr txBox="1"/>
      </xdr:nvSpPr>
      <xdr:spPr>
        <a:xfrm>
          <a:off x="73025" y="1323975"/>
          <a:ext cx="1269174" cy="25426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 By Country</a:t>
          </a:r>
        </a:p>
      </xdr:txBody>
    </xdr:sp>
    <xdr:clientData/>
  </xdr:twoCellAnchor>
  <xdr:twoCellAnchor>
    <xdr:from>
      <xdr:col>2</xdr:col>
      <xdr:colOff>390608</xdr:colOff>
      <xdr:row>12</xdr:row>
      <xdr:rowOff>22224</xdr:rowOff>
    </xdr:from>
    <xdr:to>
      <xdr:col>10</xdr:col>
      <xdr:colOff>473076</xdr:colOff>
      <xdr:row>32</xdr:row>
      <xdr:rowOff>85725</xdr:rowOff>
    </xdr:to>
    <xdr:graphicFrame macro="">
      <xdr:nvGraphicFramePr>
        <xdr:cNvPr id="6" name="Chart 5">
          <a:extLst>
            <a:ext uri="{FF2B5EF4-FFF2-40B4-BE49-F238E27FC236}">
              <a16:creationId xmlns:a16="http://schemas.microsoft.com/office/drawing/2014/main" id="{805EB34D-24B5-40DB-8467-C35467075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504826</xdr:colOff>
      <xdr:row>17</xdr:row>
      <xdr:rowOff>152401</xdr:rowOff>
    </xdr:from>
    <xdr:to>
      <xdr:col>19</xdr:col>
      <xdr:colOff>28575</xdr:colOff>
      <xdr:row>32</xdr:row>
      <xdr:rowOff>83180</xdr:rowOff>
    </xdr:to>
    <xdr:graphicFrame macro="">
      <xdr:nvGraphicFramePr>
        <xdr:cNvPr id="7" name="Chart 6">
          <a:extLst>
            <a:ext uri="{FF2B5EF4-FFF2-40B4-BE49-F238E27FC236}">
              <a16:creationId xmlns:a16="http://schemas.microsoft.com/office/drawing/2014/main" id="{2C8CF0E0-214B-44DA-82CC-C3946FCD51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495300</xdr:colOff>
      <xdr:row>4</xdr:row>
      <xdr:rowOff>85725</xdr:rowOff>
    </xdr:from>
    <xdr:to>
      <xdr:col>19</xdr:col>
      <xdr:colOff>9225</xdr:colOff>
      <xdr:row>17</xdr:row>
      <xdr:rowOff>142875</xdr:rowOff>
    </xdr:to>
    <xdr:graphicFrame macro="">
      <xdr:nvGraphicFramePr>
        <xdr:cNvPr id="8" name="Chart 7">
          <a:extLst>
            <a:ext uri="{FF2B5EF4-FFF2-40B4-BE49-F238E27FC236}">
              <a16:creationId xmlns:a16="http://schemas.microsoft.com/office/drawing/2014/main" id="{C83E65EC-B3F8-4674-9C19-04DBAA73BD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377825</xdr:colOff>
      <xdr:row>4</xdr:row>
      <xdr:rowOff>111126</xdr:rowOff>
    </xdr:from>
    <xdr:to>
      <xdr:col>7</xdr:col>
      <xdr:colOff>142875</xdr:colOff>
      <xdr:row>8</xdr:row>
      <xdr:rowOff>47625</xdr:rowOff>
    </xdr:to>
    <mc:AlternateContent xmlns:mc="http://schemas.openxmlformats.org/markup-compatibility/2006" xmlns:a14="http://schemas.microsoft.com/office/drawing/2010/main">
      <mc:Choice Requires="a14">
        <xdr:graphicFrame macro="">
          <xdr:nvGraphicFramePr>
            <xdr:cNvPr id="9" name="coffee type name  3">
              <a:extLst>
                <a:ext uri="{FF2B5EF4-FFF2-40B4-BE49-F238E27FC236}">
                  <a16:creationId xmlns:a16="http://schemas.microsoft.com/office/drawing/2014/main" id="{0858742C-D6B7-4501-9C04-F8DF69A9A311}"/>
                </a:ext>
              </a:extLst>
            </xdr:cNvPr>
            <xdr:cNvGraphicFramePr/>
          </xdr:nvGraphicFramePr>
          <xdr:xfrm>
            <a:off x="0" y="0"/>
            <a:ext cx="0" cy="0"/>
          </xdr:xfrm>
          <a:graphic>
            <a:graphicData uri="http://schemas.microsoft.com/office/drawing/2010/slicer">
              <sle:slicer xmlns:sle="http://schemas.microsoft.com/office/drawing/2010/slicer" name="coffee type name  3"/>
            </a:graphicData>
          </a:graphic>
        </xdr:graphicFrame>
      </mc:Choice>
      <mc:Fallback xmlns="">
        <xdr:sp macro="" textlink="">
          <xdr:nvSpPr>
            <xdr:cNvPr id="0" name=""/>
            <xdr:cNvSpPr>
              <a:spLocks noTextEdit="1"/>
            </xdr:cNvSpPr>
          </xdr:nvSpPr>
          <xdr:spPr>
            <a:xfrm>
              <a:off x="1597025" y="835026"/>
              <a:ext cx="2809875" cy="6572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393699</xdr:colOff>
      <xdr:row>8</xdr:row>
      <xdr:rowOff>79373</xdr:rowOff>
    </xdr:from>
    <xdr:to>
      <xdr:col>7</xdr:col>
      <xdr:colOff>152400</xdr:colOff>
      <xdr:row>11</xdr:row>
      <xdr:rowOff>171450</xdr:rowOff>
    </xdr:to>
    <mc:AlternateContent xmlns:mc="http://schemas.openxmlformats.org/markup-compatibility/2006" xmlns:a14="http://schemas.microsoft.com/office/drawing/2010/main">
      <mc:Choice Requires="a14">
        <xdr:graphicFrame macro="">
          <xdr:nvGraphicFramePr>
            <xdr:cNvPr id="10" name="Years (Order Date) 5">
              <a:extLst>
                <a:ext uri="{FF2B5EF4-FFF2-40B4-BE49-F238E27FC236}">
                  <a16:creationId xmlns:a16="http://schemas.microsoft.com/office/drawing/2014/main" id="{9DB43947-16B2-486E-A568-D0C259266110}"/>
                </a:ext>
              </a:extLst>
            </xdr:cNvPr>
            <xdr:cNvGraphicFramePr/>
          </xdr:nvGraphicFramePr>
          <xdr:xfrm>
            <a:off x="0" y="0"/>
            <a:ext cx="0" cy="0"/>
          </xdr:xfrm>
          <a:graphic>
            <a:graphicData uri="http://schemas.microsoft.com/office/drawing/2010/slicer">
              <sle:slicer xmlns:sle="http://schemas.microsoft.com/office/drawing/2010/slicer" name="Years (Order Date) 5"/>
            </a:graphicData>
          </a:graphic>
        </xdr:graphicFrame>
      </mc:Choice>
      <mc:Fallback xmlns="">
        <xdr:sp macro="" textlink="">
          <xdr:nvSpPr>
            <xdr:cNvPr id="0" name=""/>
            <xdr:cNvSpPr>
              <a:spLocks noTextEdit="1"/>
            </xdr:cNvSpPr>
          </xdr:nvSpPr>
          <xdr:spPr>
            <a:xfrm>
              <a:off x="1612899" y="1527173"/>
              <a:ext cx="2806701" cy="6032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171450</xdr:colOff>
      <xdr:row>4</xdr:row>
      <xdr:rowOff>95250</xdr:rowOff>
    </xdr:from>
    <xdr:to>
      <xdr:col>10</xdr:col>
      <xdr:colOff>469531</xdr:colOff>
      <xdr:row>11</xdr:row>
      <xdr:rowOff>180974</xdr:rowOff>
    </xdr:to>
    <mc:AlternateContent xmlns:mc="http://schemas.openxmlformats.org/markup-compatibility/2006" xmlns:a14="http://schemas.microsoft.com/office/drawing/2010/main">
      <mc:Choice Requires="a14">
        <xdr:graphicFrame macro="">
          <xdr:nvGraphicFramePr>
            <xdr:cNvPr id="11" name="Months (Order Date) 5">
              <a:extLst>
                <a:ext uri="{FF2B5EF4-FFF2-40B4-BE49-F238E27FC236}">
                  <a16:creationId xmlns:a16="http://schemas.microsoft.com/office/drawing/2014/main" id="{F245B00D-6392-4F93-96BF-A31A86811A79}"/>
                </a:ext>
              </a:extLst>
            </xdr:cNvPr>
            <xdr:cNvGraphicFramePr/>
          </xdr:nvGraphicFramePr>
          <xdr:xfrm>
            <a:off x="0" y="0"/>
            <a:ext cx="0" cy="0"/>
          </xdr:xfrm>
          <a:graphic>
            <a:graphicData uri="http://schemas.microsoft.com/office/drawing/2010/slicer">
              <sle:slicer xmlns:sle="http://schemas.microsoft.com/office/drawing/2010/slicer" name="Months (Order Date) 5"/>
            </a:graphicData>
          </a:graphic>
        </xdr:graphicFrame>
      </mc:Choice>
      <mc:Fallback xmlns="">
        <xdr:sp macro="" textlink="">
          <xdr:nvSpPr>
            <xdr:cNvPr id="0" name=""/>
            <xdr:cNvSpPr>
              <a:spLocks noTextEdit="1"/>
            </xdr:cNvSpPr>
          </xdr:nvSpPr>
          <xdr:spPr>
            <a:xfrm>
              <a:off x="4438650" y="819150"/>
              <a:ext cx="2123706" cy="13557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xdr:colOff>
      <xdr:row>4</xdr:row>
      <xdr:rowOff>149225</xdr:rowOff>
    </xdr:from>
    <xdr:to>
      <xdr:col>2</xdr:col>
      <xdr:colOff>87030</xdr:colOff>
      <xdr:row>6</xdr:row>
      <xdr:rowOff>63502</xdr:rowOff>
    </xdr:to>
    <xdr:sp macro="" textlink="">
      <xdr:nvSpPr>
        <xdr:cNvPr id="12" name="TextBox 11">
          <a:hlinkClick xmlns:r="http://schemas.openxmlformats.org/officeDocument/2006/relationships" r:id="rId5"/>
          <a:extLst>
            <a:ext uri="{FF2B5EF4-FFF2-40B4-BE49-F238E27FC236}">
              <a16:creationId xmlns:a16="http://schemas.microsoft.com/office/drawing/2014/main" id="{06C86ABB-9510-48EA-A756-99299BE608A5}"/>
            </a:ext>
          </a:extLst>
        </xdr:cNvPr>
        <xdr:cNvSpPr txBox="1"/>
      </xdr:nvSpPr>
      <xdr:spPr>
        <a:xfrm>
          <a:off x="85725" y="873125"/>
          <a:ext cx="1220505" cy="276227"/>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Report</a:t>
          </a:r>
          <a:endParaRPr lang="en-IN" sz="1100" kern="1200">
            <a:solidFill>
              <a:schemeClr val="bg1"/>
            </a:solidFill>
          </a:endParaRPr>
        </a:p>
      </xdr:txBody>
    </xdr:sp>
    <xdr:clientData/>
  </xdr:twoCellAnchor>
  <xdr:twoCellAnchor>
    <xdr:from>
      <xdr:col>0</xdr:col>
      <xdr:colOff>73025</xdr:colOff>
      <xdr:row>10</xdr:row>
      <xdr:rowOff>9525</xdr:rowOff>
    </xdr:from>
    <xdr:to>
      <xdr:col>2</xdr:col>
      <xdr:colOff>103601</xdr:colOff>
      <xdr:row>11</xdr:row>
      <xdr:rowOff>93031</xdr:rowOff>
    </xdr:to>
    <xdr:sp macro="" textlink="">
      <xdr:nvSpPr>
        <xdr:cNvPr id="13" name="TextBox 12">
          <a:hlinkClick xmlns:r="http://schemas.openxmlformats.org/officeDocument/2006/relationships" r:id="rId6"/>
          <a:extLst>
            <a:ext uri="{FF2B5EF4-FFF2-40B4-BE49-F238E27FC236}">
              <a16:creationId xmlns:a16="http://schemas.microsoft.com/office/drawing/2014/main" id="{9BB0EF79-2369-4215-A871-84C99731C795}"/>
            </a:ext>
          </a:extLst>
        </xdr:cNvPr>
        <xdr:cNvSpPr txBox="1"/>
      </xdr:nvSpPr>
      <xdr:spPr>
        <a:xfrm>
          <a:off x="73025" y="1819275"/>
          <a:ext cx="1249776" cy="264481"/>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Roast Type Sale</a:t>
          </a:r>
        </a:p>
      </xdr:txBody>
    </xdr:sp>
    <xdr:clientData/>
  </xdr:twoCellAnchor>
  <xdr:twoCellAnchor>
    <xdr:from>
      <xdr:col>0</xdr:col>
      <xdr:colOff>76200</xdr:colOff>
      <xdr:row>12</xdr:row>
      <xdr:rowOff>142875</xdr:rowOff>
    </xdr:from>
    <xdr:to>
      <xdr:col>2</xdr:col>
      <xdr:colOff>106777</xdr:colOff>
      <xdr:row>14</xdr:row>
      <xdr:rowOff>19310</xdr:rowOff>
    </xdr:to>
    <xdr:sp macro="" textlink="">
      <xdr:nvSpPr>
        <xdr:cNvPr id="15" name="TextBox 14">
          <a:hlinkClick xmlns:r="http://schemas.openxmlformats.org/officeDocument/2006/relationships" r:id="rId7"/>
          <a:extLst>
            <a:ext uri="{FF2B5EF4-FFF2-40B4-BE49-F238E27FC236}">
              <a16:creationId xmlns:a16="http://schemas.microsoft.com/office/drawing/2014/main" id="{FBB3A447-E327-4AAE-BF63-66987948EE5D}"/>
            </a:ext>
          </a:extLst>
        </xdr:cNvPr>
        <xdr:cNvSpPr txBox="1"/>
      </xdr:nvSpPr>
      <xdr:spPr>
        <a:xfrm>
          <a:off x="76200" y="2314575"/>
          <a:ext cx="1249777" cy="238385"/>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from Loyalty </a:t>
          </a:r>
          <a:endParaRPr lang="en-IN" sz="1100" kern="1200">
            <a:solidFill>
              <a:schemeClr val="bg1"/>
            </a:solidFill>
          </a:endParaRPr>
        </a:p>
      </xdr:txBody>
    </xdr:sp>
    <xdr:clientData/>
  </xdr:twoCellAnchor>
  <xdr:twoCellAnchor>
    <xdr:from>
      <xdr:col>0</xdr:col>
      <xdr:colOff>85725</xdr:colOff>
      <xdr:row>15</xdr:row>
      <xdr:rowOff>73025</xdr:rowOff>
    </xdr:from>
    <xdr:to>
      <xdr:col>2</xdr:col>
      <xdr:colOff>87030</xdr:colOff>
      <xdr:row>18</xdr:row>
      <xdr:rowOff>15875</xdr:rowOff>
    </xdr:to>
    <xdr:sp macro="" textlink="">
      <xdr:nvSpPr>
        <xdr:cNvPr id="16" name="TextBox 15">
          <a:hlinkClick xmlns:r="http://schemas.openxmlformats.org/officeDocument/2006/relationships" r:id="rId8"/>
          <a:extLst>
            <a:ext uri="{FF2B5EF4-FFF2-40B4-BE49-F238E27FC236}">
              <a16:creationId xmlns:a16="http://schemas.microsoft.com/office/drawing/2014/main" id="{54AAC89C-934B-440F-9779-96FEC4DCADF7}"/>
            </a:ext>
          </a:extLst>
        </xdr:cNvPr>
        <xdr:cNvSpPr txBox="1"/>
      </xdr:nvSpPr>
      <xdr:spPr>
        <a:xfrm>
          <a:off x="85725" y="2787650"/>
          <a:ext cx="1220505" cy="485775"/>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sales by Country</a:t>
          </a:r>
          <a:endParaRPr lang="en-IN" sz="1100" kern="1200">
            <a:solidFill>
              <a:schemeClr val="bg1"/>
            </a:solidFill>
          </a:endParaRPr>
        </a:p>
      </xdr:txBody>
    </xdr:sp>
    <xdr:clientData/>
  </xdr:twoCellAnchor>
  <xdr:twoCellAnchor>
    <xdr:from>
      <xdr:col>0</xdr:col>
      <xdr:colOff>82550</xdr:colOff>
      <xdr:row>19</xdr:row>
      <xdr:rowOff>139700</xdr:rowOff>
    </xdr:from>
    <xdr:to>
      <xdr:col>2</xdr:col>
      <xdr:colOff>82550</xdr:colOff>
      <xdr:row>21</xdr:row>
      <xdr:rowOff>47625</xdr:rowOff>
    </xdr:to>
    <xdr:sp macro="" textlink="">
      <xdr:nvSpPr>
        <xdr:cNvPr id="5" name="TextBox 4">
          <a:hlinkClick xmlns:r="http://schemas.openxmlformats.org/officeDocument/2006/relationships" r:id="rId9"/>
          <a:extLst>
            <a:ext uri="{FF2B5EF4-FFF2-40B4-BE49-F238E27FC236}">
              <a16:creationId xmlns:a16="http://schemas.microsoft.com/office/drawing/2014/main" id="{76B844D8-8EA9-42C3-9D5B-27AB545E7574}"/>
            </a:ext>
          </a:extLst>
        </xdr:cNvPr>
        <xdr:cNvSpPr txBox="1"/>
      </xdr:nvSpPr>
      <xdr:spPr>
        <a:xfrm>
          <a:off x="82550" y="3578225"/>
          <a:ext cx="1219200" cy="269875"/>
        </a:xfrm>
        <a:prstGeom prst="roundRect">
          <a:avLst/>
        </a:prstGeom>
        <a:solidFill>
          <a:schemeClr val="accent1">
            <a:lumMod val="50000"/>
          </a:schemeClr>
        </a:solidFill>
        <a:ln/>
        <a:effectLst>
          <a:outerShdw blurRad="50800" dist="38100" dir="2700000" algn="tl"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Forescast</a:t>
          </a:r>
          <a:r>
            <a:rPr lang="en-IN" sz="900" kern="1200" baseline="0">
              <a:solidFill>
                <a:schemeClr val="bg1"/>
              </a:solidFill>
            </a:rPr>
            <a:t> 4th QTR</a:t>
          </a:r>
          <a:endParaRPr lang="en-IN" sz="900" kern="12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25399</xdr:colOff>
      <xdr:row>4</xdr:row>
      <xdr:rowOff>76200</xdr:rowOff>
    </xdr:from>
    <xdr:to>
      <xdr:col>2</xdr:col>
      <xdr:colOff>333374</xdr:colOff>
      <xdr:row>35</xdr:row>
      <xdr:rowOff>28575</xdr:rowOff>
    </xdr:to>
    <xdr:sp macro="" textlink="">
      <xdr:nvSpPr>
        <xdr:cNvPr id="41" name="Rectangle 40">
          <a:extLst>
            <a:ext uri="{FF2B5EF4-FFF2-40B4-BE49-F238E27FC236}">
              <a16:creationId xmlns:a16="http://schemas.microsoft.com/office/drawing/2014/main" id="{1665E129-E9D9-417B-B5B7-6733A166A597}"/>
            </a:ext>
          </a:extLst>
        </xdr:cNvPr>
        <xdr:cNvSpPr/>
      </xdr:nvSpPr>
      <xdr:spPr>
        <a:xfrm>
          <a:off x="25399" y="800100"/>
          <a:ext cx="1527175" cy="556260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kern="1200"/>
        </a:p>
      </xdr:txBody>
    </xdr:sp>
    <xdr:clientData/>
  </xdr:twoCellAnchor>
  <xdr:twoCellAnchor>
    <xdr:from>
      <xdr:col>0</xdr:col>
      <xdr:colOff>19050</xdr:colOff>
      <xdr:row>0</xdr:row>
      <xdr:rowOff>38100</xdr:rowOff>
    </xdr:from>
    <xdr:to>
      <xdr:col>26</xdr:col>
      <xdr:colOff>520700</xdr:colOff>
      <xdr:row>4</xdr:row>
      <xdr:rowOff>48060</xdr:rowOff>
    </xdr:to>
    <xdr:sp macro="" textlink="">
      <xdr:nvSpPr>
        <xdr:cNvPr id="2" name="Rectangle 1">
          <a:extLst>
            <a:ext uri="{FF2B5EF4-FFF2-40B4-BE49-F238E27FC236}">
              <a16:creationId xmlns:a16="http://schemas.microsoft.com/office/drawing/2014/main" id="{6AB7FC41-AF10-4870-A6B2-B94B3942ABF8}"/>
            </a:ext>
          </a:extLst>
        </xdr:cNvPr>
        <xdr:cNvSpPr/>
      </xdr:nvSpPr>
      <xdr:spPr>
        <a:xfrm>
          <a:off x="19050" y="38100"/>
          <a:ext cx="16351250" cy="74656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kern="1200"/>
            <a:t>LOYALTY</a:t>
          </a:r>
          <a:r>
            <a:rPr lang="en-IN" sz="2000" kern="1200" baseline="0"/>
            <a:t> SALES</a:t>
          </a:r>
          <a:endParaRPr lang="en-IN" sz="2000" kern="1200"/>
        </a:p>
      </xdr:txBody>
    </xdr:sp>
    <xdr:clientData/>
  </xdr:twoCellAnchor>
  <xdr:twoCellAnchor>
    <xdr:from>
      <xdr:col>6</xdr:col>
      <xdr:colOff>542925</xdr:colOff>
      <xdr:row>4</xdr:row>
      <xdr:rowOff>82550</xdr:rowOff>
    </xdr:from>
    <xdr:to>
      <xdr:col>13</xdr:col>
      <xdr:colOff>539750</xdr:colOff>
      <xdr:row>20</xdr:row>
      <xdr:rowOff>171450</xdr:rowOff>
    </xdr:to>
    <xdr:graphicFrame macro="">
      <xdr:nvGraphicFramePr>
        <xdr:cNvPr id="3" name="Chart 2">
          <a:extLst>
            <a:ext uri="{FF2B5EF4-FFF2-40B4-BE49-F238E27FC236}">
              <a16:creationId xmlns:a16="http://schemas.microsoft.com/office/drawing/2014/main" id="{413BCEDB-F3F4-4B73-B2FD-740E4C4EF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580473</xdr:colOff>
      <xdr:row>4</xdr:row>
      <xdr:rowOff>83102</xdr:rowOff>
    </xdr:from>
    <xdr:to>
      <xdr:col>21</xdr:col>
      <xdr:colOff>202648</xdr:colOff>
      <xdr:row>20</xdr:row>
      <xdr:rowOff>168827</xdr:rowOff>
    </xdr:to>
    <xdr:graphicFrame macro="">
      <xdr:nvGraphicFramePr>
        <xdr:cNvPr id="4" name="Chart 3">
          <a:extLst>
            <a:ext uri="{FF2B5EF4-FFF2-40B4-BE49-F238E27FC236}">
              <a16:creationId xmlns:a16="http://schemas.microsoft.com/office/drawing/2014/main" id="{4EEE15B8-3E94-4EBA-90E9-17C3859DE7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371475</xdr:colOff>
      <xdr:row>21</xdr:row>
      <xdr:rowOff>19050</xdr:rowOff>
    </xdr:from>
    <xdr:to>
      <xdr:col>11</xdr:col>
      <xdr:colOff>561975</xdr:colOff>
      <xdr:row>35</xdr:row>
      <xdr:rowOff>95250</xdr:rowOff>
    </xdr:to>
    <xdr:graphicFrame macro="">
      <xdr:nvGraphicFramePr>
        <xdr:cNvPr id="5" name="Chart 4">
          <a:extLst>
            <a:ext uri="{FF2B5EF4-FFF2-40B4-BE49-F238E27FC236}">
              <a16:creationId xmlns:a16="http://schemas.microsoft.com/office/drawing/2014/main" id="{612D0594-9C24-4B58-AF85-0D6BF6E9D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552450</xdr:colOff>
      <xdr:row>21</xdr:row>
      <xdr:rowOff>19050</xdr:rowOff>
    </xdr:from>
    <xdr:to>
      <xdr:col>21</xdr:col>
      <xdr:colOff>238126</xdr:colOff>
      <xdr:row>35</xdr:row>
      <xdr:rowOff>95250</xdr:rowOff>
    </xdr:to>
    <xdr:graphicFrame macro="">
      <xdr:nvGraphicFramePr>
        <xdr:cNvPr id="6" name="Chart 5">
          <a:extLst>
            <a:ext uri="{FF2B5EF4-FFF2-40B4-BE49-F238E27FC236}">
              <a16:creationId xmlns:a16="http://schemas.microsoft.com/office/drawing/2014/main" id="{7016BA45-44E8-486D-A546-1689F09961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377825</xdr:colOff>
      <xdr:row>4</xdr:row>
      <xdr:rowOff>92075</xdr:rowOff>
    </xdr:from>
    <xdr:to>
      <xdr:col>6</xdr:col>
      <xdr:colOff>511175</xdr:colOff>
      <xdr:row>12</xdr:row>
      <xdr:rowOff>28575</xdr:rowOff>
    </xdr:to>
    <mc:AlternateContent xmlns:mc="http://schemas.openxmlformats.org/markup-compatibility/2006" xmlns:a14="http://schemas.microsoft.com/office/drawing/2010/main">
      <mc:Choice Requires="a14">
        <xdr:graphicFrame macro="">
          <xdr:nvGraphicFramePr>
            <xdr:cNvPr id="14" name="Months (Order Date) 6">
              <a:extLst>
                <a:ext uri="{FF2B5EF4-FFF2-40B4-BE49-F238E27FC236}">
                  <a16:creationId xmlns:a16="http://schemas.microsoft.com/office/drawing/2014/main" id="{C4D43E4E-1DAD-4CA8-B666-316A59B32CBD}"/>
                </a:ext>
              </a:extLst>
            </xdr:cNvPr>
            <xdr:cNvGraphicFramePr/>
          </xdr:nvGraphicFramePr>
          <xdr:xfrm>
            <a:off x="0" y="0"/>
            <a:ext cx="0" cy="0"/>
          </xdr:xfrm>
          <a:graphic>
            <a:graphicData uri="http://schemas.microsoft.com/office/drawing/2010/slicer">
              <sle:slicer xmlns:sle="http://schemas.microsoft.com/office/drawing/2010/slicer" name="Months (Order Date) 6"/>
            </a:graphicData>
          </a:graphic>
        </xdr:graphicFrame>
      </mc:Choice>
      <mc:Fallback xmlns="">
        <xdr:sp macro="" textlink="">
          <xdr:nvSpPr>
            <xdr:cNvPr id="0" name=""/>
            <xdr:cNvSpPr>
              <a:spLocks noTextEdit="1"/>
            </xdr:cNvSpPr>
          </xdr:nvSpPr>
          <xdr:spPr>
            <a:xfrm>
              <a:off x="1597025" y="815975"/>
              <a:ext cx="2571750" cy="1381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361951</xdr:colOff>
      <xdr:row>12</xdr:row>
      <xdr:rowOff>76200</xdr:rowOff>
    </xdr:from>
    <xdr:to>
      <xdr:col>6</xdr:col>
      <xdr:colOff>514351</xdr:colOff>
      <xdr:row>15</xdr:row>
      <xdr:rowOff>142877</xdr:rowOff>
    </xdr:to>
    <mc:AlternateContent xmlns:mc="http://schemas.openxmlformats.org/markup-compatibility/2006" xmlns:a14="http://schemas.microsoft.com/office/drawing/2010/main">
      <mc:Choice Requires="a14">
        <xdr:graphicFrame macro="">
          <xdr:nvGraphicFramePr>
            <xdr:cNvPr id="15" name="Years (Order Date) 6">
              <a:extLst>
                <a:ext uri="{FF2B5EF4-FFF2-40B4-BE49-F238E27FC236}">
                  <a16:creationId xmlns:a16="http://schemas.microsoft.com/office/drawing/2014/main" id="{092F7F77-C52F-4E8F-B694-703FF1F8DD16}"/>
                </a:ext>
              </a:extLst>
            </xdr:cNvPr>
            <xdr:cNvGraphicFramePr/>
          </xdr:nvGraphicFramePr>
          <xdr:xfrm>
            <a:off x="0" y="0"/>
            <a:ext cx="0" cy="0"/>
          </xdr:xfrm>
          <a:graphic>
            <a:graphicData uri="http://schemas.microsoft.com/office/drawing/2010/slicer">
              <sle:slicer xmlns:sle="http://schemas.microsoft.com/office/drawing/2010/slicer" name="Years (Order Date) 6"/>
            </a:graphicData>
          </a:graphic>
        </xdr:graphicFrame>
      </mc:Choice>
      <mc:Fallback xmlns="">
        <xdr:sp macro="" textlink="">
          <xdr:nvSpPr>
            <xdr:cNvPr id="0" name=""/>
            <xdr:cNvSpPr>
              <a:spLocks noTextEdit="1"/>
            </xdr:cNvSpPr>
          </xdr:nvSpPr>
          <xdr:spPr>
            <a:xfrm>
              <a:off x="1581151" y="2247900"/>
              <a:ext cx="2590800" cy="6064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361950</xdr:colOff>
      <xdr:row>15</xdr:row>
      <xdr:rowOff>171450</xdr:rowOff>
    </xdr:from>
    <xdr:to>
      <xdr:col>4</xdr:col>
      <xdr:colOff>276225</xdr:colOff>
      <xdr:row>21</xdr:row>
      <xdr:rowOff>0</xdr:rowOff>
    </xdr:to>
    <mc:AlternateContent xmlns:mc="http://schemas.openxmlformats.org/markup-compatibility/2006" xmlns:a14="http://schemas.microsoft.com/office/drawing/2010/main">
      <mc:Choice Requires="a14">
        <xdr:graphicFrame macro="">
          <xdr:nvGraphicFramePr>
            <xdr:cNvPr id="16" name="Loyalty Card 3">
              <a:extLst>
                <a:ext uri="{FF2B5EF4-FFF2-40B4-BE49-F238E27FC236}">
                  <a16:creationId xmlns:a16="http://schemas.microsoft.com/office/drawing/2014/main" id="{DAFF560C-E263-418E-B509-45361A7A0AAC}"/>
                </a:ext>
              </a:extLst>
            </xdr:cNvPr>
            <xdr:cNvGraphicFramePr/>
          </xdr:nvGraphicFramePr>
          <xdr:xfrm>
            <a:off x="0" y="0"/>
            <a:ext cx="0" cy="0"/>
          </xdr:xfrm>
          <a:graphic>
            <a:graphicData uri="http://schemas.microsoft.com/office/drawing/2010/slicer">
              <sle:slicer xmlns:sle="http://schemas.microsoft.com/office/drawing/2010/slicer" name="Loyalty Card 3"/>
            </a:graphicData>
          </a:graphic>
        </xdr:graphicFrame>
      </mc:Choice>
      <mc:Fallback xmlns="">
        <xdr:sp macro="" textlink="">
          <xdr:nvSpPr>
            <xdr:cNvPr id="0" name=""/>
            <xdr:cNvSpPr>
              <a:spLocks noTextEdit="1"/>
            </xdr:cNvSpPr>
          </xdr:nvSpPr>
          <xdr:spPr>
            <a:xfrm>
              <a:off x="1581150" y="2886075"/>
              <a:ext cx="113030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330200</xdr:colOff>
      <xdr:row>15</xdr:row>
      <xdr:rowOff>168275</xdr:rowOff>
    </xdr:from>
    <xdr:to>
      <xdr:col>6</xdr:col>
      <xdr:colOff>514350</xdr:colOff>
      <xdr:row>20</xdr:row>
      <xdr:rowOff>171450</xdr:rowOff>
    </xdr:to>
    <mc:AlternateContent xmlns:mc="http://schemas.openxmlformats.org/markup-compatibility/2006" xmlns:a14="http://schemas.microsoft.com/office/drawing/2010/main">
      <mc:Choice Requires="a14">
        <xdr:graphicFrame macro="">
          <xdr:nvGraphicFramePr>
            <xdr:cNvPr id="18" name="Country 5">
              <a:extLst>
                <a:ext uri="{FF2B5EF4-FFF2-40B4-BE49-F238E27FC236}">
                  <a16:creationId xmlns:a16="http://schemas.microsoft.com/office/drawing/2014/main" id="{E3E50B1B-63F0-F980-83FA-ED2BDE92C7C1}"/>
                </a:ext>
              </a:extLst>
            </xdr:cNvPr>
            <xdr:cNvGraphicFramePr/>
          </xdr:nvGraphicFramePr>
          <xdr:xfrm>
            <a:off x="0" y="0"/>
            <a:ext cx="0" cy="0"/>
          </xdr:xfrm>
          <a:graphic>
            <a:graphicData uri="http://schemas.microsoft.com/office/drawing/2010/slicer">
              <sle:slicer xmlns:sle="http://schemas.microsoft.com/office/drawing/2010/slicer" name="Country 5"/>
            </a:graphicData>
          </a:graphic>
        </xdr:graphicFrame>
      </mc:Choice>
      <mc:Fallback xmlns="">
        <xdr:sp macro="" textlink="">
          <xdr:nvSpPr>
            <xdr:cNvPr id="0" name=""/>
            <xdr:cNvSpPr>
              <a:spLocks noTextEdit="1"/>
            </xdr:cNvSpPr>
          </xdr:nvSpPr>
          <xdr:spPr>
            <a:xfrm>
              <a:off x="2771775" y="2882900"/>
              <a:ext cx="1400175" cy="908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120650</xdr:colOff>
      <xdr:row>4</xdr:row>
      <xdr:rowOff>133350</xdr:rowOff>
    </xdr:from>
    <xdr:to>
      <xdr:col>2</xdr:col>
      <xdr:colOff>121955</xdr:colOff>
      <xdr:row>6</xdr:row>
      <xdr:rowOff>47627</xdr:rowOff>
    </xdr:to>
    <xdr:sp macro="" textlink="">
      <xdr:nvSpPr>
        <xdr:cNvPr id="17" name="TextBox 16">
          <a:hlinkClick xmlns:r="http://schemas.openxmlformats.org/officeDocument/2006/relationships" r:id="rId5"/>
          <a:extLst>
            <a:ext uri="{FF2B5EF4-FFF2-40B4-BE49-F238E27FC236}">
              <a16:creationId xmlns:a16="http://schemas.microsoft.com/office/drawing/2014/main" id="{FE79D582-5A64-9859-303A-DCBD65A35642}"/>
            </a:ext>
          </a:extLst>
        </xdr:cNvPr>
        <xdr:cNvSpPr txBox="1"/>
      </xdr:nvSpPr>
      <xdr:spPr>
        <a:xfrm>
          <a:off x="120650" y="857250"/>
          <a:ext cx="1220505" cy="276227"/>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Report</a:t>
          </a:r>
          <a:endParaRPr lang="en-IN" sz="1100" kern="1200">
            <a:solidFill>
              <a:schemeClr val="bg1"/>
            </a:solidFill>
          </a:endParaRPr>
        </a:p>
      </xdr:txBody>
    </xdr:sp>
    <xdr:clientData/>
  </xdr:twoCellAnchor>
  <xdr:twoCellAnchor>
    <xdr:from>
      <xdr:col>0</xdr:col>
      <xdr:colOff>120650</xdr:colOff>
      <xdr:row>7</xdr:row>
      <xdr:rowOff>57150</xdr:rowOff>
    </xdr:from>
    <xdr:to>
      <xdr:col>2</xdr:col>
      <xdr:colOff>170624</xdr:colOff>
      <xdr:row>8</xdr:row>
      <xdr:rowOff>133611</xdr:rowOff>
    </xdr:to>
    <xdr:sp macro="" textlink="">
      <xdr:nvSpPr>
        <xdr:cNvPr id="20" name="TextBox 19">
          <a:hlinkClick xmlns:r="http://schemas.openxmlformats.org/officeDocument/2006/relationships" r:id="rId6"/>
          <a:extLst>
            <a:ext uri="{FF2B5EF4-FFF2-40B4-BE49-F238E27FC236}">
              <a16:creationId xmlns:a16="http://schemas.microsoft.com/office/drawing/2014/main" id="{696C972C-80E3-BE47-062E-F1929AE5474A}"/>
            </a:ext>
          </a:extLst>
        </xdr:cNvPr>
        <xdr:cNvSpPr txBox="1"/>
      </xdr:nvSpPr>
      <xdr:spPr>
        <a:xfrm>
          <a:off x="120650" y="1323975"/>
          <a:ext cx="1269174" cy="257436"/>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 By Country</a:t>
          </a:r>
        </a:p>
      </xdr:txBody>
    </xdr:sp>
    <xdr:clientData/>
  </xdr:twoCellAnchor>
  <xdr:twoCellAnchor>
    <xdr:from>
      <xdr:col>0</xdr:col>
      <xdr:colOff>120650</xdr:colOff>
      <xdr:row>10</xdr:row>
      <xdr:rowOff>28575</xdr:rowOff>
    </xdr:from>
    <xdr:to>
      <xdr:col>2</xdr:col>
      <xdr:colOff>173799</xdr:colOff>
      <xdr:row>11</xdr:row>
      <xdr:rowOff>92336</xdr:rowOff>
    </xdr:to>
    <xdr:sp macro="" textlink="">
      <xdr:nvSpPr>
        <xdr:cNvPr id="21" name="TextBox 20">
          <a:hlinkClick xmlns:r="http://schemas.openxmlformats.org/officeDocument/2006/relationships" r:id="rId7"/>
          <a:extLst>
            <a:ext uri="{FF2B5EF4-FFF2-40B4-BE49-F238E27FC236}">
              <a16:creationId xmlns:a16="http://schemas.microsoft.com/office/drawing/2014/main" id="{3C4CC526-F8B4-0CAD-B986-5D7DE3AA0D1A}"/>
            </a:ext>
          </a:extLst>
        </xdr:cNvPr>
        <xdr:cNvSpPr txBox="1"/>
      </xdr:nvSpPr>
      <xdr:spPr>
        <a:xfrm>
          <a:off x="120650" y="1838325"/>
          <a:ext cx="1272349" cy="244736"/>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a:t>
          </a:r>
          <a:endParaRPr lang="en-IN" sz="1100" kern="1200">
            <a:solidFill>
              <a:schemeClr val="bg1"/>
            </a:solidFill>
          </a:endParaRPr>
        </a:p>
      </xdr:txBody>
    </xdr:sp>
    <xdr:clientData/>
  </xdr:twoCellAnchor>
  <xdr:twoCellAnchor>
    <xdr:from>
      <xdr:col>0</xdr:col>
      <xdr:colOff>120650</xdr:colOff>
      <xdr:row>13</xdr:row>
      <xdr:rowOff>9525</xdr:rowOff>
    </xdr:from>
    <xdr:to>
      <xdr:col>2</xdr:col>
      <xdr:colOff>154401</xdr:colOff>
      <xdr:row>14</xdr:row>
      <xdr:rowOff>96206</xdr:rowOff>
    </xdr:to>
    <xdr:sp macro="" textlink="">
      <xdr:nvSpPr>
        <xdr:cNvPr id="22" name="TextBox 21">
          <a:hlinkClick xmlns:r="http://schemas.openxmlformats.org/officeDocument/2006/relationships" r:id="rId8"/>
          <a:extLst>
            <a:ext uri="{FF2B5EF4-FFF2-40B4-BE49-F238E27FC236}">
              <a16:creationId xmlns:a16="http://schemas.microsoft.com/office/drawing/2014/main" id="{15A8888D-2AF3-EE43-F076-4757DE0461C0}"/>
            </a:ext>
          </a:extLst>
        </xdr:cNvPr>
        <xdr:cNvSpPr txBox="1"/>
      </xdr:nvSpPr>
      <xdr:spPr>
        <a:xfrm>
          <a:off x="120650" y="2362200"/>
          <a:ext cx="1252951" cy="267656"/>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Roast Type Sale</a:t>
          </a:r>
        </a:p>
      </xdr:txBody>
    </xdr:sp>
    <xdr:clientData/>
  </xdr:twoCellAnchor>
  <xdr:twoCellAnchor>
    <xdr:from>
      <xdr:col>0</xdr:col>
      <xdr:colOff>123825</xdr:colOff>
      <xdr:row>16</xdr:row>
      <xdr:rowOff>53974</xdr:rowOff>
    </xdr:from>
    <xdr:to>
      <xdr:col>2</xdr:col>
      <xdr:colOff>125130</xdr:colOff>
      <xdr:row>19</xdr:row>
      <xdr:rowOff>28574</xdr:rowOff>
    </xdr:to>
    <xdr:sp macro="" textlink="">
      <xdr:nvSpPr>
        <xdr:cNvPr id="23" name="TextBox 22">
          <a:hlinkClick xmlns:r="http://schemas.openxmlformats.org/officeDocument/2006/relationships" r:id="rId9"/>
          <a:extLst>
            <a:ext uri="{FF2B5EF4-FFF2-40B4-BE49-F238E27FC236}">
              <a16:creationId xmlns:a16="http://schemas.microsoft.com/office/drawing/2014/main" id="{A5F2AE17-6C9B-7696-1FC9-D5BD22C5AC73}"/>
            </a:ext>
          </a:extLst>
        </xdr:cNvPr>
        <xdr:cNvSpPr txBox="1"/>
      </xdr:nvSpPr>
      <xdr:spPr>
        <a:xfrm>
          <a:off x="123825" y="2949574"/>
          <a:ext cx="1220505" cy="517525"/>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Coffee</a:t>
          </a:r>
          <a:r>
            <a:rPr lang="en-IN" sz="1100" kern="1200" baseline="0">
              <a:solidFill>
                <a:schemeClr val="bg1"/>
              </a:solidFill>
            </a:rPr>
            <a:t> type sales by Country</a:t>
          </a:r>
          <a:endParaRPr lang="en-IN" sz="1100" kern="1200">
            <a:solidFill>
              <a:schemeClr val="bg1"/>
            </a:solidFill>
          </a:endParaRPr>
        </a:p>
      </xdr:txBody>
    </xdr:sp>
    <xdr:clientData/>
  </xdr:twoCellAnchor>
  <xdr:twoCellAnchor>
    <xdr:from>
      <xdr:col>0</xdr:col>
      <xdr:colOff>133350</xdr:colOff>
      <xdr:row>20</xdr:row>
      <xdr:rowOff>95251</xdr:rowOff>
    </xdr:from>
    <xdr:to>
      <xdr:col>2</xdr:col>
      <xdr:colOff>152400</xdr:colOff>
      <xdr:row>22</xdr:row>
      <xdr:rowOff>34925</xdr:rowOff>
    </xdr:to>
    <xdr:sp macro="" textlink="">
      <xdr:nvSpPr>
        <xdr:cNvPr id="24" name="TextBox 23">
          <a:hlinkClick xmlns:r="http://schemas.openxmlformats.org/officeDocument/2006/relationships" r:id="rId10"/>
          <a:extLst>
            <a:ext uri="{FF2B5EF4-FFF2-40B4-BE49-F238E27FC236}">
              <a16:creationId xmlns:a16="http://schemas.microsoft.com/office/drawing/2014/main" id="{C52DCCCF-44C9-561B-C5E5-7E5A2C865845}"/>
            </a:ext>
          </a:extLst>
        </xdr:cNvPr>
        <xdr:cNvSpPr txBox="1"/>
      </xdr:nvSpPr>
      <xdr:spPr>
        <a:xfrm>
          <a:off x="133350" y="3714751"/>
          <a:ext cx="1238250" cy="301624"/>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Forescast</a:t>
          </a:r>
          <a:r>
            <a:rPr lang="en-IN" sz="900" kern="1200" baseline="0">
              <a:solidFill>
                <a:schemeClr val="bg1"/>
              </a:solidFill>
            </a:rPr>
            <a:t> 4th QTR</a:t>
          </a:r>
          <a:endParaRPr lang="en-IN" sz="900" kern="1200">
            <a:solidFill>
              <a:schemeClr val="bg1"/>
            </a:solidFill>
          </a:endParaRPr>
        </a:p>
      </xdr:txBody>
    </xdr:sp>
    <xdr:clientData/>
  </xdr:twoCellAnchor>
  <xdr:twoCellAnchor>
    <xdr:from>
      <xdr:col>21</xdr:col>
      <xdr:colOff>209551</xdr:colOff>
      <xdr:row>4</xdr:row>
      <xdr:rowOff>76200</xdr:rowOff>
    </xdr:from>
    <xdr:to>
      <xdr:col>26</xdr:col>
      <xdr:colOff>527050</xdr:colOff>
      <xdr:row>35</xdr:row>
      <xdr:rowOff>88900</xdr:rowOff>
    </xdr:to>
    <xdr:graphicFrame macro="">
      <xdr:nvGraphicFramePr>
        <xdr:cNvPr id="7" name="Chart 6">
          <a:extLst>
            <a:ext uri="{FF2B5EF4-FFF2-40B4-BE49-F238E27FC236}">
              <a16:creationId xmlns:a16="http://schemas.microsoft.com/office/drawing/2014/main" id="{9599AF1A-A2E5-42A9-9F26-5C67093707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38101</xdr:colOff>
      <xdr:row>0</xdr:row>
      <xdr:rowOff>19050</xdr:rowOff>
    </xdr:from>
    <xdr:to>
      <xdr:col>16</xdr:col>
      <xdr:colOff>82550</xdr:colOff>
      <xdr:row>3</xdr:row>
      <xdr:rowOff>120650</xdr:rowOff>
    </xdr:to>
    <xdr:sp macro="" textlink="">
      <xdr:nvSpPr>
        <xdr:cNvPr id="2" name="Rectangle 1">
          <a:extLst>
            <a:ext uri="{FF2B5EF4-FFF2-40B4-BE49-F238E27FC236}">
              <a16:creationId xmlns:a16="http://schemas.microsoft.com/office/drawing/2014/main" id="{DC06AE55-3294-47D2-940D-BF19D1CE953C}"/>
            </a:ext>
          </a:extLst>
        </xdr:cNvPr>
        <xdr:cNvSpPr/>
      </xdr:nvSpPr>
      <xdr:spPr>
        <a:xfrm>
          <a:off x="38101" y="19050"/>
          <a:ext cx="11588749" cy="644525"/>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kern="1200"/>
            <a:t>COFFEE</a:t>
          </a:r>
          <a:r>
            <a:rPr lang="en-IN" sz="2000" kern="1200" baseline="0"/>
            <a:t> TYPE SALES BY COUNTRY</a:t>
          </a:r>
          <a:endParaRPr lang="en-IN" sz="2000" kern="1200"/>
        </a:p>
      </xdr:txBody>
    </xdr:sp>
    <xdr:clientData/>
  </xdr:twoCellAnchor>
  <xdr:twoCellAnchor>
    <xdr:from>
      <xdr:col>0</xdr:col>
      <xdr:colOff>47625</xdr:colOff>
      <xdr:row>3</xdr:row>
      <xdr:rowOff>149225</xdr:rowOff>
    </xdr:from>
    <xdr:to>
      <xdr:col>1</xdr:col>
      <xdr:colOff>596900</xdr:colOff>
      <xdr:row>22</xdr:row>
      <xdr:rowOff>19051</xdr:rowOff>
    </xdr:to>
    <xdr:sp macro="" textlink="">
      <xdr:nvSpPr>
        <xdr:cNvPr id="3" name="Rectangle 2">
          <a:extLst>
            <a:ext uri="{FF2B5EF4-FFF2-40B4-BE49-F238E27FC236}">
              <a16:creationId xmlns:a16="http://schemas.microsoft.com/office/drawing/2014/main" id="{1AEE0245-7E9D-4650-A2A9-ED72B6EA4E77}"/>
            </a:ext>
          </a:extLst>
        </xdr:cNvPr>
        <xdr:cNvSpPr/>
      </xdr:nvSpPr>
      <xdr:spPr>
        <a:xfrm>
          <a:off x="47625" y="692150"/>
          <a:ext cx="1158875" cy="331787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kern="1200"/>
        </a:p>
      </xdr:txBody>
    </xdr:sp>
    <xdr:clientData/>
  </xdr:twoCellAnchor>
  <xdr:twoCellAnchor>
    <xdr:from>
      <xdr:col>8</xdr:col>
      <xdr:colOff>25400</xdr:colOff>
      <xdr:row>3</xdr:row>
      <xdr:rowOff>161924</xdr:rowOff>
    </xdr:from>
    <xdr:to>
      <xdr:col>16</xdr:col>
      <xdr:colOff>85045</xdr:colOff>
      <xdr:row>21</xdr:row>
      <xdr:rowOff>174624</xdr:rowOff>
    </xdr:to>
    <xdr:graphicFrame macro="">
      <xdr:nvGraphicFramePr>
        <xdr:cNvPr id="4" name="Chart 3">
          <a:extLst>
            <a:ext uri="{FF2B5EF4-FFF2-40B4-BE49-F238E27FC236}">
              <a16:creationId xmlns:a16="http://schemas.microsoft.com/office/drawing/2014/main" id="{803948B7-F610-441F-A75C-80C4F535C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92076</xdr:colOff>
      <xdr:row>4</xdr:row>
      <xdr:rowOff>171450</xdr:rowOff>
    </xdr:from>
    <xdr:to>
      <xdr:col>1</xdr:col>
      <xdr:colOff>492126</xdr:colOff>
      <xdr:row>6</xdr:row>
      <xdr:rowOff>85727</xdr:rowOff>
    </xdr:to>
    <xdr:sp macro="" textlink="">
      <xdr:nvSpPr>
        <xdr:cNvPr id="7" name="TextBox 6">
          <a:hlinkClick xmlns:r="http://schemas.openxmlformats.org/officeDocument/2006/relationships" r:id="rId2"/>
          <a:extLst>
            <a:ext uri="{FF2B5EF4-FFF2-40B4-BE49-F238E27FC236}">
              <a16:creationId xmlns:a16="http://schemas.microsoft.com/office/drawing/2014/main" id="{53C1BBB9-E1FA-4193-805F-3F07F9964DD7}"/>
            </a:ext>
          </a:extLst>
        </xdr:cNvPr>
        <xdr:cNvSpPr txBox="1"/>
      </xdr:nvSpPr>
      <xdr:spPr>
        <a:xfrm>
          <a:off x="92076" y="895350"/>
          <a:ext cx="1009650" cy="276227"/>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Report</a:t>
          </a:r>
          <a:endParaRPr lang="en-IN" sz="1100" kern="1200">
            <a:solidFill>
              <a:schemeClr val="bg1"/>
            </a:solidFill>
          </a:endParaRPr>
        </a:p>
      </xdr:txBody>
    </xdr:sp>
    <xdr:clientData/>
  </xdr:twoCellAnchor>
  <xdr:twoCellAnchor>
    <xdr:from>
      <xdr:col>0</xdr:col>
      <xdr:colOff>73025</xdr:colOff>
      <xdr:row>6</xdr:row>
      <xdr:rowOff>161925</xdr:rowOff>
    </xdr:from>
    <xdr:to>
      <xdr:col>1</xdr:col>
      <xdr:colOff>533400</xdr:colOff>
      <xdr:row>8</xdr:row>
      <xdr:rowOff>57411</xdr:rowOff>
    </xdr:to>
    <xdr:sp macro="" textlink="">
      <xdr:nvSpPr>
        <xdr:cNvPr id="8" name="TextBox 7">
          <a:hlinkClick xmlns:r="http://schemas.openxmlformats.org/officeDocument/2006/relationships" r:id="rId3"/>
          <a:extLst>
            <a:ext uri="{FF2B5EF4-FFF2-40B4-BE49-F238E27FC236}">
              <a16:creationId xmlns:a16="http://schemas.microsoft.com/office/drawing/2014/main" id="{A78A6769-90E0-4548-9BEB-AD3D2D1390BB}"/>
            </a:ext>
          </a:extLst>
        </xdr:cNvPr>
        <xdr:cNvSpPr txBox="1"/>
      </xdr:nvSpPr>
      <xdr:spPr>
        <a:xfrm>
          <a:off x="73025" y="1247775"/>
          <a:ext cx="1069975" cy="257436"/>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Sales By</a:t>
          </a:r>
          <a:r>
            <a:rPr lang="en-IN" sz="1100" kern="1200">
              <a:solidFill>
                <a:schemeClr val="bg1"/>
              </a:solidFill>
            </a:rPr>
            <a:t> Country</a:t>
          </a:r>
        </a:p>
      </xdr:txBody>
    </xdr:sp>
    <xdr:clientData/>
  </xdr:twoCellAnchor>
  <xdr:twoCellAnchor>
    <xdr:from>
      <xdr:col>0</xdr:col>
      <xdr:colOff>82550</xdr:colOff>
      <xdr:row>8</xdr:row>
      <xdr:rowOff>142875</xdr:rowOff>
    </xdr:from>
    <xdr:to>
      <xdr:col>1</xdr:col>
      <xdr:colOff>542925</xdr:colOff>
      <xdr:row>10</xdr:row>
      <xdr:rowOff>25661</xdr:rowOff>
    </xdr:to>
    <xdr:sp macro="" textlink="">
      <xdr:nvSpPr>
        <xdr:cNvPr id="9" name="TextBox 8">
          <a:hlinkClick xmlns:r="http://schemas.openxmlformats.org/officeDocument/2006/relationships" r:id="rId4"/>
          <a:extLst>
            <a:ext uri="{FF2B5EF4-FFF2-40B4-BE49-F238E27FC236}">
              <a16:creationId xmlns:a16="http://schemas.microsoft.com/office/drawing/2014/main" id="{BA6ED871-1D11-448E-BD43-2AC0D4FBF776}"/>
            </a:ext>
          </a:extLst>
        </xdr:cNvPr>
        <xdr:cNvSpPr txBox="1"/>
      </xdr:nvSpPr>
      <xdr:spPr>
        <a:xfrm>
          <a:off x="82550" y="1590675"/>
          <a:ext cx="1069975" cy="244736"/>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Coffee</a:t>
          </a:r>
          <a:r>
            <a:rPr lang="en-IN" sz="900" kern="1200" baseline="0">
              <a:solidFill>
                <a:schemeClr val="bg1"/>
              </a:solidFill>
            </a:rPr>
            <a:t> type </a:t>
          </a:r>
          <a:r>
            <a:rPr lang="en-IN" sz="1100" kern="1200" baseline="0">
              <a:solidFill>
                <a:schemeClr val="bg1"/>
              </a:solidFill>
            </a:rPr>
            <a:t>Sale</a:t>
          </a:r>
          <a:endParaRPr lang="en-IN" sz="1100" kern="1200">
            <a:solidFill>
              <a:schemeClr val="bg1"/>
            </a:solidFill>
          </a:endParaRPr>
        </a:p>
      </xdr:txBody>
    </xdr:sp>
    <xdr:clientData/>
  </xdr:twoCellAnchor>
  <xdr:twoCellAnchor>
    <xdr:from>
      <xdr:col>0</xdr:col>
      <xdr:colOff>63500</xdr:colOff>
      <xdr:row>10</xdr:row>
      <xdr:rowOff>120650</xdr:rowOff>
    </xdr:from>
    <xdr:to>
      <xdr:col>1</xdr:col>
      <xdr:colOff>539750</xdr:colOff>
      <xdr:row>12</xdr:row>
      <xdr:rowOff>29531</xdr:rowOff>
    </xdr:to>
    <xdr:sp macro="" textlink="">
      <xdr:nvSpPr>
        <xdr:cNvPr id="10" name="TextBox 9">
          <a:hlinkClick xmlns:r="http://schemas.openxmlformats.org/officeDocument/2006/relationships" r:id="rId5"/>
          <a:extLst>
            <a:ext uri="{FF2B5EF4-FFF2-40B4-BE49-F238E27FC236}">
              <a16:creationId xmlns:a16="http://schemas.microsoft.com/office/drawing/2014/main" id="{9722509D-E7B9-4B79-8C4C-DF431BECACF5}"/>
            </a:ext>
          </a:extLst>
        </xdr:cNvPr>
        <xdr:cNvSpPr txBox="1"/>
      </xdr:nvSpPr>
      <xdr:spPr>
        <a:xfrm>
          <a:off x="63500" y="1930400"/>
          <a:ext cx="1085850" cy="270831"/>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Roast Type Sale</a:t>
          </a:r>
        </a:p>
      </xdr:txBody>
    </xdr:sp>
    <xdr:clientData/>
  </xdr:twoCellAnchor>
  <xdr:twoCellAnchor>
    <xdr:from>
      <xdr:col>0</xdr:col>
      <xdr:colOff>76200</xdr:colOff>
      <xdr:row>12</xdr:row>
      <xdr:rowOff>114300</xdr:rowOff>
    </xdr:from>
    <xdr:to>
      <xdr:col>1</xdr:col>
      <xdr:colOff>539750</xdr:colOff>
      <xdr:row>13</xdr:row>
      <xdr:rowOff>149225</xdr:rowOff>
    </xdr:to>
    <xdr:sp macro="" textlink="">
      <xdr:nvSpPr>
        <xdr:cNvPr id="11" name="TextBox 10">
          <a:hlinkClick xmlns:r="http://schemas.openxmlformats.org/officeDocument/2006/relationships" r:id="rId6"/>
          <a:extLst>
            <a:ext uri="{FF2B5EF4-FFF2-40B4-BE49-F238E27FC236}">
              <a16:creationId xmlns:a16="http://schemas.microsoft.com/office/drawing/2014/main" id="{F85E6A9F-E784-4752-B210-2EE20D474DFA}"/>
            </a:ext>
          </a:extLst>
        </xdr:cNvPr>
        <xdr:cNvSpPr txBox="1"/>
      </xdr:nvSpPr>
      <xdr:spPr>
        <a:xfrm>
          <a:off x="76200" y="2286000"/>
          <a:ext cx="1073150" cy="215900"/>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Sales</a:t>
          </a:r>
          <a:r>
            <a:rPr lang="en-IN" sz="900" kern="1200" baseline="0">
              <a:solidFill>
                <a:schemeClr val="bg1"/>
              </a:solidFill>
            </a:rPr>
            <a:t> from Loyalty </a:t>
          </a:r>
          <a:endParaRPr lang="en-IN" sz="900" kern="1200">
            <a:solidFill>
              <a:schemeClr val="bg1"/>
            </a:solidFill>
          </a:endParaRPr>
        </a:p>
      </xdr:txBody>
    </xdr:sp>
    <xdr:clientData/>
  </xdr:twoCellAnchor>
  <xdr:twoCellAnchor>
    <xdr:from>
      <xdr:col>0</xdr:col>
      <xdr:colOff>76200</xdr:colOff>
      <xdr:row>14</xdr:row>
      <xdr:rowOff>63500</xdr:rowOff>
    </xdr:from>
    <xdr:to>
      <xdr:col>1</xdr:col>
      <xdr:colOff>539750</xdr:colOff>
      <xdr:row>15</xdr:row>
      <xdr:rowOff>104775</xdr:rowOff>
    </xdr:to>
    <xdr:sp macro="" textlink="">
      <xdr:nvSpPr>
        <xdr:cNvPr id="12" name="TextBox 11">
          <a:hlinkClick xmlns:r="http://schemas.openxmlformats.org/officeDocument/2006/relationships" r:id="rId7"/>
          <a:extLst>
            <a:ext uri="{FF2B5EF4-FFF2-40B4-BE49-F238E27FC236}">
              <a16:creationId xmlns:a16="http://schemas.microsoft.com/office/drawing/2014/main" id="{82FC9576-C196-45F5-AFC1-9F3E7727DA41}"/>
            </a:ext>
          </a:extLst>
        </xdr:cNvPr>
        <xdr:cNvSpPr txBox="1"/>
      </xdr:nvSpPr>
      <xdr:spPr>
        <a:xfrm>
          <a:off x="76200" y="2597150"/>
          <a:ext cx="1073150" cy="222250"/>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Forescast</a:t>
          </a:r>
          <a:r>
            <a:rPr lang="en-IN" sz="900" kern="1200" baseline="0">
              <a:solidFill>
                <a:schemeClr val="bg1"/>
              </a:solidFill>
            </a:rPr>
            <a:t> 4th QTR</a:t>
          </a:r>
          <a:endParaRPr lang="en-IN" sz="900" kern="12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260350</xdr:colOff>
      <xdr:row>979</xdr:row>
      <xdr:rowOff>95250</xdr:rowOff>
    </xdr:from>
    <xdr:to>
      <xdr:col>13</xdr:col>
      <xdr:colOff>565150</xdr:colOff>
      <xdr:row>994</xdr:row>
      <xdr:rowOff>76200</xdr:rowOff>
    </xdr:to>
    <xdr:graphicFrame macro="">
      <xdr:nvGraphicFramePr>
        <xdr:cNvPr id="3" name="Chart 2">
          <a:extLst>
            <a:ext uri="{FF2B5EF4-FFF2-40B4-BE49-F238E27FC236}">
              <a16:creationId xmlns:a16="http://schemas.microsoft.com/office/drawing/2014/main" id="{8A49ACE8-37D8-A055-07D5-34400E29B6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593725</xdr:colOff>
      <xdr:row>27</xdr:row>
      <xdr:rowOff>0</xdr:rowOff>
    </xdr:from>
    <xdr:to>
      <xdr:col>11</xdr:col>
      <xdr:colOff>492125</xdr:colOff>
      <xdr:row>41</xdr:row>
      <xdr:rowOff>165100</xdr:rowOff>
    </xdr:to>
    <xdr:graphicFrame macro="">
      <xdr:nvGraphicFramePr>
        <xdr:cNvPr id="2" name="Chart 1">
          <a:extLst>
            <a:ext uri="{FF2B5EF4-FFF2-40B4-BE49-F238E27FC236}">
              <a16:creationId xmlns:a16="http://schemas.microsoft.com/office/drawing/2014/main" id="{3B330353-7776-0D86-9C75-EBFFDACF4F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44</xdr:row>
      <xdr:rowOff>12700</xdr:rowOff>
    </xdr:from>
    <xdr:to>
      <xdr:col>14</xdr:col>
      <xdr:colOff>536575</xdr:colOff>
      <xdr:row>58</xdr:row>
      <xdr:rowOff>177800</xdr:rowOff>
    </xdr:to>
    <xdr:graphicFrame macro="">
      <xdr:nvGraphicFramePr>
        <xdr:cNvPr id="5" name="Chart 4">
          <a:extLst>
            <a:ext uri="{FF2B5EF4-FFF2-40B4-BE49-F238E27FC236}">
              <a16:creationId xmlns:a16="http://schemas.microsoft.com/office/drawing/2014/main" id="{D143BDCD-E0F4-1DEB-D0A2-00641801F3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44450</xdr:colOff>
      <xdr:row>5</xdr:row>
      <xdr:rowOff>7938</xdr:rowOff>
    </xdr:from>
    <xdr:to>
      <xdr:col>14</xdr:col>
      <xdr:colOff>368300</xdr:colOff>
      <xdr:row>18</xdr:row>
      <xdr:rowOff>6350</xdr:rowOff>
    </xdr:to>
    <xdr:graphicFrame macro="">
      <xdr:nvGraphicFramePr>
        <xdr:cNvPr id="2" name="Chart 1">
          <a:extLst>
            <a:ext uri="{FF2B5EF4-FFF2-40B4-BE49-F238E27FC236}">
              <a16:creationId xmlns:a16="http://schemas.microsoft.com/office/drawing/2014/main" id="{39233AB0-3169-48B2-A6A5-1F99AC3E62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6350</xdr:colOff>
      <xdr:row>0</xdr:row>
      <xdr:rowOff>19049</xdr:rowOff>
    </xdr:from>
    <xdr:to>
      <xdr:col>14</xdr:col>
      <xdr:colOff>342900</xdr:colOff>
      <xdr:row>4</xdr:row>
      <xdr:rowOff>161925</xdr:rowOff>
    </xdr:to>
    <xdr:sp macro="" textlink="">
      <xdr:nvSpPr>
        <xdr:cNvPr id="4" name="Rectangle 3">
          <a:extLst>
            <a:ext uri="{FF2B5EF4-FFF2-40B4-BE49-F238E27FC236}">
              <a16:creationId xmlns:a16="http://schemas.microsoft.com/office/drawing/2014/main" id="{E7E64BDE-FB57-421C-A64F-9025F681258F}"/>
            </a:ext>
          </a:extLst>
        </xdr:cNvPr>
        <xdr:cNvSpPr/>
      </xdr:nvSpPr>
      <xdr:spPr>
        <a:xfrm>
          <a:off x="6350" y="19049"/>
          <a:ext cx="13481050" cy="86677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kern="1200"/>
            <a:t>4TH</a:t>
          </a:r>
          <a:r>
            <a:rPr lang="en-IN" sz="2000" b="1" kern="1200" baseline="0"/>
            <a:t> QTR FORECAST (95% CONFIDENCE)</a:t>
          </a:r>
        </a:p>
      </xdr:txBody>
    </xdr:sp>
    <xdr:clientData/>
  </xdr:twoCellAnchor>
  <xdr:twoCellAnchor>
    <xdr:from>
      <xdr:col>0</xdr:col>
      <xdr:colOff>0</xdr:colOff>
      <xdr:row>5</xdr:row>
      <xdr:rowOff>0</xdr:rowOff>
    </xdr:from>
    <xdr:to>
      <xdr:col>0</xdr:col>
      <xdr:colOff>1111250</xdr:colOff>
      <xdr:row>18</xdr:row>
      <xdr:rowOff>9525</xdr:rowOff>
    </xdr:to>
    <xdr:sp macro="" textlink="">
      <xdr:nvSpPr>
        <xdr:cNvPr id="5" name="Rectangle 4">
          <a:extLst>
            <a:ext uri="{FF2B5EF4-FFF2-40B4-BE49-F238E27FC236}">
              <a16:creationId xmlns:a16="http://schemas.microsoft.com/office/drawing/2014/main" id="{D8D6AD8F-F01B-40C5-A006-3655A80CADBE}"/>
            </a:ext>
          </a:extLst>
        </xdr:cNvPr>
        <xdr:cNvSpPr/>
      </xdr:nvSpPr>
      <xdr:spPr>
        <a:xfrm>
          <a:off x="0" y="904875"/>
          <a:ext cx="1111250" cy="3000375"/>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kern="1200"/>
        </a:p>
      </xdr:txBody>
    </xdr:sp>
    <xdr:clientData/>
  </xdr:twoCellAnchor>
  <xdr:twoCellAnchor>
    <xdr:from>
      <xdr:col>0</xdr:col>
      <xdr:colOff>66675</xdr:colOff>
      <xdr:row>5</xdr:row>
      <xdr:rowOff>123825</xdr:rowOff>
    </xdr:from>
    <xdr:to>
      <xdr:col>0</xdr:col>
      <xdr:colOff>1076325</xdr:colOff>
      <xdr:row>6</xdr:row>
      <xdr:rowOff>215902</xdr:rowOff>
    </xdr:to>
    <xdr:sp macro="" textlink="">
      <xdr:nvSpPr>
        <xdr:cNvPr id="6" name="TextBox 5">
          <a:hlinkClick xmlns:r="http://schemas.openxmlformats.org/officeDocument/2006/relationships" r:id="rId2"/>
          <a:extLst>
            <a:ext uri="{FF2B5EF4-FFF2-40B4-BE49-F238E27FC236}">
              <a16:creationId xmlns:a16="http://schemas.microsoft.com/office/drawing/2014/main" id="{E16AC69A-A939-4716-945C-03882753EEA4}"/>
            </a:ext>
          </a:extLst>
        </xdr:cNvPr>
        <xdr:cNvSpPr txBox="1"/>
      </xdr:nvSpPr>
      <xdr:spPr>
        <a:xfrm>
          <a:off x="66675" y="1028700"/>
          <a:ext cx="1009650" cy="273052"/>
        </a:xfrm>
        <a:prstGeom prst="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Sales</a:t>
          </a:r>
          <a:r>
            <a:rPr lang="en-IN" sz="1100" kern="1200" baseline="0">
              <a:solidFill>
                <a:schemeClr val="bg1"/>
              </a:solidFill>
            </a:rPr>
            <a:t> Report</a:t>
          </a:r>
          <a:endParaRPr lang="en-IN" sz="1100" kern="1200">
            <a:solidFill>
              <a:schemeClr val="bg1"/>
            </a:solidFill>
          </a:endParaRPr>
        </a:p>
      </xdr:txBody>
    </xdr:sp>
    <xdr:clientData/>
  </xdr:twoCellAnchor>
  <xdr:twoCellAnchor>
    <xdr:from>
      <xdr:col>0</xdr:col>
      <xdr:colOff>28575</xdr:colOff>
      <xdr:row>7</xdr:row>
      <xdr:rowOff>47625</xdr:rowOff>
    </xdr:from>
    <xdr:to>
      <xdr:col>0</xdr:col>
      <xdr:colOff>1101725</xdr:colOff>
      <xdr:row>8</xdr:row>
      <xdr:rowOff>16136</xdr:rowOff>
    </xdr:to>
    <xdr:sp macro="" textlink="">
      <xdr:nvSpPr>
        <xdr:cNvPr id="7" name="TextBox 6">
          <a:hlinkClick xmlns:r="http://schemas.openxmlformats.org/officeDocument/2006/relationships" r:id="rId3"/>
          <a:extLst>
            <a:ext uri="{FF2B5EF4-FFF2-40B4-BE49-F238E27FC236}">
              <a16:creationId xmlns:a16="http://schemas.microsoft.com/office/drawing/2014/main" id="{5C23485C-2302-4794-B027-93B8DCC8CCD7}"/>
            </a:ext>
          </a:extLst>
        </xdr:cNvPr>
        <xdr:cNvSpPr txBox="1"/>
      </xdr:nvSpPr>
      <xdr:spPr>
        <a:xfrm>
          <a:off x="28575" y="1428750"/>
          <a:ext cx="1073150" cy="263786"/>
        </a:xfrm>
        <a:prstGeom prst="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Sales By</a:t>
          </a:r>
          <a:r>
            <a:rPr lang="en-IN" sz="1100" kern="1200">
              <a:solidFill>
                <a:schemeClr val="bg1"/>
              </a:solidFill>
            </a:rPr>
            <a:t> Country</a:t>
          </a:r>
        </a:p>
      </xdr:txBody>
    </xdr:sp>
    <xdr:clientData/>
  </xdr:twoCellAnchor>
  <xdr:twoCellAnchor>
    <xdr:from>
      <xdr:col>0</xdr:col>
      <xdr:colOff>38100</xdr:colOff>
      <xdr:row>8</xdr:row>
      <xdr:rowOff>95250</xdr:rowOff>
    </xdr:from>
    <xdr:to>
      <xdr:col>0</xdr:col>
      <xdr:colOff>1101725</xdr:colOff>
      <xdr:row>9</xdr:row>
      <xdr:rowOff>105036</xdr:rowOff>
    </xdr:to>
    <xdr:sp macro="" textlink="">
      <xdr:nvSpPr>
        <xdr:cNvPr id="8" name="TextBox 7">
          <a:hlinkClick xmlns:r="http://schemas.openxmlformats.org/officeDocument/2006/relationships" r:id="rId4"/>
          <a:extLst>
            <a:ext uri="{FF2B5EF4-FFF2-40B4-BE49-F238E27FC236}">
              <a16:creationId xmlns:a16="http://schemas.microsoft.com/office/drawing/2014/main" id="{2695B5BA-E0C9-4A95-96CF-B74E5F07739E}"/>
            </a:ext>
          </a:extLst>
        </xdr:cNvPr>
        <xdr:cNvSpPr txBox="1"/>
      </xdr:nvSpPr>
      <xdr:spPr>
        <a:xfrm>
          <a:off x="38100" y="1771650"/>
          <a:ext cx="1063625" cy="247911"/>
        </a:xfrm>
        <a:prstGeom prst="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Coffee</a:t>
          </a:r>
          <a:r>
            <a:rPr lang="en-IN" sz="900" kern="1200" baseline="0">
              <a:solidFill>
                <a:schemeClr val="bg1"/>
              </a:solidFill>
            </a:rPr>
            <a:t> type </a:t>
          </a:r>
          <a:r>
            <a:rPr lang="en-IN" sz="1100" kern="1200" baseline="0">
              <a:solidFill>
                <a:schemeClr val="bg1"/>
              </a:solidFill>
            </a:rPr>
            <a:t>Sale</a:t>
          </a:r>
          <a:endParaRPr lang="en-IN" sz="1100" kern="1200">
            <a:solidFill>
              <a:schemeClr val="bg1"/>
            </a:solidFill>
          </a:endParaRPr>
        </a:p>
      </xdr:txBody>
    </xdr:sp>
    <xdr:clientData/>
  </xdr:twoCellAnchor>
  <xdr:twoCellAnchor>
    <xdr:from>
      <xdr:col>0</xdr:col>
      <xdr:colOff>19050</xdr:colOff>
      <xdr:row>9</xdr:row>
      <xdr:rowOff>200025</xdr:rowOff>
    </xdr:from>
    <xdr:to>
      <xdr:col>0</xdr:col>
      <xdr:colOff>1104900</xdr:colOff>
      <xdr:row>11</xdr:row>
      <xdr:rowOff>10481</xdr:rowOff>
    </xdr:to>
    <xdr:sp macro="" textlink="">
      <xdr:nvSpPr>
        <xdr:cNvPr id="9" name="TextBox 8">
          <a:hlinkClick xmlns:r="http://schemas.openxmlformats.org/officeDocument/2006/relationships" r:id="rId5"/>
          <a:extLst>
            <a:ext uri="{FF2B5EF4-FFF2-40B4-BE49-F238E27FC236}">
              <a16:creationId xmlns:a16="http://schemas.microsoft.com/office/drawing/2014/main" id="{F9CB3EF1-BD86-429B-B8D2-3ACFED2D26B3}"/>
            </a:ext>
          </a:extLst>
        </xdr:cNvPr>
        <xdr:cNvSpPr txBox="1"/>
      </xdr:nvSpPr>
      <xdr:spPr>
        <a:xfrm>
          <a:off x="19050" y="2114550"/>
          <a:ext cx="1085850" cy="267656"/>
        </a:xfrm>
        <a:prstGeom prst="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1100" kern="1200">
              <a:solidFill>
                <a:schemeClr val="bg1"/>
              </a:solidFill>
            </a:rPr>
            <a:t>Roast Type Sale</a:t>
          </a:r>
        </a:p>
      </xdr:txBody>
    </xdr:sp>
    <xdr:clientData/>
  </xdr:twoCellAnchor>
  <xdr:twoCellAnchor>
    <xdr:from>
      <xdr:col>0</xdr:col>
      <xdr:colOff>28575</xdr:colOff>
      <xdr:row>11</xdr:row>
      <xdr:rowOff>76200</xdr:rowOff>
    </xdr:from>
    <xdr:to>
      <xdr:col>0</xdr:col>
      <xdr:colOff>1101725</xdr:colOff>
      <xdr:row>12</xdr:row>
      <xdr:rowOff>92075</xdr:rowOff>
    </xdr:to>
    <xdr:sp macro="" textlink="">
      <xdr:nvSpPr>
        <xdr:cNvPr id="10" name="TextBox 9">
          <a:hlinkClick xmlns:r="http://schemas.openxmlformats.org/officeDocument/2006/relationships" r:id="rId6"/>
          <a:extLst>
            <a:ext uri="{FF2B5EF4-FFF2-40B4-BE49-F238E27FC236}">
              <a16:creationId xmlns:a16="http://schemas.microsoft.com/office/drawing/2014/main" id="{38E42922-8948-43D4-B35C-082CBD7C5595}"/>
            </a:ext>
          </a:extLst>
        </xdr:cNvPr>
        <xdr:cNvSpPr txBox="1"/>
      </xdr:nvSpPr>
      <xdr:spPr>
        <a:xfrm>
          <a:off x="28575" y="2447925"/>
          <a:ext cx="1073150" cy="215900"/>
        </a:xfrm>
        <a:prstGeom prst="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900" kern="1200">
              <a:solidFill>
                <a:schemeClr val="bg1"/>
              </a:solidFill>
            </a:rPr>
            <a:t>Sales</a:t>
          </a:r>
          <a:r>
            <a:rPr lang="en-IN" sz="900" kern="1200" baseline="0">
              <a:solidFill>
                <a:schemeClr val="bg1"/>
              </a:solidFill>
            </a:rPr>
            <a:t> from Loyalty </a:t>
          </a:r>
          <a:endParaRPr lang="en-IN" sz="900" kern="1200">
            <a:solidFill>
              <a:schemeClr val="bg1"/>
            </a:solidFill>
          </a:endParaRPr>
        </a:p>
      </xdr:txBody>
    </xdr:sp>
    <xdr:clientData/>
  </xdr:twoCellAnchor>
  <xdr:twoCellAnchor>
    <xdr:from>
      <xdr:col>0</xdr:col>
      <xdr:colOff>6350</xdr:colOff>
      <xdr:row>12</xdr:row>
      <xdr:rowOff>161925</xdr:rowOff>
    </xdr:from>
    <xdr:to>
      <xdr:col>0</xdr:col>
      <xdr:colOff>1095375</xdr:colOff>
      <xdr:row>14</xdr:row>
      <xdr:rowOff>168275</xdr:rowOff>
    </xdr:to>
    <xdr:sp macro="" textlink="">
      <xdr:nvSpPr>
        <xdr:cNvPr id="12" name="TextBox 11">
          <a:hlinkClick xmlns:r="http://schemas.openxmlformats.org/officeDocument/2006/relationships" r:id="rId7"/>
          <a:extLst>
            <a:ext uri="{FF2B5EF4-FFF2-40B4-BE49-F238E27FC236}">
              <a16:creationId xmlns:a16="http://schemas.microsoft.com/office/drawing/2014/main" id="{1BA1AF75-6356-4D38-AD02-3DF6BAFE8EDB}"/>
            </a:ext>
          </a:extLst>
        </xdr:cNvPr>
        <xdr:cNvSpPr txBox="1"/>
      </xdr:nvSpPr>
      <xdr:spPr>
        <a:xfrm>
          <a:off x="6350" y="2733675"/>
          <a:ext cx="1089025" cy="415925"/>
        </a:xfrm>
        <a:prstGeom prst="roundRect">
          <a:avLst/>
        </a:prstGeom>
        <a:solidFill>
          <a:schemeClr val="accent1">
            <a:lumMod val="5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IN" sz="800" kern="1200">
              <a:solidFill>
                <a:schemeClr val="bg1"/>
              </a:solidFill>
            </a:rPr>
            <a:t>Coffee</a:t>
          </a:r>
          <a:r>
            <a:rPr lang="en-IN" sz="800" kern="1200" baseline="0">
              <a:solidFill>
                <a:schemeClr val="bg1"/>
              </a:solidFill>
            </a:rPr>
            <a:t> type sales by </a:t>
          </a:r>
          <a:r>
            <a:rPr lang="en-IN" sz="900" kern="1200" baseline="0">
              <a:solidFill>
                <a:schemeClr val="bg1"/>
              </a:solidFill>
            </a:rPr>
            <a:t>Country</a:t>
          </a:r>
          <a:endParaRPr lang="en-IN" sz="900" kern="12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17</xdr:col>
      <xdr:colOff>1034</xdr:colOff>
      <xdr:row>32</xdr:row>
      <xdr:rowOff>71546</xdr:rowOff>
    </xdr:from>
    <xdr:to>
      <xdr:col>22</xdr:col>
      <xdr:colOff>34114</xdr:colOff>
      <xdr:row>47</xdr:row>
      <xdr:rowOff>119172</xdr:rowOff>
    </xdr:to>
    <xdr:graphicFrame macro="">
      <xdr:nvGraphicFramePr>
        <xdr:cNvPr id="2" name="Chart 1">
          <a:extLst>
            <a:ext uri="{FF2B5EF4-FFF2-40B4-BE49-F238E27FC236}">
              <a16:creationId xmlns:a16="http://schemas.microsoft.com/office/drawing/2014/main" id="{B0F82969-BDCB-CDDD-96FD-D75530D716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138075</xdr:colOff>
      <xdr:row>35</xdr:row>
      <xdr:rowOff>11296</xdr:rowOff>
    </xdr:from>
    <xdr:to>
      <xdr:col>5</xdr:col>
      <xdr:colOff>331161</xdr:colOff>
      <xdr:row>43</xdr:row>
      <xdr:rowOff>20822</xdr:rowOff>
    </xdr:to>
    <mc:AlternateContent xmlns:mc="http://schemas.openxmlformats.org/markup-compatibility/2006" xmlns:a14="http://schemas.microsoft.com/office/drawing/2010/main">
      <mc:Choice Requires="a14">
        <xdr:graphicFrame macro="">
          <xdr:nvGraphicFramePr>
            <xdr:cNvPr id="4" name="Years (Order Date) 1">
              <a:extLst>
                <a:ext uri="{FF2B5EF4-FFF2-40B4-BE49-F238E27FC236}">
                  <a16:creationId xmlns:a16="http://schemas.microsoft.com/office/drawing/2014/main" id="{18D525E2-5486-5FFA-F651-1EC52330377E}"/>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3275640" y="6210447"/>
              <a:ext cx="1884548" cy="1430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289516</xdr:colOff>
      <xdr:row>0</xdr:row>
      <xdr:rowOff>139402</xdr:rowOff>
    </xdr:from>
    <xdr:to>
      <xdr:col>16</xdr:col>
      <xdr:colOff>556954</xdr:colOff>
      <xdr:row>40</xdr:row>
      <xdr:rowOff>174033</xdr:rowOff>
    </xdr:to>
    <xdr:sp macro="" textlink="">
      <xdr:nvSpPr>
        <xdr:cNvPr id="5" name="Rectangle: Rounded Corners 4">
          <a:extLst>
            <a:ext uri="{FF2B5EF4-FFF2-40B4-BE49-F238E27FC236}">
              <a16:creationId xmlns:a16="http://schemas.microsoft.com/office/drawing/2014/main" id="{0C7451F1-A68B-6ACB-15D8-60263E688338}"/>
            </a:ext>
          </a:extLst>
        </xdr:cNvPr>
        <xdr:cNvSpPr/>
      </xdr:nvSpPr>
      <xdr:spPr>
        <a:xfrm>
          <a:off x="5550417" y="139402"/>
          <a:ext cx="7145374" cy="712300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Total Sales by Country</a:t>
          </a:r>
        </a:p>
        <a:p>
          <a:r>
            <a:rPr lang="en-IN"/>
            <a:t>Based on the last four sales reports, the United States has the largest sales at $35,000, followed by Ireland with $6,600, and the United Kingdom with $2,800. It is important to note that the fourth quarter sales data for 2022 was not available at the time of this report.</a:t>
          </a:r>
        </a:p>
        <a:p>
          <a:endParaRPr lang="en-IN" b="1"/>
        </a:p>
        <a:p>
          <a:r>
            <a:rPr lang="en-IN" b="1"/>
            <a:t>United States Sales Overview (2019-2022)</a:t>
          </a:r>
        </a:p>
        <a:p>
          <a:r>
            <a:rPr lang="en-IN" b="1"/>
            <a:t>2021</a:t>
          </a:r>
          <a:r>
            <a:rPr lang="en-IN"/>
            <a:t>: Highest sales at $11,090, an 18.38% increase compared to the previous year (PY).</a:t>
          </a:r>
        </a:p>
        <a:p>
          <a:r>
            <a:rPr lang="en-IN" b="1"/>
            <a:t>2022 (No 4th Quarter)</a:t>
          </a:r>
          <a:r>
            <a:rPr lang="en-IN"/>
            <a:t>: Lowest sales at $5,725, a 5.5% drop from PY sales for the same timeframe.</a:t>
          </a:r>
        </a:p>
        <a:p>
          <a:endParaRPr lang="en-IN" b="1"/>
        </a:p>
        <a:p>
          <a:r>
            <a:rPr lang="en-IN" b="1"/>
            <a:t>Ireland Sales Overview (2019-2022)</a:t>
          </a:r>
        </a:p>
        <a:p>
          <a:r>
            <a:rPr lang="en-IN" b="1"/>
            <a:t>2021</a:t>
          </a:r>
          <a:r>
            <a:rPr lang="en-IN"/>
            <a:t>: Highest sales at $2,032, a 21.35% increase from PY.</a:t>
          </a:r>
        </a:p>
        <a:p>
          <a:r>
            <a:rPr lang="en-IN" b="1"/>
            <a:t>2022 (No 4th Quarter)</a:t>
          </a:r>
          <a:r>
            <a:rPr lang="en-IN"/>
            <a:t>: Lowest sales at $1,208, a 22.63% drop from PY for the same timeframe.</a:t>
          </a:r>
        </a:p>
        <a:p>
          <a:r>
            <a:rPr lang="en-IN" b="1"/>
            <a:t>2019 and 2020</a:t>
          </a:r>
          <a:r>
            <a:rPr lang="en-IN"/>
            <a:t>: Similar sales at $1,781 and $1,674, respectively.</a:t>
          </a:r>
        </a:p>
        <a:p>
          <a:r>
            <a:rPr lang="en-IN"/>
            <a:t>The</a:t>
          </a:r>
          <a:r>
            <a:rPr lang="en-IN" baseline="0"/>
            <a:t> sharp drop in 2022 highlights the need for targeted marketing strategies to regain momentum.</a:t>
          </a:r>
          <a:endParaRPr lang="en-IN"/>
        </a:p>
        <a:p>
          <a:endParaRPr lang="en-IN" b="1"/>
        </a:p>
        <a:p>
          <a:r>
            <a:rPr lang="en-IN" b="1"/>
            <a:t>United Kingdom Sales Overview (2019-2022)</a:t>
          </a:r>
        </a:p>
        <a:p>
          <a:r>
            <a:rPr lang="en-IN" b="1"/>
            <a:t>2022 (No 4th Quarter)</a:t>
          </a:r>
          <a:r>
            <a:rPr lang="en-IN"/>
            <a:t>: Lowest sales at $129, a 61% drop in sales, the largest year-over-year (Y/Y) drop among the three countries.</a:t>
          </a:r>
        </a:p>
        <a:p>
          <a:r>
            <a:rPr lang="en-IN" b="1"/>
            <a:t>2021</a:t>
          </a:r>
          <a:r>
            <a:rPr lang="en-IN"/>
            <a:t>: Experienced a 40% drop in sales from PY, with total sales of $643.</a:t>
          </a:r>
        </a:p>
        <a:p>
          <a:r>
            <a:rPr lang="en-IN"/>
            <a:t>The</a:t>
          </a:r>
          <a:r>
            <a:rPr lang="en-IN" baseline="0"/>
            <a:t> 2022 significant drop indicates substantial market challanges and the need for immediate intervention to address declining cusumer interest.</a:t>
          </a:r>
        </a:p>
        <a:p>
          <a:endParaRPr lang="en-IN" baseline="0"/>
        </a:p>
        <a:p>
          <a:r>
            <a:rPr lang="en-IN" baseline="0"/>
            <a:t>key insights</a:t>
          </a:r>
        </a:p>
        <a:p>
          <a:r>
            <a:rPr lang="en-IN" b="1"/>
            <a:t>United States Market Dominance</a:t>
          </a:r>
          <a:r>
            <a:rPr lang="en-IN"/>
            <a:t>:</a:t>
          </a:r>
        </a:p>
        <a:p>
          <a:r>
            <a:rPr lang="en-IN"/>
            <a:t>The United States consistently leads in total sales, indicating a strong market presence and consumer demand. Continued focus on this market can drive substantial revenue growth.</a:t>
          </a:r>
        </a:p>
        <a:p>
          <a:r>
            <a:rPr lang="en-IN" b="1"/>
            <a:t>Ireland's Market Performance</a:t>
          </a:r>
          <a:r>
            <a:rPr lang="en-IN"/>
            <a:t>:</a:t>
          </a:r>
        </a:p>
        <a:p>
          <a:r>
            <a:rPr lang="en-IN"/>
            <a:t>Ireland shows a notable increase in sales in 2021, followed by a significant decline in 2022. The similar sales figures for 2019 and 2020 indicate a stable market, but the sharp drop in 2022 highlights the need for targeted marketing strategies to regain momentum and address any underlying issues.</a:t>
          </a:r>
        </a:p>
        <a:p>
          <a:r>
            <a:rPr lang="en-IN" b="1"/>
            <a:t>United Kingdom's Market Challenges</a:t>
          </a:r>
          <a:r>
            <a:rPr lang="en-IN"/>
            <a:t>:</a:t>
          </a:r>
        </a:p>
        <a:p>
          <a:r>
            <a:rPr lang="en-IN"/>
            <a:t>The United Kingdom experienced the most significant sales decline among the three countries, with a 61% drop in 2022 and a 40% drop in 2021. This indicates substantial market challenges and the need for immediate intervention to address declining consumer interest and improve market performance.</a:t>
          </a:r>
        </a:p>
        <a:p>
          <a:endParaRPr lang="en-IN"/>
        </a:p>
        <a:p>
          <a:endParaRPr lang="en-IN" b="1"/>
        </a:p>
        <a:p>
          <a:pPr algn="l"/>
          <a:endParaRPr lang="en-IN" sz="1100" kern="1200"/>
        </a:p>
      </xdr:txBody>
    </xdr:sp>
    <xdr:clientData/>
  </xdr:twoCellAnchor>
  <xdr:twoCellAnchor editAs="oneCell">
    <xdr:from>
      <xdr:col>0</xdr:col>
      <xdr:colOff>264780</xdr:colOff>
      <xdr:row>46</xdr:row>
      <xdr:rowOff>25326</xdr:rowOff>
    </xdr:from>
    <xdr:to>
      <xdr:col>2</xdr:col>
      <xdr:colOff>315802</xdr:colOff>
      <xdr:row>55</xdr:row>
      <xdr:rowOff>122125</xdr:rowOff>
    </xdr:to>
    <mc:AlternateContent xmlns:mc="http://schemas.openxmlformats.org/markup-compatibility/2006" xmlns:a14="http://schemas.microsoft.com/office/drawing/2010/main">
      <mc:Choice Requires="a14">
        <xdr:graphicFrame macro="">
          <xdr:nvGraphicFramePr>
            <xdr:cNvPr id="6" name="Months (Order Date)">
              <a:extLst>
                <a:ext uri="{FF2B5EF4-FFF2-40B4-BE49-F238E27FC236}">
                  <a16:creationId xmlns:a16="http://schemas.microsoft.com/office/drawing/2014/main" id="{E8926BDE-8A9D-C54D-9562-3F107B8D2BFA}"/>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264780" y="8180129"/>
              <a:ext cx="2130056" cy="16916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731282</xdr:colOff>
      <xdr:row>0</xdr:row>
      <xdr:rowOff>93552</xdr:rowOff>
    </xdr:from>
    <xdr:to>
      <xdr:col>24</xdr:col>
      <xdr:colOff>282869</xdr:colOff>
      <xdr:row>15</xdr:row>
      <xdr:rowOff>159562</xdr:rowOff>
    </xdr:to>
    <xdr:graphicFrame macro="">
      <xdr:nvGraphicFramePr>
        <xdr:cNvPr id="3" name="Chart 2">
          <a:extLst>
            <a:ext uri="{FF2B5EF4-FFF2-40B4-BE49-F238E27FC236}">
              <a16:creationId xmlns:a16="http://schemas.microsoft.com/office/drawing/2014/main" id="{027D831F-F9AD-A6C6-7ED7-A520BA7F56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16098</xdr:colOff>
      <xdr:row>16</xdr:row>
      <xdr:rowOff>87202</xdr:rowOff>
    </xdr:from>
    <xdr:to>
      <xdr:col>21</xdr:col>
      <xdr:colOff>566111</xdr:colOff>
      <xdr:row>31</xdr:row>
      <xdr:rowOff>175438</xdr:rowOff>
    </xdr:to>
    <xdr:graphicFrame macro="">
      <xdr:nvGraphicFramePr>
        <xdr:cNvPr id="7" name="Chart 6">
          <a:extLst>
            <a:ext uri="{FF2B5EF4-FFF2-40B4-BE49-F238E27FC236}">
              <a16:creationId xmlns:a16="http://schemas.microsoft.com/office/drawing/2014/main" id="{A1ABD0BB-511D-0DD0-D7F1-D5D140204A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118877</xdr:colOff>
      <xdr:row>43</xdr:row>
      <xdr:rowOff>163032</xdr:rowOff>
    </xdr:from>
    <xdr:to>
      <xdr:col>5</xdr:col>
      <xdr:colOff>275265</xdr:colOff>
      <xdr:row>58</xdr:row>
      <xdr:rowOff>29017</xdr:rowOff>
    </xdr:to>
    <mc:AlternateContent xmlns:mc="http://schemas.openxmlformats.org/markup-compatibility/2006" xmlns:a14="http://schemas.microsoft.com/office/drawing/2010/main">
      <mc:Choice Requires="a14">
        <xdr:graphicFrame macro="">
          <xdr:nvGraphicFramePr>
            <xdr:cNvPr id="8" name="Country 6">
              <a:extLst>
                <a:ext uri="{FF2B5EF4-FFF2-40B4-BE49-F238E27FC236}">
                  <a16:creationId xmlns:a16="http://schemas.microsoft.com/office/drawing/2014/main" id="{83D46A86-BCE5-6F82-5378-5C9FCA962449}"/>
                </a:ext>
              </a:extLst>
            </xdr:cNvPr>
            <xdr:cNvGraphicFramePr/>
          </xdr:nvGraphicFramePr>
          <xdr:xfrm>
            <a:off x="0" y="0"/>
            <a:ext cx="0" cy="0"/>
          </xdr:xfrm>
          <a:graphic>
            <a:graphicData uri="http://schemas.microsoft.com/office/drawing/2010/slicer">
              <sle:slicer xmlns:sle="http://schemas.microsoft.com/office/drawing/2010/slicer" name="Country 6"/>
            </a:graphicData>
          </a:graphic>
        </xdr:graphicFrame>
      </mc:Choice>
      <mc:Fallback xmlns="">
        <xdr:sp macro="" textlink="">
          <xdr:nvSpPr>
            <xdr:cNvPr id="0" name=""/>
            <xdr:cNvSpPr>
              <a:spLocks noTextEdit="1"/>
            </xdr:cNvSpPr>
          </xdr:nvSpPr>
          <xdr:spPr>
            <a:xfrm>
              <a:off x="3256442" y="7779857"/>
              <a:ext cx="1828800" cy="252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17</xdr:col>
      <xdr:colOff>267248</xdr:colOff>
      <xdr:row>0</xdr:row>
      <xdr:rowOff>153030</xdr:rowOff>
    </xdr:from>
    <xdr:to>
      <xdr:col>30</xdr:col>
      <xdr:colOff>223399</xdr:colOff>
      <xdr:row>37</xdr:row>
      <xdr:rowOff>110085</xdr:rowOff>
    </xdr:to>
    <xdr:sp macro="" textlink="">
      <xdr:nvSpPr>
        <xdr:cNvPr id="2" name="Rectangle: Rounded Corners 1">
          <a:extLst>
            <a:ext uri="{FF2B5EF4-FFF2-40B4-BE49-F238E27FC236}">
              <a16:creationId xmlns:a16="http://schemas.microsoft.com/office/drawing/2014/main" id="{1BA59C8D-DA38-16A4-B6CA-ECC84D0C76E6}"/>
            </a:ext>
          </a:extLst>
        </xdr:cNvPr>
        <xdr:cNvSpPr/>
      </xdr:nvSpPr>
      <xdr:spPr>
        <a:xfrm>
          <a:off x="11268623" y="153030"/>
          <a:ext cx="9123964" cy="65650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Coffee Type Sales Report (2019-2022)</a:t>
          </a:r>
        </a:p>
        <a:p>
          <a:r>
            <a:rPr lang="en-IN"/>
            <a:t>Based on sales reports from 2019 to 2022, 2021 brought the largest sales with $13,766, while 2022 resulted in the lowest sales with $7,063 for the same timeframe. It is important to note that the fourth quarter sales data for 2022 was not available at the time of this report.</a:t>
          </a:r>
        </a:p>
        <a:p>
          <a:r>
            <a:rPr lang="en-IN" b="1"/>
            <a:t>2019 Sales Overview</a:t>
          </a:r>
        </a:p>
        <a:p>
          <a:r>
            <a:rPr lang="en-IN"/>
            <a:t>In 2019, Excelsa coffee variation achieved the highest sales with $3,481, contributing 28.57% to the total sales.</a:t>
          </a:r>
        </a:p>
        <a:p>
          <a:r>
            <a:rPr lang="en-IN"/>
            <a:t>Liberica followed closely with $3,378, contributing 27.72% to the total sales.</a:t>
          </a:r>
        </a:p>
        <a:p>
          <a:r>
            <a:rPr lang="en-IN"/>
            <a:t>The lowest sales were recorded for Robusta coffee with $2,401, contributing 19.7% to the total sales.</a:t>
          </a:r>
        </a:p>
        <a:p>
          <a:r>
            <a:rPr lang="en-IN" b="1"/>
            <a:t>2020 Sales Overview</a:t>
          </a:r>
        </a:p>
        <a:p>
          <a:r>
            <a:rPr lang="en-IN"/>
            <a:t>Excelsa maintained the highest sales for a consecutive year with $3,663, contributing 30.2% to the total sales.</a:t>
          </a:r>
        </a:p>
        <a:p>
          <a:r>
            <a:rPr lang="en-IN"/>
            <a:t>Arabica followed with $3,356 (27.7%), showing a year-over-year (Y/Y) increase of 3.7% in total sales, primarily due to Liberica's 6.2% sales decline from the previous year (PY).</a:t>
          </a:r>
        </a:p>
        <a:p>
          <a:r>
            <a:rPr lang="en-IN"/>
            <a:t>The lowest sales were recorded for Robusta with $2,493, contributing 20.6% to the total sales.</a:t>
          </a:r>
        </a:p>
        <a:p>
          <a:r>
            <a:rPr lang="en-IN" b="1"/>
            <a:t>2021 Sales Overview</a:t>
          </a:r>
        </a:p>
        <a:p>
          <a:r>
            <a:rPr lang="en-IN"/>
            <a:t>2021 was marked by significant volatility with drastic shifts in sales across all four coffee variations.</a:t>
          </a:r>
        </a:p>
        <a:p>
          <a:r>
            <a:rPr lang="en-IN"/>
            <a:t>Excelsa, which had the highest sales in the previous two years, saw a 5% decline in sales and a 5.3% reduction in total sales contribution.</a:t>
          </a:r>
        </a:p>
        <a:p>
          <a:r>
            <a:rPr lang="en-IN"/>
            <a:t>Liberica experienced the most substantial growth with a 47.3% increase in sales Y/Y, raising its total sales contribution by 6.4% to 27.87%, slightly lower than Arabica's 29.4%.</a:t>
          </a:r>
        </a:p>
        <a:p>
          <a:r>
            <a:rPr lang="en-IN"/>
            <a:t>Arabica saw a 20.5% increase in sales, reaching a three-year high for any coffee variation with $4,045 in sales.</a:t>
          </a:r>
        </a:p>
        <a:p>
          <a:r>
            <a:rPr lang="en-IN"/>
            <a:t>Robusta continued to have the lowest sales at $2,414, down 3.2% from PY, and its total sales contribution dropped to 17.5%.</a:t>
          </a:r>
        </a:p>
        <a:p>
          <a:r>
            <a:rPr lang="en-IN" b="1"/>
            <a:t>2022 Sales Overview</a:t>
          </a:r>
        </a:p>
        <a:p>
          <a:r>
            <a:rPr lang="en-IN"/>
            <a:t>Over a similar timeframe, Arabica experienced the most significant sales decline, down 34%, followed by Excelsa, down 18.9%.</a:t>
          </a:r>
        </a:p>
        <a:p>
          <a:r>
            <a:rPr lang="en-IN"/>
            <a:t>Conversely, Robusta sales increased by 10.5%, and Liberica saw a 3.7% increase in sales.</a:t>
          </a:r>
        </a:p>
        <a:p>
          <a:endParaRPr lang="en-IN"/>
        </a:p>
        <a:p>
          <a:r>
            <a:rPr lang="en-IN"/>
            <a:t>key</a:t>
          </a:r>
          <a:r>
            <a:rPr lang="en-IN" baseline="0"/>
            <a:t> insights </a:t>
          </a:r>
          <a:endParaRPr lang="en-IN"/>
        </a:p>
        <a:p>
          <a:r>
            <a:rPr lang="en-IN" b="1"/>
            <a:t>Excelsa and Arabica</a:t>
          </a:r>
          <a:r>
            <a:rPr lang="en-IN"/>
            <a:t>: Despite fluctuations, these coffee types have shown strong performance over the years. Continued focus on promoting these variations can help maintain their market position.</a:t>
          </a:r>
        </a:p>
        <a:p>
          <a:r>
            <a:rPr lang="en-IN" b="1"/>
            <a:t>Liberica</a:t>
          </a:r>
          <a:r>
            <a:rPr lang="en-IN"/>
            <a:t>: The substantial growth in 2021 indicates potential for further market penetration. However, the slight increase in 2022 suggests the need for targeted marketing strategies to sustain growth.</a:t>
          </a:r>
        </a:p>
        <a:p>
          <a:r>
            <a:rPr lang="en-IN" b="1"/>
            <a:t>Robusta</a:t>
          </a:r>
          <a:r>
            <a:rPr lang="en-IN"/>
            <a:t>: Although it has the lowest sales, the increase in 2022 indicates a potential resurgence. Addressing quality and pricing issues could further boost its market share.</a:t>
          </a:r>
        </a:p>
        <a:p>
          <a:r>
            <a:rPr lang="en-IN" b="1"/>
            <a:t>Market Volatility</a:t>
          </a:r>
          <a:r>
            <a:rPr lang="en-IN"/>
            <a:t>: The significant shifts in sales across all coffee variations in 2021 highlight the need for agile marketing and sales strategies to adapt to changing consumer preferences.</a:t>
          </a:r>
        </a:p>
        <a:p>
          <a:endParaRPr lang="en-IN"/>
        </a:p>
        <a:p>
          <a:pPr algn="l"/>
          <a:endParaRPr lang="en-IN" sz="1100" kern="1200"/>
        </a:p>
      </xdr:txBody>
    </xdr:sp>
    <xdr:clientData/>
  </xdr:twoCellAnchor>
  <xdr:twoCellAnchor editAs="oneCell">
    <xdr:from>
      <xdr:col>0</xdr:col>
      <xdr:colOff>685797</xdr:colOff>
      <xdr:row>29</xdr:row>
      <xdr:rowOff>87916</xdr:rowOff>
    </xdr:from>
    <xdr:to>
      <xdr:col>2</xdr:col>
      <xdr:colOff>391589</xdr:colOff>
      <xdr:row>37</xdr:row>
      <xdr:rowOff>68263</xdr:rowOff>
    </xdr:to>
    <mc:AlternateContent xmlns:mc="http://schemas.openxmlformats.org/markup-compatibility/2006" xmlns:a14="http://schemas.microsoft.com/office/drawing/2010/main">
      <mc:Choice Requires="a14">
        <xdr:graphicFrame macro="">
          <xdr:nvGraphicFramePr>
            <xdr:cNvPr id="3" name="Months (Order Date) 1">
              <a:extLst>
                <a:ext uri="{FF2B5EF4-FFF2-40B4-BE49-F238E27FC236}">
                  <a16:creationId xmlns:a16="http://schemas.microsoft.com/office/drawing/2014/main" id="{83B01ECB-3048-ED5A-431D-3ABEFBDE44B4}"/>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685797" y="5485415"/>
              <a:ext cx="1822012" cy="25834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71026</xdr:colOff>
      <xdr:row>32</xdr:row>
      <xdr:rowOff>80168</xdr:rowOff>
    </xdr:from>
    <xdr:to>
      <xdr:col>16</xdr:col>
      <xdr:colOff>658017</xdr:colOff>
      <xdr:row>48</xdr:row>
      <xdr:rowOff>11906</xdr:rowOff>
    </xdr:to>
    <xdr:graphicFrame macro="">
      <xdr:nvGraphicFramePr>
        <xdr:cNvPr id="4" name="Chart 3">
          <a:extLst>
            <a:ext uri="{FF2B5EF4-FFF2-40B4-BE49-F238E27FC236}">
              <a16:creationId xmlns:a16="http://schemas.microsoft.com/office/drawing/2014/main" id="{527C2F2F-59BC-6DC3-EE7E-BC65CE09EE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86027</xdr:colOff>
      <xdr:row>17</xdr:row>
      <xdr:rowOff>59532</xdr:rowOff>
    </xdr:from>
    <xdr:to>
      <xdr:col>16</xdr:col>
      <xdr:colOff>658018</xdr:colOff>
      <xdr:row>32</xdr:row>
      <xdr:rowOff>29205</xdr:rowOff>
    </xdr:to>
    <xdr:graphicFrame macro="">
      <xdr:nvGraphicFramePr>
        <xdr:cNvPr id="5" name="Chart 4">
          <a:extLst>
            <a:ext uri="{FF2B5EF4-FFF2-40B4-BE49-F238E27FC236}">
              <a16:creationId xmlns:a16="http://schemas.microsoft.com/office/drawing/2014/main" id="{FF233A3F-3275-0BBE-2678-4F3D06E063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94758</xdr:colOff>
      <xdr:row>0</xdr:row>
      <xdr:rowOff>130968</xdr:rowOff>
    </xdr:from>
    <xdr:to>
      <xdr:col>16</xdr:col>
      <xdr:colOff>642938</xdr:colOff>
      <xdr:row>16</xdr:row>
      <xdr:rowOff>178593</xdr:rowOff>
    </xdr:to>
    <xdr:graphicFrame macro="">
      <xdr:nvGraphicFramePr>
        <xdr:cNvPr id="6" name="Chart 5">
          <a:extLst>
            <a:ext uri="{FF2B5EF4-FFF2-40B4-BE49-F238E27FC236}">
              <a16:creationId xmlns:a16="http://schemas.microsoft.com/office/drawing/2014/main" id="{5D501582-F148-F563-C39B-CE9973CAB6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61227</xdr:colOff>
      <xdr:row>29</xdr:row>
      <xdr:rowOff>84056</xdr:rowOff>
    </xdr:from>
    <xdr:to>
      <xdr:col>5</xdr:col>
      <xdr:colOff>560798</xdr:colOff>
      <xdr:row>38</xdr:row>
      <xdr:rowOff>8732</xdr:rowOff>
    </xdr:to>
    <mc:AlternateContent xmlns:mc="http://schemas.openxmlformats.org/markup-compatibility/2006" xmlns:a14="http://schemas.microsoft.com/office/drawing/2010/main">
      <mc:Choice Requires="a14">
        <xdr:graphicFrame macro="">
          <xdr:nvGraphicFramePr>
            <xdr:cNvPr id="7" name="coffee type name  2">
              <a:extLst>
                <a:ext uri="{FF2B5EF4-FFF2-40B4-BE49-F238E27FC236}">
                  <a16:creationId xmlns:a16="http://schemas.microsoft.com/office/drawing/2014/main" id="{D611973D-0FA1-0140-3671-0ABAA0710CA7}"/>
                </a:ext>
              </a:extLst>
            </xdr:cNvPr>
            <xdr:cNvGraphicFramePr/>
          </xdr:nvGraphicFramePr>
          <xdr:xfrm>
            <a:off x="0" y="0"/>
            <a:ext cx="0" cy="0"/>
          </xdr:xfrm>
          <a:graphic>
            <a:graphicData uri="http://schemas.microsoft.com/office/drawing/2010/slicer">
              <sle:slicer xmlns:sle="http://schemas.microsoft.com/office/drawing/2010/slicer" name="coffee type name  2"/>
            </a:graphicData>
          </a:graphic>
        </xdr:graphicFrame>
      </mc:Choice>
      <mc:Fallback xmlns="">
        <xdr:sp macro="" textlink="">
          <xdr:nvSpPr>
            <xdr:cNvPr id="0" name=""/>
            <xdr:cNvSpPr>
              <a:spLocks noTextEdit="1"/>
            </xdr:cNvSpPr>
          </xdr:nvSpPr>
          <xdr:spPr>
            <a:xfrm>
              <a:off x="2564715" y="5266450"/>
              <a:ext cx="1878314" cy="153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130969</xdr:colOff>
      <xdr:row>39</xdr:row>
      <xdr:rowOff>58739</xdr:rowOff>
    </xdr:from>
    <xdr:to>
      <xdr:col>19</xdr:col>
      <xdr:colOff>640557</xdr:colOff>
      <xdr:row>47</xdr:row>
      <xdr:rowOff>59531</xdr:rowOff>
    </xdr:to>
    <mc:AlternateContent xmlns:mc="http://schemas.openxmlformats.org/markup-compatibility/2006" xmlns:a14="http://schemas.microsoft.com/office/drawing/2010/main">
      <mc:Choice Requires="a14">
        <xdr:graphicFrame macro="">
          <xdr:nvGraphicFramePr>
            <xdr:cNvPr id="9" name="Years (Order Date) 2">
              <a:extLst>
                <a:ext uri="{FF2B5EF4-FFF2-40B4-BE49-F238E27FC236}">
                  <a16:creationId xmlns:a16="http://schemas.microsoft.com/office/drawing/2014/main" id="{4AA0C1DE-12C4-CA2A-3A59-CB376A95C3CC}"/>
                </a:ext>
              </a:extLst>
            </xdr:cNvPr>
            <xdr:cNvGraphicFramePr/>
          </xdr:nvGraphicFramePr>
          <xdr:xfrm>
            <a:off x="0" y="0"/>
            <a:ext cx="0" cy="0"/>
          </xdr:xfrm>
          <a:graphic>
            <a:graphicData uri="http://schemas.microsoft.com/office/drawing/2010/slicer">
              <sle:slicer xmlns:sle="http://schemas.microsoft.com/office/drawing/2010/slicer" name="Years (Order Date) 2"/>
            </a:graphicData>
          </a:graphic>
        </xdr:graphicFrame>
      </mc:Choice>
      <mc:Fallback xmlns="">
        <xdr:sp macro="" textlink="">
          <xdr:nvSpPr>
            <xdr:cNvPr id="0" name=""/>
            <xdr:cNvSpPr>
              <a:spLocks noTextEdit="1"/>
            </xdr:cNvSpPr>
          </xdr:nvSpPr>
          <xdr:spPr>
            <a:xfrm>
              <a:off x="11441907" y="7023895"/>
              <a:ext cx="1819275" cy="869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312737</xdr:colOff>
      <xdr:row>56</xdr:row>
      <xdr:rowOff>127000</xdr:rowOff>
    </xdr:from>
    <xdr:to>
      <xdr:col>26</xdr:col>
      <xdr:colOff>754855</xdr:colOff>
      <xdr:row>70</xdr:row>
      <xdr:rowOff>120650</xdr:rowOff>
    </xdr:to>
    <mc:AlternateContent xmlns:mc="http://schemas.openxmlformats.org/markup-compatibility/2006" xmlns:a14="http://schemas.microsoft.com/office/drawing/2010/main">
      <mc:Choice Requires="a14">
        <xdr:graphicFrame macro="">
          <xdr:nvGraphicFramePr>
            <xdr:cNvPr id="8" name="Months (Order Date) 3">
              <a:extLst>
                <a:ext uri="{FF2B5EF4-FFF2-40B4-BE49-F238E27FC236}">
                  <a16:creationId xmlns:a16="http://schemas.microsoft.com/office/drawing/2014/main" id="{C4D6E08F-9750-6A55-1BD4-DFC70DC4A9A7}"/>
                </a:ext>
              </a:extLst>
            </xdr:cNvPr>
            <xdr:cNvGraphicFramePr/>
          </xdr:nvGraphicFramePr>
          <xdr:xfrm>
            <a:off x="0" y="0"/>
            <a:ext cx="0" cy="0"/>
          </xdr:xfrm>
          <a:graphic>
            <a:graphicData uri="http://schemas.microsoft.com/office/drawing/2010/slicer">
              <sle:slicer xmlns:sle="http://schemas.microsoft.com/office/drawing/2010/slicer" name="Months (Order Date) 3"/>
            </a:graphicData>
          </a:graphic>
        </xdr:graphicFrame>
      </mc:Choice>
      <mc:Fallback xmlns="">
        <xdr:sp macro="" textlink="">
          <xdr:nvSpPr>
            <xdr:cNvPr id="0" name=""/>
            <xdr:cNvSpPr>
              <a:spLocks noTextEdit="1"/>
            </xdr:cNvSpPr>
          </xdr:nvSpPr>
          <xdr:spPr>
            <a:xfrm>
              <a:off x="17294225" y="10125075"/>
              <a:ext cx="1816100" cy="253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18</xdr:col>
      <xdr:colOff>26561</xdr:colOff>
      <xdr:row>44</xdr:row>
      <xdr:rowOff>45244</xdr:rowOff>
    </xdr:from>
    <xdr:to>
      <xdr:col>21</xdr:col>
      <xdr:colOff>256169</xdr:colOff>
      <xdr:row>50</xdr:row>
      <xdr:rowOff>160337</xdr:rowOff>
    </xdr:to>
    <mc:AlternateContent xmlns:mc="http://schemas.openxmlformats.org/markup-compatibility/2006" xmlns:a14="http://schemas.microsoft.com/office/drawing/2010/main">
      <mc:Choice Requires="a14">
        <xdr:graphicFrame macro="">
          <xdr:nvGraphicFramePr>
            <xdr:cNvPr id="2" name="Months (Order Date) 2">
              <a:extLst>
                <a:ext uri="{FF2B5EF4-FFF2-40B4-BE49-F238E27FC236}">
                  <a16:creationId xmlns:a16="http://schemas.microsoft.com/office/drawing/2014/main" id="{52ACFF1C-8B27-0802-19F0-9E20F70144A4}"/>
                </a:ext>
              </a:extLst>
            </xdr:cNvPr>
            <xdr:cNvGraphicFramePr/>
          </xdr:nvGraphicFramePr>
          <xdr:xfrm>
            <a:off x="0" y="0"/>
            <a:ext cx="0" cy="0"/>
          </xdr:xfrm>
          <a:graphic>
            <a:graphicData uri="http://schemas.microsoft.com/office/drawing/2010/slicer">
              <sle:slicer xmlns:sle="http://schemas.microsoft.com/office/drawing/2010/slicer" name="Months (Order Date) 2"/>
            </a:graphicData>
          </a:graphic>
        </xdr:graphicFrame>
      </mc:Choice>
      <mc:Fallback xmlns="">
        <xdr:sp macro="" textlink="">
          <xdr:nvSpPr>
            <xdr:cNvPr id="0" name=""/>
            <xdr:cNvSpPr>
              <a:spLocks noTextEdit="1"/>
            </xdr:cNvSpPr>
          </xdr:nvSpPr>
          <xdr:spPr>
            <a:xfrm>
              <a:off x="12709892" y="7906544"/>
              <a:ext cx="1821871" cy="11834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575337</xdr:colOff>
      <xdr:row>0</xdr:row>
      <xdr:rowOff>127328</xdr:rowOff>
    </xdr:from>
    <xdr:to>
      <xdr:col>18</xdr:col>
      <xdr:colOff>301368</xdr:colOff>
      <xdr:row>31</xdr:row>
      <xdr:rowOff>154620</xdr:rowOff>
    </xdr:to>
    <xdr:sp macro="" textlink="">
      <xdr:nvSpPr>
        <xdr:cNvPr id="3" name="Rectangle: Rounded Corners 2">
          <a:extLst>
            <a:ext uri="{FF2B5EF4-FFF2-40B4-BE49-F238E27FC236}">
              <a16:creationId xmlns:a16="http://schemas.microsoft.com/office/drawing/2014/main" id="{E115708A-D606-48D9-D1AF-74ED59032F03}"/>
            </a:ext>
          </a:extLst>
        </xdr:cNvPr>
        <xdr:cNvSpPr/>
      </xdr:nvSpPr>
      <xdr:spPr>
        <a:xfrm>
          <a:off x="5183056" y="127328"/>
          <a:ext cx="7596062" cy="556369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Coffee Roast Type Sales Report (2019-2022)</a:t>
          </a:r>
        </a:p>
        <a:p>
          <a:r>
            <a:rPr lang="en-IN"/>
            <a:t>The company offers three types of roast: light, medium, and dark.</a:t>
          </a:r>
        </a:p>
        <a:p>
          <a:r>
            <a:rPr lang="en-IN" b="1"/>
            <a:t>2019 Sales Overview</a:t>
          </a:r>
        </a:p>
        <a:p>
          <a:r>
            <a:rPr lang="en-IN"/>
            <a:t>In 2019, the light roast beans achieved the highest sales, generating $5,625, which contributed 46% to the total revenue. This indicates a strong consumer preference for lighter roasts during this period.</a:t>
          </a:r>
        </a:p>
        <a:p>
          <a:r>
            <a:rPr lang="en-IN"/>
            <a:t>The medium roast followed closely with sales amounting to $3,790, capturing 31% of the total market share. This performance highlights the steady demand for medium roast coffee.</a:t>
          </a:r>
        </a:p>
        <a:p>
          <a:r>
            <a:rPr lang="en-IN"/>
            <a:t>The dark roast recorded the lowest sales at $2,773, covering 22.7% of the total revenue. This suggests a relatively lower consumer inclination towards darker roasts in 2019.</a:t>
          </a:r>
        </a:p>
        <a:p>
          <a:r>
            <a:rPr lang="en-IN" b="1"/>
            <a:t>2020 Sales Overview</a:t>
          </a:r>
        </a:p>
        <a:p>
          <a:r>
            <a:rPr lang="en-IN"/>
            <a:t>In 2020, the sales data shows a decline in light roast coffee sales by 24% from the previous year (PY), amounting to $4,271. Despite this decrease, light roast maintained the highest total revenue contribution at 35.2%.</a:t>
          </a:r>
        </a:p>
        <a:p>
          <a:r>
            <a:rPr lang="en-IN"/>
            <a:t>Dark roast coffee experienced a significant increase in sales by 43.8% from PY, reaching $3,987. Its total revenue contribution rose to 32.9%, indicating a growing consumer interest in darker roasts.</a:t>
          </a:r>
        </a:p>
        <a:p>
          <a:r>
            <a:rPr lang="en-IN"/>
            <a:t>Medium roast coffee saw a modest sales increase of 1.8%, maintaining its total market share at 31%. This stability reflects consistent consumer demand for medium roast coffee.</a:t>
          </a:r>
        </a:p>
        <a:p>
          <a:r>
            <a:rPr lang="en-IN" b="1"/>
            <a:t>2021 Sales Overview</a:t>
          </a:r>
        </a:p>
        <a:p>
          <a:r>
            <a:rPr lang="en-IN"/>
            <a:t>The year 2021 was marked by positive sales growth across all three roast types. Medium roast coffee experienced the highest increase in sales by 20.9%, reflecting a strong market performance.</a:t>
          </a:r>
        </a:p>
        <a:p>
          <a:r>
            <a:rPr lang="en-IN"/>
            <a:t>Dark roast coffee sales increased by 11.3%, indicating continued consumer interest in this roast type.</a:t>
          </a:r>
        </a:p>
        <a:p>
          <a:r>
            <a:rPr lang="en-IN"/>
            <a:t>Light roast coffee sales grew by 9.2%, maintaining its position as a popular choice among consumers. Each roast type contributed equally to the total revenue, with a 33% market share each.</a:t>
          </a:r>
        </a:p>
        <a:p>
          <a:r>
            <a:rPr lang="en-IN" b="1"/>
            <a:t>2022 Sales Overview</a:t>
          </a:r>
        </a:p>
        <a:p>
          <a:r>
            <a:rPr lang="en-IN"/>
            <a:t>In 2022, dark and medium roast coffee sales underperformed, with declines of 20.1% and 17.9%, respectively. This downturn suggests a shift in consumer preferences or market conditions.</a:t>
          </a:r>
        </a:p>
        <a:p>
          <a:r>
            <a:rPr lang="en-IN"/>
            <a:t>Conversely, light roast coffee enjoyed a positive growth of 3.9% over similar time frame (3rd quarter), indicating sustained consumer demand for this roast type.</a:t>
          </a:r>
        </a:p>
        <a:p>
          <a:pPr algn="l"/>
          <a:endParaRPr lang="en-IN" sz="1100" kern="1200" baseline="0"/>
        </a:p>
        <a:p>
          <a:pPr algn="l"/>
          <a:endParaRPr lang="en-IN" sz="1100" kern="1200" baseline="0"/>
        </a:p>
      </xdr:txBody>
    </xdr:sp>
    <xdr:clientData/>
  </xdr:twoCellAnchor>
  <xdr:twoCellAnchor>
    <xdr:from>
      <xdr:col>0</xdr:col>
      <xdr:colOff>0</xdr:colOff>
      <xdr:row>39</xdr:row>
      <xdr:rowOff>52336</xdr:rowOff>
    </xdr:from>
    <xdr:to>
      <xdr:col>7</xdr:col>
      <xdr:colOff>224745</xdr:colOff>
      <xdr:row>48</xdr:row>
      <xdr:rowOff>70564</xdr:rowOff>
    </xdr:to>
    <xdr:sp macro="" textlink="">
      <xdr:nvSpPr>
        <xdr:cNvPr id="4" name="Rectangle: Rounded Corners 3">
          <a:extLst>
            <a:ext uri="{FF2B5EF4-FFF2-40B4-BE49-F238E27FC236}">
              <a16:creationId xmlns:a16="http://schemas.microsoft.com/office/drawing/2014/main" id="{113BE585-113B-D6D2-8D3E-9D06DCC9DB9E}"/>
            </a:ext>
          </a:extLst>
        </xdr:cNvPr>
        <xdr:cNvSpPr/>
      </xdr:nvSpPr>
      <xdr:spPr>
        <a:xfrm>
          <a:off x="0" y="7147926"/>
          <a:ext cx="5747105" cy="16556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Consumer Preferences</a:t>
          </a:r>
          <a:r>
            <a:rPr lang="en-IN"/>
            <a:t>: The data indicates a strong consumer preference for light roast coffee, followed by medium and dark roasts. Arabica and Excelsa types within each roast category showed varying performance, with notable increases and decreases over the years.</a:t>
          </a:r>
        </a:p>
        <a:p>
          <a:endParaRPr lang="en-IN" b="1"/>
        </a:p>
        <a:p>
          <a:r>
            <a:rPr lang="en-IN" b="1"/>
            <a:t>Strategic Focus</a:t>
          </a:r>
          <a:r>
            <a:rPr lang="en-IN"/>
            <a:t>: To capitalize on market trends, the company should focus on promoting light roast coffee while addressing the declining sales of dark and medium roasts. Marketing efforts should highlight the unique qualities of each roast type to attract a broader customer base.</a:t>
          </a:r>
        </a:p>
        <a:p>
          <a:pPr algn="l"/>
          <a:endParaRPr lang="en-IN" sz="1100" kern="1200"/>
        </a:p>
      </xdr:txBody>
    </xdr:sp>
    <xdr:clientData/>
  </xdr:twoCellAnchor>
  <xdr:twoCellAnchor>
    <xdr:from>
      <xdr:col>7</xdr:col>
      <xdr:colOff>407988</xdr:colOff>
      <xdr:row>33</xdr:row>
      <xdr:rowOff>31696</xdr:rowOff>
    </xdr:from>
    <xdr:to>
      <xdr:col>17</xdr:col>
      <xdr:colOff>277020</xdr:colOff>
      <xdr:row>58</xdr:row>
      <xdr:rowOff>100805</xdr:rowOff>
    </xdr:to>
    <xdr:sp macro="" textlink="">
      <xdr:nvSpPr>
        <xdr:cNvPr id="5" name="Rectangle: Rounded Corners 4">
          <a:extLst>
            <a:ext uri="{FF2B5EF4-FFF2-40B4-BE49-F238E27FC236}">
              <a16:creationId xmlns:a16="http://schemas.microsoft.com/office/drawing/2014/main" id="{B61F6EE5-44D4-A913-7058-470E5970D536}"/>
            </a:ext>
          </a:extLst>
        </xdr:cNvPr>
        <xdr:cNvSpPr/>
      </xdr:nvSpPr>
      <xdr:spPr>
        <a:xfrm>
          <a:off x="5968207" y="5925290"/>
          <a:ext cx="5726907" cy="453395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Key Insights in relations</a:t>
          </a:r>
          <a:r>
            <a:rPr lang="en-IN" b="1" baseline="0"/>
            <a:t> between roast type and the coffee type. </a:t>
          </a:r>
          <a:endParaRPr lang="en-IN" b="1"/>
        </a:p>
        <a:p>
          <a:r>
            <a:rPr lang="en-IN" b="1"/>
            <a:t>Market Dominance of Light Roast</a:t>
          </a:r>
          <a:r>
            <a:rPr lang="en-IN"/>
            <a:t>:</a:t>
          </a:r>
        </a:p>
        <a:p>
          <a:r>
            <a:rPr lang="en-IN"/>
            <a:t>Light roast consistently held the highest market share, indicating strong consumer preference. Focus on promoting light roast variations, particularly Arabica and Excelsa, which have shown steadily contributions.</a:t>
          </a:r>
        </a:p>
        <a:p>
          <a:r>
            <a:rPr lang="en-IN" b="1"/>
            <a:t>Fluctuations in Dark and Medium Roasts</a:t>
          </a:r>
          <a:r>
            <a:rPr lang="en-IN"/>
            <a:t>:</a:t>
          </a:r>
        </a:p>
        <a:p>
          <a:r>
            <a:rPr lang="en-IN"/>
            <a:t>Both dark and medium roasts experienced fluctuations in sales. Addressing the reasons behind these fluctuations, such as quality, pricing, and availability, can help stabilize and grow these categories.</a:t>
          </a:r>
        </a:p>
        <a:p>
          <a:r>
            <a:rPr lang="en-IN" b="1"/>
            <a:t>Growth Potential in Liberica</a:t>
          </a:r>
          <a:r>
            <a:rPr lang="en-IN"/>
            <a:t>:</a:t>
          </a:r>
        </a:p>
        <a:p>
          <a:r>
            <a:rPr lang="en-IN"/>
            <a:t>Liberica showed growth in both light and medium roasts, peaking in 2022. Leveraging this trend by promoting Liberica variations can attract more customers and increase market share.</a:t>
          </a:r>
        </a:p>
        <a:p>
          <a:r>
            <a:rPr lang="en-IN" b="1"/>
            <a:t>Stability of Robusta</a:t>
          </a:r>
          <a:r>
            <a:rPr lang="en-IN"/>
            <a:t>:</a:t>
          </a:r>
        </a:p>
        <a:p>
          <a:r>
            <a:rPr lang="en-IN"/>
            <a:t>Robusta remained relatively stable across all roast types, with a notable increase in dark roast in 2022. Focus on maintaining quality and competitive pricing to sustain and grow Robusta sales.</a:t>
          </a:r>
        </a:p>
        <a:p>
          <a:endParaRPr lang="en-IN" b="1"/>
        </a:p>
        <a:p>
          <a:r>
            <a:rPr lang="en-IN" b="1"/>
            <a:t>Strategic Recommendations</a:t>
          </a:r>
        </a:p>
        <a:p>
          <a:r>
            <a:rPr lang="en-IN" b="1"/>
            <a:t>Focus on Growth Areas</a:t>
          </a:r>
          <a:r>
            <a:rPr lang="en-IN"/>
            <a:t>: Emphasize marketing and promotion of Arabica and Liberica light roasts, which have shown consistent growth.</a:t>
          </a:r>
        </a:p>
        <a:p>
          <a:r>
            <a:rPr lang="en-IN" b="1"/>
            <a:t>Address Declines</a:t>
          </a:r>
          <a:r>
            <a:rPr lang="en-IN"/>
            <a:t>: Investigate the reasons behind the Y/Y decline in Arabica and Excelsa</a:t>
          </a:r>
          <a:r>
            <a:rPr lang="en-IN" baseline="0"/>
            <a:t> sales in dark and medium roast</a:t>
          </a:r>
          <a:r>
            <a:rPr lang="en-IN"/>
            <a:t>, and develop strategies to boost sales.</a:t>
          </a:r>
        </a:p>
        <a:p>
          <a:r>
            <a:rPr lang="en-IN" b="1"/>
            <a:t>Product Diversification</a:t>
          </a:r>
          <a:r>
            <a:rPr lang="en-IN"/>
            <a:t>: Consider introducing new blends or variations to cater to evolving consumer preferences and mitigate the impact of sales fluctuations.</a:t>
          </a:r>
        </a:p>
        <a:p>
          <a:pPr algn="l"/>
          <a:endParaRPr lang="en-IN" sz="1100" kern="1200"/>
        </a:p>
      </xdr:txBody>
    </xdr:sp>
    <xdr:clientData/>
  </xdr:twoCellAnchor>
  <xdr:twoCellAnchor>
    <xdr:from>
      <xdr:col>18</xdr:col>
      <xdr:colOff>329804</xdr:colOff>
      <xdr:row>1</xdr:row>
      <xdr:rowOff>57547</xdr:rowOff>
    </xdr:from>
    <xdr:to>
      <xdr:col>26</xdr:col>
      <xdr:colOff>80565</xdr:colOff>
      <xdr:row>16</xdr:row>
      <xdr:rowOff>118666</xdr:rowOff>
    </xdr:to>
    <xdr:graphicFrame macro="">
      <xdr:nvGraphicFramePr>
        <xdr:cNvPr id="6" name="Chart 5">
          <a:extLst>
            <a:ext uri="{FF2B5EF4-FFF2-40B4-BE49-F238E27FC236}">
              <a16:creationId xmlns:a16="http://schemas.microsoft.com/office/drawing/2014/main" id="{D60F12FB-4A8B-425C-45A5-A33C33B768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336153</xdr:colOff>
      <xdr:row>17</xdr:row>
      <xdr:rowOff>24209</xdr:rowOff>
    </xdr:from>
    <xdr:to>
      <xdr:col>26</xdr:col>
      <xdr:colOff>77389</xdr:colOff>
      <xdr:row>32</xdr:row>
      <xdr:rowOff>101203</xdr:rowOff>
    </xdr:to>
    <xdr:graphicFrame macro="">
      <xdr:nvGraphicFramePr>
        <xdr:cNvPr id="7" name="Chart 6">
          <a:extLst>
            <a:ext uri="{FF2B5EF4-FFF2-40B4-BE49-F238E27FC236}">
              <a16:creationId xmlns:a16="http://schemas.microsoft.com/office/drawing/2014/main" id="{14650805-3996-67B8-22A0-6E0FA3DE6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145653</xdr:colOff>
      <xdr:row>10</xdr:row>
      <xdr:rowOff>71437</xdr:rowOff>
    </xdr:from>
    <xdr:to>
      <xdr:col>35</xdr:col>
      <xdr:colOff>348457</xdr:colOff>
      <xdr:row>25</xdr:row>
      <xdr:rowOff>178196</xdr:rowOff>
    </xdr:to>
    <xdr:graphicFrame macro="">
      <xdr:nvGraphicFramePr>
        <xdr:cNvPr id="8" name="Chart 7">
          <a:extLst>
            <a:ext uri="{FF2B5EF4-FFF2-40B4-BE49-F238E27FC236}">
              <a16:creationId xmlns:a16="http://schemas.microsoft.com/office/drawing/2014/main" id="{D5A1A947-C290-F58F-1EE9-096421E2DC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119062</xdr:colOff>
      <xdr:row>33</xdr:row>
      <xdr:rowOff>136525</xdr:rowOff>
    </xdr:from>
    <xdr:to>
      <xdr:col>21</xdr:col>
      <xdr:colOff>355599</xdr:colOff>
      <xdr:row>41</xdr:row>
      <xdr:rowOff>154781</xdr:rowOff>
    </xdr:to>
    <mc:AlternateContent xmlns:mc="http://schemas.openxmlformats.org/markup-compatibility/2006" xmlns:a14="http://schemas.microsoft.com/office/drawing/2010/main">
      <mc:Choice Requires="a14">
        <xdr:graphicFrame macro="">
          <xdr:nvGraphicFramePr>
            <xdr:cNvPr id="9" name="Coffee type2 3">
              <a:extLst>
                <a:ext uri="{FF2B5EF4-FFF2-40B4-BE49-F238E27FC236}">
                  <a16:creationId xmlns:a16="http://schemas.microsoft.com/office/drawing/2014/main" id="{D5257253-97B1-3E87-51D1-920605AE235A}"/>
                </a:ext>
              </a:extLst>
            </xdr:cNvPr>
            <xdr:cNvGraphicFramePr/>
          </xdr:nvGraphicFramePr>
          <xdr:xfrm>
            <a:off x="0" y="0"/>
            <a:ext cx="0" cy="0"/>
          </xdr:xfrm>
          <a:graphic>
            <a:graphicData uri="http://schemas.microsoft.com/office/drawing/2010/slicer">
              <sle:slicer xmlns:sle="http://schemas.microsoft.com/office/drawing/2010/slicer" name="Coffee type2 3"/>
            </a:graphicData>
          </a:graphic>
        </xdr:graphicFrame>
      </mc:Choice>
      <mc:Fallback xmlns="">
        <xdr:sp macro="" textlink="">
          <xdr:nvSpPr>
            <xdr:cNvPr id="0" name=""/>
            <xdr:cNvSpPr>
              <a:spLocks noTextEdit="1"/>
            </xdr:cNvSpPr>
          </xdr:nvSpPr>
          <xdr:spPr>
            <a:xfrm>
              <a:off x="12802393" y="6033294"/>
              <a:ext cx="1828800" cy="14438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552448</xdr:colOff>
      <xdr:row>33</xdr:row>
      <xdr:rowOff>149225</xdr:rowOff>
    </xdr:from>
    <xdr:to>
      <xdr:col>24</xdr:col>
      <xdr:colOff>401636</xdr:colOff>
      <xdr:row>42</xdr:row>
      <xdr:rowOff>11113</xdr:rowOff>
    </xdr:to>
    <mc:AlternateContent xmlns:mc="http://schemas.openxmlformats.org/markup-compatibility/2006" xmlns:a14="http://schemas.microsoft.com/office/drawing/2010/main">
      <mc:Choice Requires="a14">
        <xdr:graphicFrame macro="">
          <xdr:nvGraphicFramePr>
            <xdr:cNvPr id="12" name="Years (Order Date) 4">
              <a:extLst>
                <a:ext uri="{FF2B5EF4-FFF2-40B4-BE49-F238E27FC236}">
                  <a16:creationId xmlns:a16="http://schemas.microsoft.com/office/drawing/2014/main" id="{29717EC0-F0B8-F31C-7A44-E19BBA14E0E2}"/>
                </a:ext>
              </a:extLst>
            </xdr:cNvPr>
            <xdr:cNvGraphicFramePr/>
          </xdr:nvGraphicFramePr>
          <xdr:xfrm>
            <a:off x="0" y="0"/>
            <a:ext cx="0" cy="0"/>
          </xdr:xfrm>
          <a:graphic>
            <a:graphicData uri="http://schemas.microsoft.com/office/drawing/2010/slicer">
              <sle:slicer xmlns:sle="http://schemas.microsoft.com/office/drawing/2010/slicer" name="Years (Order Date) 4"/>
            </a:graphicData>
          </a:graphic>
        </xdr:graphicFrame>
      </mc:Choice>
      <mc:Fallback xmlns="">
        <xdr:sp macro="" textlink="">
          <xdr:nvSpPr>
            <xdr:cNvPr id="0" name=""/>
            <xdr:cNvSpPr>
              <a:spLocks noTextEdit="1"/>
            </xdr:cNvSpPr>
          </xdr:nvSpPr>
          <xdr:spPr>
            <a:xfrm>
              <a:off x="14530386" y="6173788"/>
              <a:ext cx="1817688" cy="1501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61913</xdr:colOff>
      <xdr:row>65</xdr:row>
      <xdr:rowOff>123031</xdr:rowOff>
    </xdr:from>
    <xdr:to>
      <xdr:col>9</xdr:col>
      <xdr:colOff>304007</xdr:colOff>
      <xdr:row>79</xdr:row>
      <xdr:rowOff>153194</xdr:rowOff>
    </xdr:to>
    <mc:AlternateContent xmlns:mc="http://schemas.openxmlformats.org/markup-compatibility/2006" xmlns:a14="http://schemas.microsoft.com/office/drawing/2010/main">
      <mc:Choice Requires="a14">
        <xdr:graphicFrame macro="">
          <xdr:nvGraphicFramePr>
            <xdr:cNvPr id="10" name="Years (Order Date) 8">
              <a:extLst>
                <a:ext uri="{FF2B5EF4-FFF2-40B4-BE49-F238E27FC236}">
                  <a16:creationId xmlns:a16="http://schemas.microsoft.com/office/drawing/2014/main" id="{A8D1D73C-FA32-10FA-9622-917B10F4CDCF}"/>
                </a:ext>
              </a:extLst>
            </xdr:cNvPr>
            <xdr:cNvGraphicFramePr/>
          </xdr:nvGraphicFramePr>
          <xdr:xfrm>
            <a:off x="0" y="0"/>
            <a:ext cx="0" cy="0"/>
          </xdr:xfrm>
          <a:graphic>
            <a:graphicData uri="http://schemas.microsoft.com/office/drawing/2010/slicer">
              <sle:slicer xmlns:sle="http://schemas.microsoft.com/office/drawing/2010/slicer" name="Years (Order Date) 8"/>
            </a:graphicData>
          </a:graphic>
        </xdr:graphicFrame>
      </mc:Choice>
      <mc:Fallback xmlns="">
        <xdr:sp macro="" textlink="">
          <xdr:nvSpPr>
            <xdr:cNvPr id="0" name=""/>
            <xdr:cNvSpPr>
              <a:spLocks noTextEdit="1"/>
            </xdr:cNvSpPr>
          </xdr:nvSpPr>
          <xdr:spPr>
            <a:xfrm>
              <a:off x="5720557" y="11734800"/>
              <a:ext cx="1822450" cy="252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383778</xdr:colOff>
      <xdr:row>81</xdr:row>
      <xdr:rowOff>173434</xdr:rowOff>
    </xdr:from>
    <xdr:to>
      <xdr:col>10</xdr:col>
      <xdr:colOff>604440</xdr:colOff>
      <xdr:row>97</xdr:row>
      <xdr:rowOff>52784</xdr:rowOff>
    </xdr:to>
    <xdr:graphicFrame macro="">
      <xdr:nvGraphicFramePr>
        <xdr:cNvPr id="13" name="Chart 12">
          <a:extLst>
            <a:ext uri="{FF2B5EF4-FFF2-40B4-BE49-F238E27FC236}">
              <a16:creationId xmlns:a16="http://schemas.microsoft.com/office/drawing/2014/main" id="{42ED6A8B-BEF9-938F-C0E7-F82C3D2212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491670</xdr:colOff>
      <xdr:row>1</xdr:row>
      <xdr:rowOff>100237</xdr:rowOff>
    </xdr:from>
    <xdr:to>
      <xdr:col>23</xdr:col>
      <xdr:colOff>311604</xdr:colOff>
      <xdr:row>36</xdr:row>
      <xdr:rowOff>166913</xdr:rowOff>
    </xdr:to>
    <xdr:sp macro="" textlink="">
      <xdr:nvSpPr>
        <xdr:cNvPr id="2" name="Rectangle: Rounded Corners 1">
          <a:extLst>
            <a:ext uri="{FF2B5EF4-FFF2-40B4-BE49-F238E27FC236}">
              <a16:creationId xmlns:a16="http://schemas.microsoft.com/office/drawing/2014/main" id="{947091EB-5E03-885E-7326-2AB70EA86A35}"/>
            </a:ext>
          </a:extLst>
        </xdr:cNvPr>
        <xdr:cNvSpPr/>
      </xdr:nvSpPr>
      <xdr:spPr>
        <a:xfrm>
          <a:off x="11626849" y="281666"/>
          <a:ext cx="7065737" cy="64166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Sales</a:t>
          </a:r>
          <a:r>
            <a:rPr lang="en-IN" b="1" baseline="0"/>
            <a:t> Overview</a:t>
          </a:r>
          <a:endParaRPr lang="en-IN" b="1"/>
        </a:p>
        <a:p>
          <a:r>
            <a:rPr lang="en-IN" b="1"/>
            <a:t>Ireland</a:t>
          </a:r>
        </a:p>
        <a:p>
          <a:r>
            <a:rPr lang="en-IN" b="1"/>
            <a:t>Shift in Demand</a:t>
          </a:r>
          <a:r>
            <a:rPr lang="en-IN"/>
            <a:t>: Sales for Liberica have gradually declined from 47% of total sales in 2019 to just 10% in 2022, representing a 74% drop in sales over the four-year period.</a:t>
          </a:r>
        </a:p>
        <a:p>
          <a:r>
            <a:rPr lang="en-IN" b="1"/>
            <a:t>Robusta Demand</a:t>
          </a:r>
          <a:r>
            <a:rPr lang="en-IN"/>
            <a:t>: Demand for Robusta has doubled over the last four years, increasing from 16% of total sales in 2019 to 29% in 2022. However, sales declined by 50% in 2022 after a strong 144% increase in 2021.</a:t>
          </a:r>
        </a:p>
        <a:p>
          <a:r>
            <a:rPr lang="en-IN" b="1"/>
            <a:t>Popular Choices</a:t>
          </a:r>
          <a:r>
            <a:rPr lang="en-IN"/>
            <a:t>: Both Arabica and Excelsa remained the most popular choices in 2022, each contributing 30% to total sales. Both showed a slight decline in sales in 2022 until the third quarter.</a:t>
          </a:r>
        </a:p>
        <a:p>
          <a:r>
            <a:rPr lang="en-IN" b="1"/>
            <a:t>United Kingdom</a:t>
          </a:r>
        </a:p>
        <a:p>
          <a:r>
            <a:rPr lang="en-IN" b="1"/>
            <a:t>Overall Decline</a:t>
          </a:r>
          <a:r>
            <a:rPr lang="en-IN"/>
            <a:t>: Sales declined across all categories, with the most significant drops in Liberica and Robusta in 2021 and 2022.</a:t>
          </a:r>
        </a:p>
        <a:p>
          <a:r>
            <a:rPr lang="en-IN" b="1"/>
            <a:t>Liberica Sales</a:t>
          </a:r>
          <a:r>
            <a:rPr lang="en-IN"/>
            <a:t>: Sales dropped 69% in 2021 and further 97% in 2022, from $430 in 2020 to just $4.30 in 2022.</a:t>
          </a:r>
        </a:p>
        <a:p>
          <a:r>
            <a:rPr lang="en-IN" b="1"/>
            <a:t>Robusta Sales</a:t>
          </a:r>
          <a:r>
            <a:rPr lang="en-IN"/>
            <a:t>: Sales dropped from $300 in 2020 to $27 in 2022, representing a 91% drop in sales from 2020.</a:t>
          </a:r>
        </a:p>
        <a:p>
          <a:r>
            <a:rPr lang="en-IN" b="1"/>
            <a:t>United States</a:t>
          </a:r>
        </a:p>
        <a:p>
          <a:r>
            <a:rPr lang="en-IN" b="1"/>
            <a:t>Market Dominance</a:t>
          </a:r>
          <a:r>
            <a:rPr lang="en-IN"/>
            <a:t>: The United States dominated the market with the highest sales across all categories.</a:t>
          </a:r>
        </a:p>
        <a:p>
          <a:r>
            <a:rPr lang="en-IN" b="1"/>
            <a:t>Arabica and Excelsa</a:t>
          </a:r>
          <a:r>
            <a:rPr lang="en-IN"/>
            <a:t>: Sales peaked in 2020 and 2021, but dropped 70% (from $3,540 to $1,040) and 53% (from $2,700 to $1,260) respectively in 2022.</a:t>
          </a:r>
        </a:p>
        <a:p>
          <a:r>
            <a:rPr lang="en-IN" b="1"/>
            <a:t>Liberica Sales</a:t>
          </a:r>
          <a:r>
            <a:rPr lang="en-IN"/>
            <a:t>: Sales grew 124% in 2021, but dropped 34% in 2022. Despite the decline, Liberica's total sales contribution in 2022 was the highest.</a:t>
          </a:r>
        </a:p>
        <a:p>
          <a:r>
            <a:rPr lang="en-IN" b="1"/>
            <a:t>Robusta Sales</a:t>
          </a:r>
          <a:r>
            <a:rPr lang="en-IN"/>
            <a:t>: Sales declined for two consecutive years, dropping 20% from $1,900 in 2020 to $1,316 in 2022.</a:t>
          </a:r>
        </a:p>
        <a:p>
          <a:r>
            <a:rPr lang="en-IN" b="1"/>
            <a:t>Key Insights and Strategic Recommendations</a:t>
          </a:r>
        </a:p>
        <a:p>
          <a:r>
            <a:rPr lang="en-IN" b="1"/>
            <a:t>Ireland</a:t>
          </a:r>
          <a:r>
            <a:rPr lang="en-IN"/>
            <a:t>: The significant decline in Liberica sales suggests a shift in consumer preferences. The doubling of Robusta demand indicates potential growth opportunities, despite the recent decline. Focus on promoting Arabica and Excelsa, which remain popular choices.</a:t>
          </a:r>
        </a:p>
        <a:p>
          <a:r>
            <a:rPr lang="en-IN" b="1"/>
            <a:t>United Kingdom</a:t>
          </a:r>
          <a:r>
            <a:rPr lang="en-IN"/>
            <a:t>: The overall decline in sales across all categories, particularly Liberica and Robusta, highlights the need for targeted marketing strategies to revive consumer interest. Investigate the reasons behind the sharp declines and address them through promotional campaigns and</a:t>
          </a:r>
          <a:r>
            <a:rPr lang="en-IN" baseline="0"/>
            <a:t> introduce different variation of coffee</a:t>
          </a:r>
          <a:r>
            <a:rPr lang="en-IN"/>
            <a:t>.</a:t>
          </a:r>
        </a:p>
        <a:p>
          <a:r>
            <a:rPr lang="en-IN" b="1"/>
            <a:t>United States</a:t>
          </a:r>
          <a:r>
            <a:rPr lang="en-IN"/>
            <a:t>: The market dominance and high sales across all categories present opportunities for further growth. Address the decline in Arabica and Excelsa sales by exploring new marketing strategies and product variations. Leverage the strong performance of Liberica and Robusta to capture a larger market share.</a:t>
          </a:r>
        </a:p>
        <a:p>
          <a:pPr algn="l"/>
          <a:endParaRPr lang="en-IN" sz="1100" kern="1200"/>
        </a:p>
      </xdr:txBody>
    </xdr:sp>
    <xdr:clientData/>
  </xdr:twoCellAnchor>
  <xdr:twoCellAnchor editAs="oneCell">
    <xdr:from>
      <xdr:col>7</xdr:col>
      <xdr:colOff>572709</xdr:colOff>
      <xdr:row>1</xdr:row>
      <xdr:rowOff>132896</xdr:rowOff>
    </xdr:from>
    <xdr:to>
      <xdr:col>10</xdr:col>
      <xdr:colOff>386140</xdr:colOff>
      <xdr:row>7</xdr:row>
      <xdr:rowOff>178253</xdr:rowOff>
    </xdr:to>
    <mc:AlternateContent xmlns:mc="http://schemas.openxmlformats.org/markup-compatibility/2006" xmlns:a14="http://schemas.microsoft.com/office/drawing/2010/main">
      <mc:Choice Requires="a14">
        <xdr:graphicFrame macro="">
          <xdr:nvGraphicFramePr>
            <xdr:cNvPr id="4" name="Country 2">
              <a:extLst>
                <a:ext uri="{FF2B5EF4-FFF2-40B4-BE49-F238E27FC236}">
                  <a16:creationId xmlns:a16="http://schemas.microsoft.com/office/drawing/2014/main" id="{BF5F4D63-560E-B6CB-0774-981C30531246}"/>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6968066" y="314325"/>
              <a:ext cx="1809145" cy="11339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879551</xdr:colOff>
      <xdr:row>9</xdr:row>
      <xdr:rowOff>175605</xdr:rowOff>
    </xdr:from>
    <xdr:to>
      <xdr:col>13</xdr:col>
      <xdr:colOff>71211</xdr:colOff>
      <xdr:row>26</xdr:row>
      <xdr:rowOff>56090</xdr:rowOff>
    </xdr:to>
    <xdr:graphicFrame macro="">
      <xdr:nvGraphicFramePr>
        <xdr:cNvPr id="5" name="Chart 4">
          <a:extLst>
            <a:ext uri="{FF2B5EF4-FFF2-40B4-BE49-F238E27FC236}">
              <a16:creationId xmlns:a16="http://schemas.microsoft.com/office/drawing/2014/main" id="{DE0C5390-8D0A-9E84-A295-072E748EB0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31749</xdr:colOff>
      <xdr:row>19</xdr:row>
      <xdr:rowOff>73025</xdr:rowOff>
    </xdr:from>
    <xdr:to>
      <xdr:col>6</xdr:col>
      <xdr:colOff>608541</xdr:colOff>
      <xdr:row>24</xdr:row>
      <xdr:rowOff>60325</xdr:rowOff>
    </xdr:to>
    <mc:AlternateContent xmlns:mc="http://schemas.openxmlformats.org/markup-compatibility/2006" xmlns:a14="http://schemas.microsoft.com/office/drawing/2010/main">
      <mc:Choice Requires="a14">
        <xdr:graphicFrame macro="">
          <xdr:nvGraphicFramePr>
            <xdr:cNvPr id="2" name="Loyalty Card 1">
              <a:extLst>
                <a:ext uri="{FF2B5EF4-FFF2-40B4-BE49-F238E27FC236}">
                  <a16:creationId xmlns:a16="http://schemas.microsoft.com/office/drawing/2014/main" id="{9D371679-C22A-8E99-D674-1C659EA387E5}"/>
                </a:ext>
              </a:extLst>
            </xdr:cNvPr>
            <xdr:cNvGraphicFramePr/>
          </xdr:nvGraphicFramePr>
          <xdr:xfrm>
            <a:off x="0" y="0"/>
            <a:ext cx="0" cy="0"/>
          </xdr:xfrm>
          <a:graphic>
            <a:graphicData uri="http://schemas.microsoft.com/office/drawing/2010/slicer">
              <sle:slicer xmlns:sle="http://schemas.microsoft.com/office/drawing/2010/slicer" name="Loyalty Card 1"/>
            </a:graphicData>
          </a:graphic>
        </xdr:graphicFrame>
      </mc:Choice>
      <mc:Fallback xmlns="">
        <xdr:sp macro="" textlink="">
          <xdr:nvSpPr>
            <xdr:cNvPr id="0" name=""/>
            <xdr:cNvSpPr>
              <a:spLocks noTextEdit="1"/>
            </xdr:cNvSpPr>
          </xdr:nvSpPr>
          <xdr:spPr>
            <a:xfrm>
              <a:off x="4829174" y="3451225"/>
              <a:ext cx="1278467" cy="879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1533525</xdr:colOff>
      <xdr:row>45</xdr:row>
      <xdr:rowOff>91016</xdr:rowOff>
    </xdr:from>
    <xdr:to>
      <xdr:col>18</xdr:col>
      <xdr:colOff>995892</xdr:colOff>
      <xdr:row>95</xdr:row>
      <xdr:rowOff>113241</xdr:rowOff>
    </xdr:to>
    <xdr:sp macro="" textlink="">
      <xdr:nvSpPr>
        <xdr:cNvPr id="3" name="Rectangle: Rounded Corners 2">
          <a:extLst>
            <a:ext uri="{FF2B5EF4-FFF2-40B4-BE49-F238E27FC236}">
              <a16:creationId xmlns:a16="http://schemas.microsoft.com/office/drawing/2014/main" id="{18144869-46C3-93D9-E1D7-EE159A41BB21}"/>
            </a:ext>
          </a:extLst>
        </xdr:cNvPr>
        <xdr:cNvSpPr/>
      </xdr:nvSpPr>
      <xdr:spPr>
        <a:xfrm>
          <a:off x="13382625" y="8092016"/>
          <a:ext cx="13749867" cy="89122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loyalty card</a:t>
          </a:r>
          <a:r>
            <a:rPr lang="en-IN" sz="1100" kern="1200" baseline="0"/>
            <a:t> sales overview:</a:t>
          </a:r>
          <a:br>
            <a:rPr lang="en-IN" sz="1100" kern="1200" baseline="0"/>
          </a:br>
          <a:r>
            <a:rPr lang="en-IN" sz="1100" kern="1200" baseline="0"/>
            <a:t>based on sales report, loyalty card have favoured in buying excelsa coffee type over the other type, with sales totalling $6,124 from 2019-2022. while customer seems to enjoy arabica and liberica at a similar level with both total sales over the four year course matches similar with $5,400 and $5,240 accordingly. robusta seems to be the least favourable choice by the loyalty card holder with total sales at $4,156 a 47.5% lower than excelsa and around 30% lower than arabica and liberica. however the sales from non-loyalty card holder is still above loyalty card holder, with highest sales coming from liberica and lowest from robusta. </a:t>
          </a:r>
        </a:p>
        <a:p>
          <a:r>
            <a:rPr lang="en-IN" b="1"/>
            <a:t>2020 Sales Performance</a:t>
          </a:r>
        </a:p>
        <a:p>
          <a:r>
            <a:rPr lang="en-IN" b="1"/>
            <a:t>No</a:t>
          </a:r>
          <a:r>
            <a:rPr lang="en-IN"/>
            <a:t>: Sales increased by 2.02% year-over-year (YoY).</a:t>
          </a:r>
        </a:p>
        <a:p>
          <a:r>
            <a:rPr lang="en-IN" b="1"/>
            <a:t>Yes</a:t>
          </a:r>
          <a:r>
            <a:rPr lang="en-IN"/>
            <a:t>: Sales decreased by 3.34% YoY.</a:t>
          </a:r>
        </a:p>
        <a:p>
          <a:r>
            <a:rPr lang="en-IN" b="1"/>
            <a:t>Insight</a:t>
          </a:r>
          <a:r>
            <a:rPr lang="en-IN"/>
            <a:t>: In 2020, the "No" category experienced a slight sales uptick, while the</a:t>
          </a:r>
          <a:r>
            <a:rPr lang="en-IN" baseline="0"/>
            <a:t> sales from loyalty programme</a:t>
          </a:r>
          <a:r>
            <a:rPr lang="en-IN"/>
            <a:t> saw a decline. This divergence suggests differing market dynamics or consumer behavior impacting each category.</a:t>
          </a:r>
        </a:p>
        <a:p>
          <a:r>
            <a:rPr lang="en-IN" b="1"/>
            <a:t>2021 Sales Performance</a:t>
          </a:r>
        </a:p>
        <a:p>
          <a:r>
            <a:rPr lang="en-IN" b="1"/>
            <a:t>No</a:t>
          </a:r>
          <a:r>
            <a:rPr lang="en-IN"/>
            <a:t>: Sales surged by 23.48% YoY.</a:t>
          </a:r>
        </a:p>
        <a:p>
          <a:r>
            <a:rPr lang="en-IN" b="1"/>
            <a:t>Yes</a:t>
          </a:r>
          <a:r>
            <a:rPr lang="en-IN"/>
            <a:t>: Sales grew by 2.48% YoY.</a:t>
          </a:r>
        </a:p>
        <a:p>
          <a:r>
            <a:rPr lang="en-IN" b="1"/>
            <a:t>Insight</a:t>
          </a:r>
          <a:r>
            <a:rPr lang="en-IN"/>
            <a:t>: In 2021, both categories saw growth, with the "No" category showing a substantial increase. This indicates a strong market recovery or favorable conditions benefiting both categories, especially</a:t>
          </a:r>
          <a:r>
            <a:rPr lang="en-IN" baseline="0"/>
            <a:t> customer not in non-loyalty programme</a:t>
          </a:r>
          <a:r>
            <a:rPr lang="en-IN"/>
            <a:t>.</a:t>
          </a:r>
        </a:p>
        <a:p>
          <a:r>
            <a:rPr lang="en-IN" b="1"/>
            <a:t>2022 Sales Performance</a:t>
          </a:r>
        </a:p>
        <a:p>
          <a:r>
            <a:rPr lang="en-IN" b="1"/>
            <a:t>No</a:t>
          </a:r>
          <a:r>
            <a:rPr lang="en-IN"/>
            <a:t>: Sales plummeted by 54.84% YoY.</a:t>
          </a:r>
        </a:p>
        <a:p>
          <a:r>
            <a:rPr lang="en-IN" b="1"/>
            <a:t>Yes</a:t>
          </a:r>
          <a:r>
            <a:rPr lang="en-IN"/>
            <a:t>: Sales dropped by 40.35% YoY.</a:t>
          </a:r>
        </a:p>
        <a:p>
          <a:r>
            <a:rPr lang="en-IN" b="1"/>
            <a:t>Insight</a:t>
          </a:r>
          <a:r>
            <a:rPr lang="en-IN"/>
            <a:t>: In 2022, both categories experienced significant sales declines, with the sales</a:t>
          </a:r>
          <a:r>
            <a:rPr lang="en-IN" baseline="0"/>
            <a:t> from non-loyalty programme</a:t>
          </a:r>
          <a:r>
            <a:rPr lang="en-IN"/>
            <a:t> category facing a more substantial drop. This suggests a challenging market environment or external factors adversely affecting sales across both categories.</a:t>
          </a:r>
        </a:p>
        <a:p>
          <a:pPr algn="l"/>
          <a:endParaRPr lang="en-IN" sz="1100" kern="1200" baseline="0"/>
        </a:p>
        <a:p>
          <a:pPr algn="l"/>
          <a:endParaRPr lang="en-IN" sz="1100" kern="1200" baseline="0"/>
        </a:p>
        <a:p>
          <a:r>
            <a:rPr lang="en-IN" b="1"/>
            <a:t>Recommendations for Enhancing Coffee Bean Sales and Operations</a:t>
          </a:r>
        </a:p>
        <a:p>
          <a:r>
            <a:rPr lang="en-IN" b="1"/>
            <a:t>Focus on High-Performing Categories</a:t>
          </a:r>
        </a:p>
        <a:p>
          <a:r>
            <a:rPr lang="en-IN" b="1"/>
            <a:t>Arabica and Excelsa</a:t>
          </a:r>
          <a:r>
            <a:rPr lang="en-IN"/>
            <a:t>: Given their consistent performance, we should prioritize promoting these coffee types. Developing targeted marketing campaigns that highlight their unique qualities and benefits will attract more customers and reinforce their market position.</a:t>
          </a:r>
        </a:p>
        <a:p>
          <a:r>
            <a:rPr lang="en-IN" b="1"/>
            <a:t>Address Declining Sales</a:t>
          </a:r>
        </a:p>
        <a:p>
          <a:r>
            <a:rPr lang="en-IN" b="1"/>
            <a:t>Liberica and Robusta</a:t>
          </a:r>
          <a:r>
            <a:rPr lang="en-IN"/>
            <a:t>: It is crucial to investigate the reasons behind the significant drop in sales for these categories. Conducting comprehensive market research will help us understand consumer preferences and address any issues related to quality, pricing, or availability.</a:t>
          </a:r>
        </a:p>
        <a:p>
          <a:r>
            <a:rPr lang="en-IN" b="1"/>
            <a:t>Seasonal Promotions and Discounts</a:t>
          </a:r>
        </a:p>
        <a:p>
          <a:r>
            <a:rPr lang="en-IN"/>
            <a:t>Implementing seasonal promotions and discounts can effectively boost sales during low-performing months. Offering bundle deals and enhanced loyalty programs will encourage repeat purchases. For new buyers, we can introduce first-time buyer discounts and referral benefits to expand our customer base.</a:t>
          </a:r>
        </a:p>
        <a:p>
          <a:r>
            <a:rPr lang="en-IN" b="1"/>
            <a:t>Product Diversification</a:t>
          </a:r>
        </a:p>
        <a:p>
          <a:r>
            <a:rPr lang="en-IN"/>
            <a:t>Introducing new coffee blends or variations will cater to evolving consumer preferences. Consider offering limited-edition flavors or specialty coffee types to attract niche markets. For example, exotic beans such as Geisha, prized for their floral and citrusy notes, and Caturra and Catuai, known for their bright acidity and vibrant flavors, can attract coffee enthusiasts and enhance brand engagement.</a:t>
          </a:r>
        </a:p>
        <a:p>
          <a:r>
            <a:rPr lang="en-IN" b="1"/>
            <a:t>Customer Feedback and Engagement</a:t>
          </a:r>
        </a:p>
        <a:p>
          <a:r>
            <a:rPr lang="en-IN"/>
            <a:t>Collecting and analyzing customer feedback is essential to identify areas for improvement. Engaging with customers through social media, surveys, and loyalty programs will build strong relationships and enhance brand loyalty.</a:t>
          </a:r>
        </a:p>
        <a:p>
          <a:r>
            <a:rPr lang="en-IN" b="1"/>
            <a:t>Optimize Supply Chain and Inventory Management</a:t>
          </a:r>
        </a:p>
        <a:p>
          <a:r>
            <a:rPr lang="en-IN"/>
            <a:t>Ensuring efficient supply chain and inventory management is critical to prevent stockouts or overstock situations. Utilizing data analytics to forecast demand accurately and adjust inventory levels accordingly is recommended. If not already in use, adopting digital twin technology can significantly benefit logistics operations by creating virtual replicas of physical assets, processes, or systems. This technology can improve decision-making, enhance real-time risk management, and offer greater visibility into the supply chain.</a:t>
          </a:r>
        </a:p>
        <a:p>
          <a:r>
            <a:rPr lang="en-IN" b="1"/>
            <a:t>Expand Market Reach</a:t>
          </a:r>
        </a:p>
        <a:p>
          <a:r>
            <a:rPr lang="en-IN"/>
            <a:t>Exploring new markets or distribution channels will help expand our customer base. Consider partnerships with local cafes, restaurants, or online platforms to increase visibility and accessibility. Collaborating with micro and nano influencers who have strong local engagement can effectively reach targeted customers.</a:t>
          </a:r>
        </a:p>
        <a:p>
          <a:r>
            <a:rPr lang="en-IN" b="1"/>
            <a:t>Sustainability Initiatives</a:t>
          </a:r>
        </a:p>
        <a:p>
          <a:r>
            <a:rPr lang="en-IN"/>
            <a:t>Implementing sustainability initiatives will appeal to environmentally conscious consumers. Promoting eco-friendly packaging, fair trade practices, and sustainable sourcing will enhance our brand reputation. Additionally, the application of digital twin technology can optimize routes and improve asset utilization, contributing to reduced fuel consumption and lower carbon emissions. This aligns with our sustainability goals and enhances the company's environmental reputation.</a:t>
          </a:r>
        </a:p>
        <a:p>
          <a:pPr algn="l"/>
          <a:endParaRPr lang="en-IN" sz="1100" kern="1200" baseline="0"/>
        </a:p>
        <a:p>
          <a:pPr algn="l"/>
          <a:endParaRPr lang="en-IN" sz="1100" kern="1200"/>
        </a:p>
      </xdr:txBody>
    </xdr:sp>
    <xdr:clientData/>
  </xdr:twoCellAnchor>
  <xdr:twoCellAnchor>
    <xdr:from>
      <xdr:col>11</xdr:col>
      <xdr:colOff>301625</xdr:colOff>
      <xdr:row>23</xdr:row>
      <xdr:rowOff>114300</xdr:rowOff>
    </xdr:from>
    <xdr:to>
      <xdr:col>14</xdr:col>
      <xdr:colOff>1362075</xdr:colOff>
      <xdr:row>41</xdr:row>
      <xdr:rowOff>139700</xdr:rowOff>
    </xdr:to>
    <xdr:graphicFrame macro="">
      <xdr:nvGraphicFramePr>
        <xdr:cNvPr id="5" name="Chart 4">
          <a:extLst>
            <a:ext uri="{FF2B5EF4-FFF2-40B4-BE49-F238E27FC236}">
              <a16:creationId xmlns:a16="http://schemas.microsoft.com/office/drawing/2014/main" id="{29EA1501-B1BA-2762-D16F-697A6E72B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1044576</xdr:colOff>
      <xdr:row>1</xdr:row>
      <xdr:rowOff>92075</xdr:rowOff>
    </xdr:from>
    <xdr:to>
      <xdr:col>11</xdr:col>
      <xdr:colOff>698500</xdr:colOff>
      <xdr:row>21</xdr:row>
      <xdr:rowOff>65087</xdr:rowOff>
    </xdr:to>
    <xdr:graphicFrame macro="">
      <xdr:nvGraphicFramePr>
        <xdr:cNvPr id="6" name="Chart 5">
          <a:extLst>
            <a:ext uri="{FF2B5EF4-FFF2-40B4-BE49-F238E27FC236}">
              <a16:creationId xmlns:a16="http://schemas.microsoft.com/office/drawing/2014/main" id="{538BC236-508C-3E47-E36C-3AD919ABF7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314325</xdr:colOff>
      <xdr:row>1</xdr:row>
      <xdr:rowOff>165100</xdr:rowOff>
    </xdr:from>
    <xdr:to>
      <xdr:col>16</xdr:col>
      <xdr:colOff>165099</xdr:colOff>
      <xdr:row>22</xdr:row>
      <xdr:rowOff>114300</xdr:rowOff>
    </xdr:to>
    <xdr:graphicFrame macro="">
      <xdr:nvGraphicFramePr>
        <xdr:cNvPr id="7" name="Chart 6">
          <a:extLst>
            <a:ext uri="{FF2B5EF4-FFF2-40B4-BE49-F238E27FC236}">
              <a16:creationId xmlns:a16="http://schemas.microsoft.com/office/drawing/2014/main" id="{3460DDA3-4770-BDF5-4AAF-C2622B8244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600075</xdr:colOff>
      <xdr:row>28</xdr:row>
      <xdr:rowOff>120650</xdr:rowOff>
    </xdr:from>
    <xdr:to>
      <xdr:col>16</xdr:col>
      <xdr:colOff>849842</xdr:colOff>
      <xdr:row>42</xdr:row>
      <xdr:rowOff>111125</xdr:rowOff>
    </xdr:to>
    <mc:AlternateContent xmlns:mc="http://schemas.openxmlformats.org/markup-compatibility/2006" xmlns:a14="http://schemas.microsoft.com/office/drawing/2010/main">
      <mc:Choice Requires="a14">
        <xdr:graphicFrame macro="">
          <xdr:nvGraphicFramePr>
            <xdr:cNvPr id="8" name="Months (Order Date) 4">
              <a:extLst>
                <a:ext uri="{FF2B5EF4-FFF2-40B4-BE49-F238E27FC236}">
                  <a16:creationId xmlns:a16="http://schemas.microsoft.com/office/drawing/2014/main" id="{5BA958D9-562E-0F94-A610-D4233128D40F}"/>
                </a:ext>
              </a:extLst>
            </xdr:cNvPr>
            <xdr:cNvGraphicFramePr/>
          </xdr:nvGraphicFramePr>
          <xdr:xfrm>
            <a:off x="0" y="0"/>
            <a:ext cx="0" cy="0"/>
          </xdr:xfrm>
          <a:graphic>
            <a:graphicData uri="http://schemas.microsoft.com/office/drawing/2010/slicer">
              <sle:slicer xmlns:sle="http://schemas.microsoft.com/office/drawing/2010/slicer" name="Months (Order Date) 4"/>
            </a:graphicData>
          </a:graphic>
        </xdr:graphicFrame>
      </mc:Choice>
      <mc:Fallback xmlns="">
        <xdr:sp macro="" textlink="">
          <xdr:nvSpPr>
            <xdr:cNvPr id="0" name=""/>
            <xdr:cNvSpPr>
              <a:spLocks noTextEdit="1"/>
            </xdr:cNvSpPr>
          </xdr:nvSpPr>
          <xdr:spPr>
            <a:xfrm>
              <a:off x="17513300" y="5102225"/>
              <a:ext cx="1837267" cy="2476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1050924</xdr:colOff>
      <xdr:row>22</xdr:row>
      <xdr:rowOff>165101</xdr:rowOff>
    </xdr:from>
    <xdr:to>
      <xdr:col>10</xdr:col>
      <xdr:colOff>1190625</xdr:colOff>
      <xdr:row>41</xdr:row>
      <xdr:rowOff>92307</xdr:rowOff>
    </xdr:to>
    <xdr:graphicFrame macro="">
      <xdr:nvGraphicFramePr>
        <xdr:cNvPr id="9" name="Chart 8">
          <a:extLst>
            <a:ext uri="{FF2B5EF4-FFF2-40B4-BE49-F238E27FC236}">
              <a16:creationId xmlns:a16="http://schemas.microsoft.com/office/drawing/2014/main" id="{E9D8095F-85EA-4842-B345-BBEEE52B95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387350</xdr:colOff>
      <xdr:row>41</xdr:row>
      <xdr:rowOff>31750</xdr:rowOff>
    </xdr:from>
    <xdr:to>
      <xdr:col>4</xdr:col>
      <xdr:colOff>325967</xdr:colOff>
      <xdr:row>47</xdr:row>
      <xdr:rowOff>133350</xdr:rowOff>
    </xdr:to>
    <mc:AlternateContent xmlns:mc="http://schemas.openxmlformats.org/markup-compatibility/2006" xmlns:a14="http://schemas.microsoft.com/office/drawing/2010/main">
      <mc:Choice Requires="a14">
        <xdr:graphicFrame macro="">
          <xdr:nvGraphicFramePr>
            <xdr:cNvPr id="10" name="Country 3">
              <a:extLst>
                <a:ext uri="{FF2B5EF4-FFF2-40B4-BE49-F238E27FC236}">
                  <a16:creationId xmlns:a16="http://schemas.microsoft.com/office/drawing/2014/main" id="{C60B6142-D9F7-07D3-B83C-3C94CD913209}"/>
                </a:ext>
              </a:extLst>
            </xdr:cNvPr>
            <xdr:cNvGraphicFramePr/>
          </xdr:nvGraphicFramePr>
          <xdr:xfrm>
            <a:off x="0" y="0"/>
            <a:ext cx="0" cy="0"/>
          </xdr:xfrm>
          <a:graphic>
            <a:graphicData uri="http://schemas.microsoft.com/office/drawing/2010/slicer">
              <sle:slicer xmlns:sle="http://schemas.microsoft.com/office/drawing/2010/slicer" name="Country 3"/>
            </a:graphicData>
          </a:graphic>
        </xdr:graphicFrame>
      </mc:Choice>
      <mc:Fallback xmlns="">
        <xdr:sp macro="" textlink="">
          <xdr:nvSpPr>
            <xdr:cNvPr id="0" name=""/>
            <xdr:cNvSpPr>
              <a:spLocks noTextEdit="1"/>
            </xdr:cNvSpPr>
          </xdr:nvSpPr>
          <xdr:spPr>
            <a:xfrm>
              <a:off x="2473325" y="7318375"/>
              <a:ext cx="1835150" cy="1171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212725</xdr:colOff>
      <xdr:row>42</xdr:row>
      <xdr:rowOff>158750</xdr:rowOff>
    </xdr:from>
    <xdr:to>
      <xdr:col>1</xdr:col>
      <xdr:colOff>1073150</xdr:colOff>
      <xdr:row>47</xdr:row>
      <xdr:rowOff>158750</xdr:rowOff>
    </xdr:to>
    <mc:AlternateContent xmlns:mc="http://schemas.openxmlformats.org/markup-compatibility/2006" xmlns:a14="http://schemas.microsoft.com/office/drawing/2010/main">
      <mc:Choice Requires="a14">
        <xdr:graphicFrame macro="">
          <xdr:nvGraphicFramePr>
            <xdr:cNvPr id="11" name="Loyalty Card 2">
              <a:extLst>
                <a:ext uri="{FF2B5EF4-FFF2-40B4-BE49-F238E27FC236}">
                  <a16:creationId xmlns:a16="http://schemas.microsoft.com/office/drawing/2014/main" id="{5D1547C7-2545-A857-5F83-0B48B367EA20}"/>
                </a:ext>
              </a:extLst>
            </xdr:cNvPr>
            <xdr:cNvGraphicFramePr/>
          </xdr:nvGraphicFramePr>
          <xdr:xfrm>
            <a:off x="0" y="0"/>
            <a:ext cx="0" cy="0"/>
          </xdr:xfrm>
          <a:graphic>
            <a:graphicData uri="http://schemas.microsoft.com/office/drawing/2010/slicer">
              <sle:slicer xmlns:sle="http://schemas.microsoft.com/office/drawing/2010/slicer" name="Loyalty Card 2"/>
            </a:graphicData>
          </a:graphic>
        </xdr:graphicFrame>
      </mc:Choice>
      <mc:Fallback xmlns="">
        <xdr:sp macro="" textlink="">
          <xdr:nvSpPr>
            <xdr:cNvPr id="0" name=""/>
            <xdr:cNvSpPr>
              <a:spLocks noTextEdit="1"/>
            </xdr:cNvSpPr>
          </xdr:nvSpPr>
          <xdr:spPr>
            <a:xfrm>
              <a:off x="215900" y="7629525"/>
              <a:ext cx="1809750" cy="885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1811867</xdr:colOff>
      <xdr:row>42</xdr:row>
      <xdr:rowOff>29634</xdr:rowOff>
    </xdr:from>
    <xdr:to>
      <xdr:col>7</xdr:col>
      <xdr:colOff>779992</xdr:colOff>
      <xdr:row>47</xdr:row>
      <xdr:rowOff>59268</xdr:rowOff>
    </xdr:to>
    <mc:AlternateContent xmlns:mc="http://schemas.openxmlformats.org/markup-compatibility/2006" xmlns:a14="http://schemas.microsoft.com/office/drawing/2010/main">
      <mc:Choice Requires="a14">
        <xdr:graphicFrame macro="">
          <xdr:nvGraphicFramePr>
            <xdr:cNvPr id="14" name="Loyalty Card 4">
              <a:extLst>
                <a:ext uri="{FF2B5EF4-FFF2-40B4-BE49-F238E27FC236}">
                  <a16:creationId xmlns:a16="http://schemas.microsoft.com/office/drawing/2014/main" id="{51D03591-D490-7CDE-D5E9-6D1C1A8F45B9}"/>
                </a:ext>
              </a:extLst>
            </xdr:cNvPr>
            <xdr:cNvGraphicFramePr/>
          </xdr:nvGraphicFramePr>
          <xdr:xfrm>
            <a:off x="0" y="0"/>
            <a:ext cx="0" cy="0"/>
          </xdr:xfrm>
          <a:graphic>
            <a:graphicData uri="http://schemas.microsoft.com/office/drawing/2010/slicer">
              <sle:slicer xmlns:sle="http://schemas.microsoft.com/office/drawing/2010/slicer" name="Loyalty Card 4"/>
            </a:graphicData>
          </a:graphic>
        </xdr:graphicFrame>
      </mc:Choice>
      <mc:Fallback xmlns="">
        <xdr:sp macro="" textlink="">
          <xdr:nvSpPr>
            <xdr:cNvPr id="0" name=""/>
            <xdr:cNvSpPr>
              <a:spLocks noTextEdit="1"/>
            </xdr:cNvSpPr>
          </xdr:nvSpPr>
          <xdr:spPr>
            <a:xfrm>
              <a:off x="6798734" y="7852834"/>
              <a:ext cx="1828800" cy="9609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875242</xdr:colOff>
      <xdr:row>43</xdr:row>
      <xdr:rowOff>1059</xdr:rowOff>
    </xdr:from>
    <xdr:to>
      <xdr:col>9</xdr:col>
      <xdr:colOff>584200</xdr:colOff>
      <xdr:row>51</xdr:row>
      <xdr:rowOff>38100</xdr:rowOff>
    </xdr:to>
    <mc:AlternateContent xmlns:mc="http://schemas.openxmlformats.org/markup-compatibility/2006" xmlns:a14="http://schemas.microsoft.com/office/drawing/2010/main">
      <mc:Choice Requires="a14">
        <xdr:graphicFrame macro="">
          <xdr:nvGraphicFramePr>
            <xdr:cNvPr id="18" name="Years (Order Date) 7">
              <a:extLst>
                <a:ext uri="{FF2B5EF4-FFF2-40B4-BE49-F238E27FC236}">
                  <a16:creationId xmlns:a16="http://schemas.microsoft.com/office/drawing/2014/main" id="{88A9A65F-F19F-32A5-613D-F8006E21CC6E}"/>
                </a:ext>
              </a:extLst>
            </xdr:cNvPr>
            <xdr:cNvGraphicFramePr/>
          </xdr:nvGraphicFramePr>
          <xdr:xfrm>
            <a:off x="0" y="0"/>
            <a:ext cx="0" cy="0"/>
          </xdr:xfrm>
          <a:graphic>
            <a:graphicData uri="http://schemas.microsoft.com/office/drawing/2010/slicer">
              <sle:slicer xmlns:sle="http://schemas.microsoft.com/office/drawing/2010/slicer" name="Years (Order Date) 7"/>
            </a:graphicData>
          </a:graphic>
        </xdr:graphicFrame>
      </mc:Choice>
      <mc:Fallback xmlns="">
        <xdr:sp macro="" textlink="">
          <xdr:nvSpPr>
            <xdr:cNvPr id="0" name=""/>
            <xdr:cNvSpPr>
              <a:spLocks noTextEdit="1"/>
            </xdr:cNvSpPr>
          </xdr:nvSpPr>
          <xdr:spPr>
            <a:xfrm>
              <a:off x="7428442" y="7646459"/>
              <a:ext cx="1356783" cy="14721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161925</xdr:colOff>
      <xdr:row>58</xdr:row>
      <xdr:rowOff>82550</xdr:rowOff>
    </xdr:from>
    <xdr:to>
      <xdr:col>9</xdr:col>
      <xdr:colOff>442382</xdr:colOff>
      <xdr:row>74</xdr:row>
      <xdr:rowOff>23284</xdr:rowOff>
    </xdr:to>
    <xdr:graphicFrame macro="">
      <xdr:nvGraphicFramePr>
        <xdr:cNvPr id="19" name="Chart 18">
          <a:extLst>
            <a:ext uri="{FF2B5EF4-FFF2-40B4-BE49-F238E27FC236}">
              <a16:creationId xmlns:a16="http://schemas.microsoft.com/office/drawing/2014/main" id="{C3BD548D-5C19-BE71-ED77-799E33ADC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142875</xdr:colOff>
      <xdr:row>9</xdr:row>
      <xdr:rowOff>9525</xdr:rowOff>
    </xdr:from>
    <xdr:to>
      <xdr:col>20</xdr:col>
      <xdr:colOff>323850</xdr:colOff>
      <xdr:row>27</xdr:row>
      <xdr:rowOff>11112</xdr:rowOff>
    </xdr:to>
    <xdr:graphicFrame macro="">
      <xdr:nvGraphicFramePr>
        <xdr:cNvPr id="3" name="Chart 2">
          <a:extLst>
            <a:ext uri="{FF2B5EF4-FFF2-40B4-BE49-F238E27FC236}">
              <a16:creationId xmlns:a16="http://schemas.microsoft.com/office/drawing/2014/main" id="{073DDB3C-3FE7-3D74-3E46-EEB84812D1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5</xdr:col>
      <xdr:colOff>66675</xdr:colOff>
      <xdr:row>0</xdr:row>
      <xdr:rowOff>30163</xdr:rowOff>
    </xdr:from>
    <xdr:to>
      <xdr:col>15</xdr:col>
      <xdr:colOff>301625</xdr:colOff>
      <xdr:row>19</xdr:row>
      <xdr:rowOff>28576</xdr:rowOff>
    </xdr:to>
    <xdr:graphicFrame macro="">
      <xdr:nvGraphicFramePr>
        <xdr:cNvPr id="2" name="Chart 1">
          <a:extLst>
            <a:ext uri="{FF2B5EF4-FFF2-40B4-BE49-F238E27FC236}">
              <a16:creationId xmlns:a16="http://schemas.microsoft.com/office/drawing/2014/main" id="{4A86ECC2-7CA5-7E58-F5B2-BC42EE84F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13</xdr:row>
      <xdr:rowOff>104775</xdr:rowOff>
    </xdr:from>
    <xdr:to>
      <xdr:col>4</xdr:col>
      <xdr:colOff>1390650</xdr:colOff>
      <xdr:row>26</xdr:row>
      <xdr:rowOff>158750</xdr:rowOff>
    </xdr:to>
    <xdr:sp macro="" textlink="">
      <xdr:nvSpPr>
        <xdr:cNvPr id="3" name="Rectangle: Rounded Corners 2">
          <a:extLst>
            <a:ext uri="{FF2B5EF4-FFF2-40B4-BE49-F238E27FC236}">
              <a16:creationId xmlns:a16="http://schemas.microsoft.com/office/drawing/2014/main" id="{E83406E9-2A4A-B5C9-C626-A99573F8144B}"/>
            </a:ext>
          </a:extLst>
        </xdr:cNvPr>
        <xdr:cNvSpPr/>
      </xdr:nvSpPr>
      <xdr:spPr>
        <a:xfrm>
          <a:off x="47625" y="2457450"/>
          <a:ext cx="5486400" cy="2406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t>luctuating Sales</a:t>
          </a:r>
          <a:r>
            <a:rPr lang="en-IN"/>
            <a:t>:</a:t>
          </a:r>
        </a:p>
        <a:p>
          <a:r>
            <a:rPr lang="en-IN"/>
            <a:t>Sales values from January to July 2022 show significant fluctuations, with peaks in March ($1,315.21) and June ($1,155.39), and a notable dip in February ($393.63).</a:t>
          </a:r>
        </a:p>
        <a:p>
          <a:r>
            <a:rPr lang="en-IN" b="1"/>
            <a:t>Forecasted Stability</a:t>
          </a:r>
          <a:r>
            <a:rPr lang="en-IN"/>
            <a:t>:</a:t>
          </a:r>
        </a:p>
        <a:p>
          <a:r>
            <a:rPr lang="en-IN"/>
            <a:t>The forecasted sales for the latter part of 2022 indicate a potential stabilization, with values ranging from $244.25 in August to $1,013.21 in October. However, the wide confidence bounds suggest uncertainty in the forecast.</a:t>
          </a:r>
        </a:p>
        <a:p>
          <a:r>
            <a:rPr lang="en-IN" b="1"/>
            <a:t>Potential Risks</a:t>
          </a:r>
          <a:r>
            <a:rPr lang="en-IN"/>
            <a:t>:</a:t>
          </a:r>
        </a:p>
        <a:p>
          <a:r>
            <a:rPr lang="en-IN"/>
            <a:t>The lower confidence bounds for October and December indicate potential risks of negative sales values, highlighting the need for proactive measures to mitigate these risks.</a:t>
          </a:r>
        </a:p>
        <a:p>
          <a:pPr algn="l"/>
          <a:endParaRPr lang="en-IN" sz="1100" kern="12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31750</xdr:colOff>
          <xdr:row>5</xdr:row>
          <xdr:rowOff>0</xdr:rowOff>
        </xdr:from>
        <xdr:to>
          <xdr:col>6</xdr:col>
          <xdr:colOff>768350</xdr:colOff>
          <xdr:row>6</xdr:row>
          <xdr:rowOff>127000</xdr:rowOff>
        </xdr:to>
        <xdr:sp macro="" textlink="">
          <xdr:nvSpPr>
            <xdr:cNvPr id="9220" name="TextBox1" hidden="1">
              <a:extLst>
                <a:ext uri="{63B3BB69-23CF-44E3-9099-C40C66FF867C}">
                  <a14:compatExt spid="_x0000_s9220"/>
                </a:ext>
                <a:ext uri="{FF2B5EF4-FFF2-40B4-BE49-F238E27FC236}">
                  <a16:creationId xmlns:a16="http://schemas.microsoft.com/office/drawing/2014/main" id="{00000000-0008-0000-15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lden tsering" refreshedDate="45634.003785532404" createdVersion="8" refreshedVersion="8" minRefreshableVersion="3" recordCount="1000" xr:uid="{147DA086-BA0D-4B58-A538-C0C7B96CB2C8}">
  <cacheSource type="worksheet">
    <worksheetSource ref="A1:P1001" sheet="orders"/>
  </cacheSource>
  <cacheFields count="18">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ount="913">
        <s v="17670-51384-MA"/>
        <s v="21125-22134-PX"/>
        <s v="23806-46781-OU"/>
        <s v="86561-91660-RB"/>
        <s v="65223-29612-CB"/>
        <s v="21134-81676-FR"/>
        <s v="03396-68805-ZC"/>
        <s v="61021-27840-ZN"/>
        <s v="76239-90137-UQ"/>
        <s v="49315-21985-BB"/>
        <s v="34136-36674-OM"/>
        <s v="39396-12890-PE"/>
        <s v="95875-73336-RG"/>
        <s v="25473-43727-BY"/>
        <s v="99643-51048-IQ"/>
        <s v="62173-15287-CU"/>
        <s v="57611-05522-ST"/>
        <s v="76664-37050-DT"/>
        <s v="03090-88267-BQ"/>
        <s v="37651-47492-NC"/>
        <s v="95399-57205-HI"/>
        <s v="24010-66714-HW"/>
        <s v="07591-92789-UA"/>
        <s v="49231-44455-IC"/>
        <s v="50124-88608-EO"/>
        <s v="00888-74814-UZ"/>
        <s v="14158-30713-OB"/>
        <s v="51427-89175-QJ"/>
        <s v="39123-12846-YJ"/>
        <s v="44981-99666-XB"/>
        <s v="24825-51803-CQ"/>
        <s v="77634-13918-GJ"/>
        <s v="13694-25001-LX"/>
        <s v="08523-01791-TI"/>
        <s v="49860-68865-AB"/>
        <s v="21240-83132-SP"/>
        <s v="08350-81623-TF"/>
        <s v="73284-01385-SJ"/>
        <s v="04152-34436-IE"/>
        <s v="06631-86965-XP"/>
        <s v="54619-08558-ZU"/>
        <s v="85589-17020-CX"/>
        <s v="36078-91009-WU"/>
        <s v="15770-27099-GX"/>
        <s v="91460-04823-BX"/>
        <s v="45089-52817-WN"/>
        <s v="76447-50326-IC"/>
        <s v="26333-67911-OL"/>
        <s v="22107-86640-SB"/>
        <s v="09960-34242-LZ"/>
        <s v="04671-85591-RT"/>
        <s v="25729-68859-UA"/>
        <s v="05501-86351-NX"/>
        <s v="04521-04300-OK"/>
        <s v="58689-55264-VK"/>
        <s v="79436-73011-MM"/>
        <s v="65552-60476-KY"/>
        <s v="69904-02729-YS"/>
        <s v="01433-04270-AX"/>
        <s v="14204-14186-LA"/>
        <s v="32948-34398-HC"/>
        <s v="77343-52608-FF"/>
        <s v="42770-36274-QA"/>
        <s v="14103-58987-ZU"/>
        <s v="69958-32065-SW"/>
        <s v="69533-84907-FA"/>
        <s v="76005-95461-CI"/>
        <s v="15395-90855-VB"/>
        <s v="80640-45811-LB"/>
        <s v="28476-04082-GR"/>
        <s v="12018-75670-EU"/>
        <s v="86437-17399-FK"/>
        <s v="62979-53167-ML"/>
        <s v="54810-81899-HL"/>
        <s v="26103-41504-IB"/>
        <s v="76534-45229-SG"/>
        <s v="81744-27332-RR"/>
        <s v="91513-75657-PH"/>
        <s v="30373-66619-CB"/>
        <s v="31582-23562-FM"/>
        <s v="81431-12577-VD"/>
        <s v="68894-91205-MP"/>
        <s v="87602-55754-VN"/>
        <s v="39181-35745-WH"/>
        <s v="30381-64762-NG"/>
        <s v="17503-27693-ZH"/>
        <s v="89442-35633-HJ"/>
        <s v="13654-85265-IL"/>
        <s v="40946-22090-FP"/>
        <s v="29050-93691-TS"/>
        <s v="64395-74865-WF"/>
        <s v="81861-66046-SU"/>
        <s v="13366-78506-KP"/>
        <s v="08847-29858-HN"/>
        <s v="00539-42510-RY"/>
        <s v="45190-08727-NV"/>
        <s v="87049-37901-FU"/>
        <s v="34015-31593-JC"/>
        <s v="90305-50099-SV"/>
        <s v="55871-61935-MF"/>
        <s v="15405-60469-TM"/>
        <s v="06953-94794-FB"/>
        <s v="22305-40299-CY"/>
        <s v="09020-56774-GU"/>
        <s v="92926-08470-YS"/>
        <s v="07250-63194-JO"/>
        <s v="63787-96257-TQ"/>
        <s v="49530-25460-RW"/>
        <s v="66508-21373-OQ"/>
        <s v="20203-03950-FY"/>
        <s v="83895-90735-XH"/>
        <s v="61954-61462-RJ"/>
        <s v="47939-53158-LS"/>
        <s v="61513-27752-FA"/>
        <s v="89714-19856-WX"/>
        <s v="87979-56781-YV"/>
        <s v="74126-88836-KA"/>
        <s v="37397-05992-VO"/>
        <s v="54904-18397-UD"/>
        <s v="19017-95853-EK"/>
        <s v="88593-59934-VU"/>
        <s v="47493-68564-YM"/>
        <s v="82246-82543-DW"/>
        <s v="03384-62101-IY"/>
        <s v="86881-41559-OR"/>
        <s v="02536-18494-AQ"/>
        <s v="58638-01029-CB"/>
        <s v="90312-11148-LA"/>
        <s v="68239-74809-TF"/>
        <s v="91074-60023-IP"/>
        <s v="07972-83748-JI"/>
        <s v="08694-57330-XR"/>
        <s v="68412-11126-YJ"/>
        <s v="69037-66822-DW"/>
        <s v="01297-94364-XH"/>
        <s v="39919-06540-ZI"/>
        <s v="60512-78550-WS"/>
        <s v="40172-12000-AU"/>
        <s v="39019-13649-CL"/>
        <s v="12715-05198-QU"/>
        <s v="04513-76520-QO"/>
        <s v="88446-59251-SQ"/>
        <s v="23779-10274-KN"/>
        <s v="57235-92842-DK"/>
        <s v="75977-30364-AY"/>
        <s v="12299-30914-NG"/>
        <s v="59971-35626-YJ"/>
        <s v="15380-76513-PS"/>
        <s v="73564-98204-EY"/>
        <s v="72282-40594-RX"/>
        <s v="17514-94165-RJ"/>
        <s v="56248-75861-JX"/>
        <s v="97855-54761-IS"/>
        <s v="96544-91644-IT"/>
        <s v="51971-70393-QM"/>
        <s v="06812-11924-IK"/>
        <s v="59741-90220-OW"/>
        <s v="62682-27930-PD"/>
        <s v="00256-19905-YG"/>
        <s v="38890-22576-UI"/>
        <s v="94573-61802-PH"/>
        <s v="86447-02699-UT"/>
        <s v="51432-27169-KN"/>
        <s v="43074-00987-PB"/>
        <s v="04739-85772-QT"/>
        <s v="28279-78469-YW"/>
        <s v="91829-99544-DS"/>
        <s v="38978-59582-JP"/>
        <s v="86504-96610-BH"/>
        <s v="75986-98864-EZ"/>
        <s v="66776-88682-RG"/>
        <s v="85851-78384-DM"/>
        <s v="55232-81621-BX"/>
        <s v="80310-92912-JA"/>
        <s v="19821-05175-WZ"/>
        <s v="01338-83217-GV"/>
        <s v="66044-25298-TA"/>
        <s v="28728-47861-TZ"/>
        <s v="32638-38620-AX"/>
        <s v="83163-65741-IH"/>
        <s v="89422-58281-FD"/>
        <s v="76293-30918-DQ"/>
        <s v="86779-84838-EJ"/>
        <s v="66806-41795-MX"/>
        <s v="64875-71224-UI"/>
        <s v="16982-35708-BZ"/>
        <s v="66708-26678-QK"/>
        <s v="08743-09057-OO"/>
        <s v="37490-01572-JW"/>
        <s v="01811-60350-CU"/>
        <s v="24766-58139-GT"/>
        <s v="90123-70970-NY"/>
        <s v="93809-05424-MG"/>
        <s v="85425-33494-HQ"/>
        <s v="54387-64897-XC"/>
        <s v="01035-70465-UO"/>
        <s v="84260-39432-ML"/>
        <s v="69779-40609-RS"/>
        <s v="80247-70000-HT"/>
        <s v="35058-04550-VC"/>
        <s v="27226-53717-SY"/>
        <s v="02002-98725-CH"/>
        <s v="38487-01549-MV"/>
        <s v="98573-41811-EQ"/>
        <s v="72463-75685-MV"/>
        <s v="10225-91535-AI"/>
        <s v="48090-06534-HI"/>
        <s v="80444-58185-FX"/>
        <s v="13561-92774-WP"/>
        <s v="11550-78378-GE"/>
        <s v="90961-35603-RP"/>
        <s v="57145-03803-ZL"/>
        <s v="89115-11966-VF"/>
        <s v="05754-41702-FG"/>
        <s v="84269-49816-ML"/>
        <s v="23600-98432-ME"/>
        <s v="79058-02767-CP"/>
        <s v="89208-74646-UK"/>
        <s v="11408-81032-UR"/>
        <s v="32070-55528-UG"/>
        <s v="48873-84433-PN"/>
        <s v="32928-18158-OW"/>
        <s v="89711-56688-GG"/>
        <s v="48389-71976-JB"/>
        <s v="84033-80762-EQ"/>
        <s v="12743-00952-KO"/>
        <s v="41505-42181-EF"/>
        <s v="14307-87663-KB"/>
        <s v="08360-19442-GB"/>
        <s v="93405-51204-UW"/>
        <s v="97152-03355-IW"/>
        <s v="79216-73157-TE"/>
        <s v="20259-47723-AC"/>
        <s v="04666-71569-RI"/>
        <s v="08909-77713-CG"/>
        <s v="84340-73931-VV"/>
        <s v="04609-95151-XH"/>
        <s v="99562-88650-YF"/>
        <s v="46560-73885-PJ"/>
        <s v="80179-44620-WN"/>
        <s v="59081-87231-VP"/>
        <s v="07878-45872-CC"/>
        <s v="12444-05174-OO"/>
        <s v="34665-62561-AU"/>
        <s v="77877-11993-QH"/>
        <s v="32291-18308-YZ"/>
        <s v="25754-33191-ZI"/>
        <s v="53120-45532-KL"/>
        <s v="36605-83052-WB"/>
        <s v="53683-35977-KI"/>
        <s v="07972-83134-NM"/>
        <s v="25514-23938-IQ"/>
        <s v="49084-44492-OJ"/>
        <s v="76624-72205-CK"/>
        <s v="12729-50170-JE"/>
        <s v="43974-44760-QI"/>
        <s v="30585-48726-BK"/>
        <s v="16123-07017-TY"/>
        <s v="27723-45097-MH"/>
        <s v="37078-56703-AF"/>
        <s v="79420-11075-MY"/>
        <s v="57504-13456-UO"/>
        <s v="53751-57560-CN"/>
        <s v="96112-42558-EA"/>
        <s v="03157-23165-UB"/>
        <s v="51466-52850-AG"/>
        <s v="57145-31023-FK"/>
        <s v="66408-53777-VE"/>
        <s v="53035-99701-WG"/>
        <s v="45899-92796-EI"/>
        <s v="17649-28133-PY"/>
        <s v="49612-33852-CN"/>
        <s v="66976-43829-YG"/>
        <s v="64852-04619-XZ"/>
        <s v="58690-31815-VY"/>
        <s v="62863-81239-DT"/>
        <s v="21177-40725-CF"/>
        <s v="99421-80253-UI"/>
        <s v="45315-50206-DK"/>
        <s v="09595-95726-OV"/>
        <s v="60221-67036-TD"/>
        <s v="62923-29397-KX"/>
        <s v="33011-52383-BA"/>
        <s v="86768-91598-FA"/>
        <s v="37191-12203-MX"/>
        <s v="16545-76328-JY"/>
        <s v="74330-29286-RO"/>
        <s v="22349-47389-GY"/>
        <s v="70290-38099-GB"/>
        <s v="18741-72071-PP"/>
        <s v="62588-82624-II"/>
        <s v="37430-29579-HD"/>
        <s v="84132-22322-QT"/>
        <s v="37445-17791-NQ"/>
        <s v="58511-10548-ZU"/>
        <s v="47725-34771-FJ"/>
        <s v="53086-67334-KT"/>
        <s v="83308-82257-UN"/>
        <s v="37274-08534-FM"/>
        <s v="54004-04664-AA"/>
        <s v="26822-19510-SD"/>
        <s v="06432-73165-ML"/>
        <s v="96503-31833-CW"/>
        <s v="63985-64148-MG"/>
        <s v="19597-91185-CM"/>
        <s v="79814-23626-JR"/>
        <s v="43439-94003-DW"/>
        <s v="97655-45555-LI"/>
        <s v="64418-01720-VW"/>
        <s v="96836-09258-RI"/>
        <s v="69529-07533-CV"/>
        <s v="94840-49457-UD"/>
        <s v="81414-81273-DK"/>
        <s v="76930-61689-CH"/>
        <s v="12839-56537-TQ"/>
        <s v="62741-01322-HU"/>
        <s v="44932-34838-RM"/>
        <s v="91181-19412-RQ"/>
        <s v="37182-54930-XC"/>
        <s v="08613-17327-XT"/>
        <s v="70451-38048-AH"/>
        <s v="35442-75769-PL"/>
        <s v="83737-56117-JE"/>
        <s v="07095-81281-NJ"/>
        <s v="77043-48851-HG"/>
        <s v="78224-60622-KH"/>
        <s v="83105-86631-IU"/>
        <s v="99358-65399-TC"/>
        <s v="94525-76037-JP"/>
        <s v="82718-93677-XO"/>
        <s v="44708-78241-DF"/>
        <s v="23039-93032-FN"/>
        <s v="35256-12529-FT"/>
        <s v="86100-33488-WP"/>
        <s v="64435-53100-WM"/>
        <s v="44699-43836-UH"/>
        <s v="29588-35679-RG"/>
        <s v="64815-54078-HH"/>
        <s v="59572-41990-XY"/>
        <s v="32481-61533-ZJ"/>
        <s v="31587-92570-HL"/>
        <s v="93832-04799-ID"/>
        <s v="59367-30821-ZQ"/>
        <s v="83947-45528-ET"/>
        <s v="60799-92593-CX"/>
        <s v="61600-55136-UM"/>
        <s v="59771-90302-OF"/>
        <s v="16880-78077-FB"/>
        <s v="74415-50873-FC"/>
        <s v="31798-95707-NR"/>
        <s v="59122-08794-WT"/>
        <s v="37238-52421-JJ"/>
        <s v="48854-01899-FN"/>
        <s v="80896-38819-DW"/>
        <s v="29814-01459-RC"/>
        <s v="48497-29281-FE"/>
        <s v="43605-12616-YH"/>
        <s v="21907-75962-VB"/>
        <s v="69503-12127-YD"/>
        <s v="68810-07329-EU"/>
        <s v="08478-75251-OG"/>
        <s v="17005-82030-EA"/>
        <s v="42179-95059-DO"/>
        <s v="55989-39849-WO"/>
        <s v="28932-49296-TM"/>
        <s v="86144-10144-CB"/>
        <s v="60973-72562-DQ"/>
        <s v="11263-86515-VU"/>
        <s v="60004-62976-NI"/>
        <s v="77876-28498-HI"/>
        <s v="61302-06948-EH"/>
        <s v="06757-96251-UH"/>
        <s v="44530-75983-OD"/>
        <s v="44865-58249-RY"/>
        <s v="36021-61205-DF"/>
        <s v="75716-12782-SS"/>
        <s v="11812-00461-KH"/>
        <s v="46681-78850-ZW"/>
        <s v="01932-87052-KO"/>
        <s v="16046-34805-ZF"/>
        <s v="34546-70516-LR"/>
        <s v="73699-93557-FZ"/>
        <s v="86686-37462-CK"/>
        <s v="14298-02150-KH"/>
        <s v="48675-07824-HJ"/>
        <s v="18551-80943-YQ"/>
        <s v="19196-09748-DB"/>
        <s v="72233-08665-IP"/>
        <s v="53817-13148-RK"/>
        <s v="92227-49331-QR"/>
        <s v="12997-41076-FQ"/>
        <s v="44220-00348-MB"/>
        <s v="93047-98331-DD"/>
        <s v="67285-75317-XI"/>
        <s v="88167-57964-PH"/>
        <s v="16106-36039-QS"/>
        <s v="98921-82417-GN"/>
        <s v="55265-75151-AK"/>
        <s v="47386-50743-FG"/>
        <s v="32622-54551-UC"/>
        <s v="48419-02347-XP"/>
        <s v="14121-20527-OJ"/>
        <s v="53486-73919-BQ"/>
        <s v="21889-94615-WT"/>
        <s v="87726-16941-QW"/>
        <s v="03677-09134-BC"/>
        <s v="93224-71517-WV"/>
        <s v="76263-95145-GJ"/>
        <s v="68555-89840-GZ"/>
        <s v="70624-19112-AO"/>
        <s v="58916-61837-QH"/>
        <s v="89292-52335-YZ"/>
        <s v="77284-34297-YY"/>
        <s v="50449-80974-BZ"/>
        <s v="08120-16183-AW"/>
        <s v="68044-89277-ML"/>
        <s v="71364-35210-HS"/>
        <s v="37177-68797-ON"/>
        <s v="60308-06944-GS"/>
        <s v="49888-39458-PF"/>
        <s v="60748-46813-DZ"/>
        <s v="16385-11286-NX"/>
        <s v="72164-90254-EJ"/>
        <s v="67010-92988-CT"/>
        <s v="15776-91507-GT"/>
        <s v="23473-41001-CD"/>
        <s v="23446-47798-ID"/>
        <s v="28327-84469-ND"/>
        <s v="42466-87067-DT"/>
        <s v="62246-99443-HF"/>
        <s v="99869-55718-UU"/>
        <s v="77421-46059-RY"/>
        <s v="49894-06550-OQ"/>
        <s v="72028-63343-SU"/>
        <s v="10074-20104-NN"/>
        <s v="71769-10219-IM"/>
        <s v="22221-71106-JD"/>
        <s v="99735-44927-OL"/>
        <s v="27132-68907-RC"/>
        <s v="90440-62727-HI"/>
        <s v="36769-16558-SX"/>
        <s v="10138-31681-SD"/>
        <s v="24669-76297-SF"/>
        <s v="78050-20355-DI"/>
        <s v="79825-17822-UH"/>
        <s v="03990-21586-MQ"/>
        <s v="27493-46921-TZ"/>
        <s v="58816-74064-TF"/>
        <s v="09818-59895-EH"/>
        <s v="06488-46303-IZ"/>
        <s v="93046-67561-AY"/>
        <s v="68946-40750-LK"/>
        <s v="38387-64959-WW"/>
        <s v="48418-60841-CC"/>
        <s v="13736-92418-JS"/>
        <s v="33000-22405-LO"/>
        <s v="46959-60474-LT"/>
        <s v="73431-39823-UP"/>
        <s v="90993-98984-JK"/>
        <s v="06552-04430-AG"/>
        <s v="54597-57004-QM"/>
        <s v="50238-24377-ZS"/>
        <s v="60370-41934-IF"/>
        <s v="06899-54551-EH"/>
        <s v="66458-91190-YC"/>
        <s v="80463-43913-WZ"/>
        <s v="67204-04870-LG"/>
        <s v="22721-63196-UJ"/>
        <s v="55515-37571-RS"/>
        <s v="25598-77476-CB"/>
        <s v="14888-85625-TM"/>
        <s v="92793-68332-NR"/>
        <s v="64439-27325-LG"/>
        <s v="78570-76770-LB"/>
        <s v="98661-69719-VI"/>
        <s v="82990-92703-IX"/>
        <s v="49412-86877-VY"/>
        <s v="70879-00984-FJ"/>
        <s v="53414-73391-CR"/>
        <s v="43606-83072-OA"/>
        <s v="84466-22864-CE"/>
        <s v="76499-89100-JQ"/>
        <s v="39582-35773-ZJ"/>
        <s v="66240-46962-IO"/>
        <s v="10637-45522-ID"/>
        <s v="92599-58687-CS"/>
        <s v="06058-48844-PI"/>
        <s v="53631-24432-SY"/>
        <s v="18275-73980-KL"/>
        <s v="23187-65750-HZ"/>
        <s v="22725-79522-GP"/>
        <s v="06279-72603-JE"/>
        <s v="83543-79246-ON"/>
        <s v="66794-66795-VW"/>
        <s v="95424-67020-AP"/>
        <s v="73017-69644-MS"/>
        <s v="67423-10113-LM"/>
        <s v="48582-05061-RY"/>
        <s v="32031-49093-KE"/>
        <s v="31715-98714-OO"/>
        <s v="73759-17258-KA"/>
        <s v="64897-79178-MH"/>
        <s v="73346-85564-JB"/>
        <s v="07476-13102-NJ"/>
        <s v="87223-37422-SK"/>
        <s v="57837-15577-YK"/>
        <s v="10142-55267-YO"/>
        <s v="73647-66148-VM"/>
        <s v="92976-19453-DT"/>
        <s v="89757-51438-HX"/>
        <s v="76192-13390-HZ"/>
        <s v="02009-87294-SY"/>
        <s v="82872-34456-LJ"/>
        <s v="13181-04387-LI"/>
        <s v="24845-36117-TI"/>
        <s v="86646-65810-TD"/>
        <s v="59480-02795-IU"/>
        <s v="61809-87758-LJ"/>
        <s v="77408-43873-RS"/>
        <s v="18366-65239-WF"/>
        <s v="19485-98072-PS"/>
        <s v="72072-33025-SD"/>
        <s v="58118-22461-GC"/>
        <s v="90940-63327-DJ"/>
        <s v="64481-42546-II"/>
        <s v="27536-28463-NJ"/>
        <s v="70140-82812-KD"/>
        <s v="91895-55605-LS"/>
        <s v="43155-71724-XP"/>
        <s v="32038-81174-JF"/>
        <s v="59205-20324-NB"/>
        <s v="99899-54612-NX"/>
        <s v="26248-84194-FI"/>
        <s v="84493-71314-WX"/>
        <s v="39789-43945-IV"/>
        <s v="38972-89678-ZM"/>
        <s v="91465-84526-IJ"/>
        <s v="22832-98538-RB"/>
        <s v="30844-91890-ZA"/>
        <s v="05325-97750-WP"/>
        <s v="88992-49081-AT"/>
        <s v="10204-31464-SA"/>
        <s v="75156-80911-YT"/>
        <s v="53971-49906-PZ"/>
        <s v="10728-17633-ST"/>
        <s v="13549-65017-VE"/>
        <s v="87688-42420-TO"/>
        <s v="51901-35210-UI"/>
        <s v="62483-50867-OM"/>
        <s v="92753-50029-SD"/>
        <s v="53809-98498-SN"/>
        <s v="66308-13503-KD"/>
        <s v="82458-87830-JE"/>
        <s v="41611-34336-WT"/>
        <s v="70089-27418-UJ"/>
        <s v="99978-56910-BN"/>
        <s v="09668-23340-IC"/>
        <s v="39457-62611-YK"/>
        <s v="90985-89807-RW"/>
        <s v="17816-67941-ZS"/>
        <s v="90816-65619-LM"/>
        <s v="69761-61146-KD"/>
        <s v="24040-20817-QB"/>
        <s v="19524-21432-XP"/>
        <s v="14398-43114-RV"/>
        <s v="41486-52502-QQ"/>
        <s v="20236-64364-QL"/>
        <s v="29102-40100-TZ"/>
        <s v="09171-42203-EB"/>
        <s v="29060-75856-UI"/>
        <s v="17088-16989-PL"/>
        <s v="14756-18321-CL"/>
        <s v="13324-78688-MI"/>
        <s v="73799-04749-BM"/>
        <s v="01927-46702-YT"/>
        <s v="80467-17137-TO"/>
        <s v="14640-87215-BK"/>
        <s v="94447-35885-HK"/>
        <s v="71034-49694-CS"/>
        <s v="00445-42781-KX"/>
        <s v="96116-24737-LV"/>
        <s v="18684-73088-YL"/>
        <s v="74671-55639-TU"/>
        <s v="17488-65879-XL"/>
        <s v="46431-09298-OU"/>
        <s v="60378-26473-FE"/>
        <s v="34927-68586-ZV"/>
        <s v="29051-27555-GD"/>
        <s v="52143-35672-JF"/>
        <s v="64918-67725-MN"/>
        <s v="85634-61759-ND"/>
        <s v="40180-22940-QB"/>
        <s v="34666-76738-SQ"/>
        <s v="98536-88616-FF"/>
        <s v="55621-06130-SA"/>
        <s v="45666-86771-EH"/>
        <s v="24689-69376-XX"/>
        <s v="71891-51101-VQ"/>
        <s v="71749-05400-CN"/>
        <s v="64845-00270-NO"/>
        <s v="29851-36402-UX"/>
        <s v="12190-25421-WM"/>
        <s v="52316-30571-GD"/>
        <s v="23243-92649-RY"/>
        <s v="39528-19971-OR"/>
        <s v="32743-78448-KT"/>
        <s v="93417-12322-YB"/>
        <s v="56891-86662-UY"/>
        <s v="40414-26467-VE"/>
        <s v="87858-83734-RK"/>
        <s v="46818-20198-GB"/>
        <s v="29808-89098-XD"/>
        <s v="78786-77449-RQ"/>
        <s v="27878-42224-QF"/>
        <s v="25331-13794-SB"/>
        <s v="55864-37682-GQ"/>
        <s v="97005-25609-CQ"/>
        <s v="94058-95794-IJ"/>
        <s v="40214-03678-GU"/>
        <s v="04921-85445-SL"/>
        <s v="53386-94266-LJ"/>
        <s v="49480-85909-DG"/>
        <s v="18293-78136-MN"/>
        <s v="84641-67384-TD"/>
        <s v="72320-29738-EB"/>
        <s v="47355-97488-XS"/>
        <s v="63499-24884-PP"/>
        <s v="39193-51770-FM"/>
        <s v="61323-91967-GG"/>
        <s v="90123-01967-KS"/>
        <s v="15958-25089-OS"/>
        <s v="98430-37820-UV"/>
        <s v="21798-04171-XC"/>
        <s v="52798-46508-HP"/>
        <s v="46478-42970-EM"/>
        <s v="00246-15080-LE"/>
        <s v="94091-86957-HX"/>
        <s v="26295-44907-DK"/>
        <s v="95351-96177-QV"/>
        <s v="92204-96636-BS"/>
        <s v="03010-30348-UA"/>
        <s v="13441-34686-SW"/>
        <s v="96612-41722-VJ"/>
        <s v="25504-41681-WA"/>
        <s v="75443-07820-DZ"/>
        <s v="39276-95489-XV"/>
        <s v="61437-83623-PZ"/>
        <s v="34317-87258-HQ"/>
        <s v="18570-80998-ZS"/>
        <s v="66580-33745-OQ"/>
        <s v="19820-29285-FD"/>
        <s v="11349-55147-SN"/>
        <s v="21141-12455-VB"/>
        <s v="71003-85639-HB"/>
        <s v="58443-95866-YO"/>
        <s v="89646-21249-OH"/>
        <s v="64988-20636-XQ"/>
        <s v="34704-83143-KS"/>
        <s v="67388-17544-XX"/>
        <s v="69411-48470-ID"/>
        <s v="97741-98924-KT"/>
        <s v="79857-78167-KO"/>
        <s v="46963-10322-ZA"/>
        <s v="93812-74772-MV"/>
        <s v="48203-23480-UB"/>
        <s v="60357-65386-RD"/>
        <s v="35099-13971-JI"/>
        <s v="01304-59807-OB"/>
        <s v="50705-17295-NK"/>
        <s v="77657-61366-FY"/>
        <s v="57192-13428-PL"/>
        <s v="24891-77957-LU"/>
        <s v="64896-18468-BT"/>
        <s v="84761-40784-SV"/>
        <s v="20236-42322-CM"/>
        <s v="49671-11547-WG"/>
        <s v="57976-33535-WK"/>
        <s v="55915-19477-MK"/>
        <s v="28121-11641-UA"/>
        <s v="09540-70637-EV"/>
        <s v="17775-77072-PP"/>
        <s v="90392-73338-BC"/>
        <s v="10725-45724-CO"/>
        <s v="87242-18006-IR"/>
        <s v="36572-91896-PP"/>
        <s v="25181-97933-UX"/>
        <s v="55374-03175-IA"/>
        <s v="76948-43532-JS"/>
        <s v="24344-88599-PP"/>
        <s v="54462-58311-YF"/>
        <s v="90767-92589-LV"/>
        <s v="27517-43747-YD"/>
        <s v="77828-66867-KH"/>
        <s v="41054-59693-XE"/>
        <s v="26314-66792-VP"/>
        <s v="69410-04668-MA"/>
        <s v="24972-55878-KX"/>
        <s v="46296-42617-OQ"/>
        <s v="44494-89923-UW"/>
        <s v="11621-09964-ID"/>
        <s v="76319-80715-II"/>
        <s v="91654-79216-IC"/>
        <s v="56450-21890-HK"/>
        <s v="40600-58915-WZ"/>
        <s v="66527-94478-PB"/>
        <s v="77154-45038-IH"/>
        <s v="08439-55669-AI"/>
        <s v="91509-62250-GN"/>
        <s v="83833-46106-ZC"/>
        <s v="19383-33606-PW"/>
        <s v="67052-76184-CB"/>
        <s v="43452-18035-DH"/>
        <s v="88060-50676-MV"/>
        <s v="89574-96203-EP"/>
        <s v="12607-75113-UV"/>
        <s v="56991-05510-PR"/>
        <s v="01841-48191-NL"/>
        <s v="33269-10023-CO"/>
        <s v="31245-81098-PJ"/>
        <s v="08946-56610-IH"/>
        <s v="20260-32948-EB"/>
        <s v="31613-41626-KX"/>
        <s v="75961-20170-RD"/>
        <s v="72524-06410-KD"/>
        <s v="98918-34330-GY"/>
        <s v="51497-50894-WU"/>
        <s v="98636-90072-YE"/>
        <s v="47011-57815-HJ"/>
        <s v="61253-98356-VD"/>
        <s v="96762-10814-DA"/>
        <s v="63112-10870-LC"/>
        <s v="21403-49423-PD"/>
        <s v="29581-13303-VB"/>
        <s v="86110-83695-YS"/>
        <s v="80454-42225-FT"/>
        <s v="29129-60664-KO"/>
        <s v="63025-62939-AN"/>
        <s v="49012-12987-QT"/>
        <s v="50924-94200-SQ"/>
        <s v="15673-18812-IU"/>
        <s v="52151-75971-YY"/>
        <s v="19413-02045-CG"/>
        <s v="98185-92775-KT"/>
        <s v="86991-53901-AT"/>
        <s v="78226-97287-JI"/>
        <s v="27930-59250-JT"/>
        <s v="40560-18556-YE"/>
        <s v="40780-22081-LX"/>
        <s v="01603-43789-TN"/>
        <s v="75419-92838-TI"/>
        <s v="96516-97464-MF"/>
        <s v="90285-56295-PO"/>
        <s v="08100-71102-HQ"/>
        <s v="84074-28110-OV"/>
        <s v="12747-63766-EU"/>
        <s v="83490-88357-LJ"/>
        <s v="53729-30320-XZ"/>
        <s v="50384-52703-LA"/>
        <s v="53864-36201-FG"/>
        <s v="70631-33225-MZ"/>
        <s v="54798-14109-HC"/>
        <s v="08023-52962-ET"/>
        <s v="41899-00283-VK"/>
        <s v="39011-18412-GR"/>
        <s v="60255-12579-PZ"/>
        <s v="80541-38332-BP"/>
        <s v="72778-50968-UQ"/>
        <s v="23941-30203-MO"/>
        <s v="96434-50068-DZ"/>
        <s v="11729-74102-XB"/>
        <s v="88116-12604-TE"/>
        <s v="13082-41034-PD"/>
        <s v="18082-74419-QH"/>
        <s v="49401-45041-ZU"/>
        <s v="41252-45992-VS"/>
        <s v="00852-54571-WP"/>
        <s v="13321-57602-GK"/>
        <s v="75006-89922-VW"/>
        <s v="52098-80103-FD"/>
        <s v="60121-12432-VU"/>
        <s v="68346-14810-UA"/>
        <s v="48464-99723-HK"/>
        <s v="88420-46464-XE"/>
        <s v="37762-09530-MP"/>
        <s v="47268-50127-XY"/>
        <s v="25544-84179-QC"/>
        <s v="32058-76765-ZL"/>
        <s v="69171-65646-UC"/>
        <s v="22503-52799-MI"/>
        <s v="08934-65581-ZI"/>
        <s v="15764-22559-ZT"/>
        <s v="87519-68847-ZG"/>
        <s v="78012-56878-UB"/>
        <s v="77192-72145-RG"/>
        <s v="86071-79238-CX"/>
        <s v="16809-16936-WF"/>
        <s v="11212-69985-ZJ"/>
        <s v="53893-01719-CL"/>
        <s v="66028-99867-WJ"/>
        <s v="62839-56723-CH"/>
        <s v="96849-52854-CR"/>
        <s v="19755-55847-VW"/>
        <s v="32900-82606-BO"/>
        <s v="20118-28138-QD"/>
        <s v="84057-45461-AH"/>
        <s v="90882-88130-KQ"/>
        <s v="21617-79890-DD"/>
        <s v="20256-54689-LO"/>
        <s v="17572-27091-AA"/>
        <s v="82300-88786-UE"/>
        <s v="65732-22589-OW"/>
        <s v="77175-09826-SF"/>
        <s v="07237-32539-NB"/>
        <s v="54722-76431-EX"/>
        <s v="67847-82662-TE"/>
        <s v="51114-51191-EW"/>
        <s v="91809-58808-TV"/>
        <s v="84996-26826-DK"/>
        <s v="93676-95250-XJ"/>
        <s v="28300-14355-GF"/>
        <s v="91190-84826-IQ"/>
        <s v="34570-99384-AF"/>
        <s v="57808-90533-UE"/>
        <s v="76060-30540-LB"/>
        <s v="76730-63769-ND"/>
        <s v="96042-27290-EQ"/>
        <s v="51940-02669-OR"/>
        <s v="99144-98314-GN"/>
        <s v="16358-63919-CE"/>
        <s v="67743-54817-UT"/>
        <s v="44601-51441-BH"/>
        <s v="97201-58870-WB"/>
        <s v="19849-12926-QF"/>
        <s v="40535-56770-UM"/>
        <s v="74940-09646-MU"/>
        <s v="06623-54610-HC"/>
        <s v="89490-75361-AF"/>
        <s v="94526-79230-GZ"/>
        <s v="58559-08254-UY"/>
        <s v="88574-37083-WX"/>
        <s v="67953-79896-AC"/>
        <s v="69207-93422-CQ"/>
        <s v="56060-17602-RG"/>
        <s v="46859-14212-FI"/>
        <s v="33555-01585-RP"/>
        <s v="11932-85629-CU"/>
        <s v="36192-07175-XC"/>
        <s v="46242-54946-ZW"/>
        <s v="95152-82155-VQ"/>
        <s v="13404-39127-WQ"/>
        <s v="40226-52317-IO"/>
        <s v="34419-18068-AG"/>
        <s v="51738-61457-RS"/>
        <s v="86757-52367-ON"/>
        <s v="28158-93383-CK"/>
        <s v="44799-09711-XW"/>
        <s v="53667-91553-LT"/>
        <s v="86579-92122-OC"/>
        <s v="01474-63436-TP"/>
        <s v="90533-82440-EE"/>
        <s v="48553-69225-VX"/>
        <s v="52374-27313-IV"/>
        <s v="14264-41252-SL"/>
        <s v="35367-50483-AR"/>
        <s v="69443-77665-QW"/>
        <s v="63411-51758-QC"/>
        <s v="68605-21835-UF"/>
        <s v="34786-30419-XY"/>
        <s v="15456-29250-RU"/>
        <s v="00886-35803-FG"/>
        <s v="31599-82152-AD"/>
        <s v="76209-39601-ZR"/>
        <s v="15064-65241-HB"/>
        <s v="69215-90789-DL"/>
        <s v="04317-46176-TB"/>
        <s v="04713-57765-KR"/>
        <s v="40959-32642-DN"/>
        <s v="77746-08153-PM"/>
        <s v="49667-96708-JL"/>
        <s v="24155-79322-EQ"/>
        <s v="95342-88311-SF"/>
        <s v="69374-08133-RI"/>
        <s v="83844-95908-RX"/>
        <s v="09667-09231-YM"/>
        <s v="55427-08059-DF"/>
        <s v="06624-54037-BQ"/>
        <s v="48544-90737-AZ"/>
        <s v="79463-01597-FQ"/>
        <s v="27702-50024-XC"/>
        <s v="57360-46846-NS"/>
        <s v="84045-66771-SL"/>
        <s v="46885-00260-TL"/>
        <s v="96446-62142-EN"/>
        <s v="07756-71018-GU"/>
        <s v="92048-47813-QB"/>
        <s v="28699-16256-XV"/>
        <s v="98476-63654-CG"/>
        <s v="55409-07759-YG"/>
        <s v="06136-65250-PG"/>
        <s v="08405-33165-BS"/>
        <s v="66070-30559-WI"/>
        <s v="01282-28364-RZ"/>
        <s v="51277-93873-RP"/>
        <s v="84405-83364-DG"/>
        <s v="83731-53280-YC"/>
        <s v="03917-13632-KC"/>
        <s v="62494-09113-RP"/>
        <s v="70567-65133-CN"/>
        <s v="77869-81373-AY"/>
        <s v="38536-98293-JZ"/>
        <s v="43014-53743-XK"/>
        <s v="64965-78386-MY"/>
        <s v="77131-58092-GE"/>
      </sharedItems>
    </cacheField>
    <cacheField name="Product ID" numFmtId="0">
      <sharedItems/>
    </cacheField>
    <cacheField name="Quantity" numFmtId="0">
      <sharedItems containsSemiMixedTypes="0" containsString="0" containsNumber="1" containsInteger="1" minValue="1" maxValue="6" count="6">
        <n v="2"/>
        <n v="5"/>
        <n v="1"/>
        <n v="3"/>
        <n v="4"/>
        <n v="6"/>
      </sharedItems>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ount="4">
        <s v="Rob"/>
        <s v="Exc"/>
        <s v="Ara"/>
        <s v="Lib"/>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167">
      <sharedItems containsSemiMixedTypes="0" containsString="0" containsNumber="1" minValue="2.6849999999999996" maxValue="36.454999999999998" count="40">
        <n v="9.9499999999999993"/>
        <n v="8.25"/>
        <n v="12.95"/>
        <n v="13.75"/>
        <n v="27.484999999999996"/>
        <n v="7.29"/>
        <n v="4.7549999999999999"/>
        <n v="5.97"/>
        <n v="34.154999999999994"/>
        <n v="20.584999999999997"/>
        <n v="3.8849999999999998"/>
        <n v="22.884999999999998"/>
        <n v="3.375"/>
        <n v="3.645"/>
        <n v="2.9849999999999999"/>
        <n v="11.25"/>
        <n v="4.125"/>
        <n v="6.75"/>
        <n v="4.3650000000000002"/>
        <n v="8.73"/>
        <n v="9.51"/>
        <n v="14.55"/>
        <n v="2.6849999999999996"/>
        <n v="36.454999999999998"/>
        <n v="29.784999999999997"/>
        <n v="31.624999999999996"/>
        <n v="7.77"/>
        <n v="15.85"/>
        <n v="14.85"/>
        <n v="5.3699999999999992"/>
        <n v="7.169999999999999"/>
        <n v="25.874999999999996"/>
        <n v="8.91"/>
        <n v="8.9499999999999993"/>
        <n v="3.5849999999999995"/>
        <n v="11.95"/>
        <n v="33.464999999999996"/>
        <n v="12.15"/>
        <n v="4.4550000000000001"/>
        <n v="27.945"/>
      </sharedItems>
    </cacheField>
    <cacheField name="Sales" numFmtId="167">
      <sharedItems containsSemiMixedTypes="0" containsString="0" containsNumber="1" minValue="2.6849999999999996" maxValue="218.73" count="197">
        <n v="19.899999999999999"/>
        <n v="41.25"/>
        <n v="12.95"/>
        <n v="27.5"/>
        <n v="54.969999999999992"/>
        <n v="38.849999999999994"/>
        <n v="21.87"/>
        <n v="4.7549999999999999"/>
        <n v="17.91"/>
        <n v="5.97"/>
        <n v="39.799999999999997"/>
        <n v="170.77499999999998"/>
        <n v="49.75"/>
        <n v="41.169999999999995"/>
        <n v="11.654999999999999"/>
        <n v="114.42499999999998"/>
        <n v="20.25"/>
        <n v="77.699999999999989"/>
        <n v="82.339999999999989"/>
        <n v="16.875"/>
        <n v="14.58"/>
        <n v="91.539999999999992"/>
        <n v="11.94"/>
        <n v="11.25"/>
        <n v="12.375"/>
        <n v="27"/>
        <n v="21.825000000000003"/>
        <n v="35.82"/>
        <n v="52.38"/>
        <n v="23.774999999999999"/>
        <n v="57.06"/>
        <n v="8.73"/>
        <n v="28.53"/>
        <n v="59.699999999999996"/>
        <n v="43.650000000000006"/>
        <n v="7.29"/>
        <n v="8.0549999999999997"/>
        <n v="72.91"/>
        <n v="16.5"/>
        <n v="178.70999999999998"/>
        <n v="63.249999999999993"/>
        <n v="7.77"/>
        <n v="15.54"/>
        <n v="145.82"/>
        <n v="29.849999999999998"/>
        <n v="72.75"/>
        <n v="47.55"/>
        <n v="10.935"/>
        <n v="59.4"/>
        <n v="89.35499999999999"/>
        <n v="26.19"/>
        <n v="26.849999999999994"/>
        <n v="6.75"/>
        <n v="7.169999999999999"/>
        <n v="9.51"/>
        <n v="2.9849999999999999"/>
        <n v="136.61999999999998"/>
        <n v="77.624999999999986"/>
        <n v="17.82"/>
        <n v="53.699999999999996"/>
        <n v="3.5849999999999995"/>
        <n v="40.5"/>
        <n v="47.8"/>
        <n v="109.36499999999999"/>
        <n v="100.39499999999998"/>
        <n v="33.75"/>
        <n v="35.849999999999994"/>
        <n v="51.8"/>
        <n v="103.49999999999999"/>
        <n v="44.55"/>
        <n v="35.64"/>
        <n v="155.24999999999997"/>
        <n v="13.5"/>
        <n v="13.095000000000001"/>
        <n v="148.92499999999998"/>
        <n v="87.300000000000011"/>
        <n v="24.3"/>
        <n v="13.365"/>
        <n v="14.55"/>
        <n v="14.339999999999998"/>
        <n v="15.85"/>
        <n v="19.02"/>
        <n v="38.04"/>
        <n v="4.125"/>
        <n v="3.8849999999999998"/>
        <n v="68.75"/>
        <n v="23.88"/>
        <n v="12.15"/>
        <n v="94.874999999999986"/>
        <n v="102.46499999999997"/>
        <n v="48.6"/>
        <n v="29.784999999999997"/>
        <n v="17.46"/>
        <n v="68.309999999999988"/>
        <n v="18.225000000000001"/>
        <n v="51.749999999999993"/>
        <n v="68.655000000000001"/>
        <n v="2.6849999999999996"/>
        <n v="61.754999999999995"/>
        <n v="123.50999999999999"/>
        <n v="218.73"/>
        <n v="33"/>
        <n v="23.31"/>
        <n v="16.11"/>
        <n v="29.16"/>
        <n v="17.899999999999999"/>
        <n v="204.92999999999995"/>
        <n v="34.154999999999994"/>
        <n v="109.93999999999998"/>
        <n v="25.9"/>
        <n v="22.274999999999999"/>
        <n v="32.22"/>
        <n v="8.25"/>
        <n v="31.08"/>
        <n v="36.450000000000003"/>
        <n v="4.4550000000000001"/>
        <n v="33.464999999999996"/>
        <n v="19.424999999999997"/>
        <n v="72.900000000000006"/>
        <n v="53.46"/>
        <n v="59.569999999999993"/>
        <n v="82.5"/>
        <n v="22.5"/>
        <n v="20.584999999999997"/>
        <n v="31.7"/>
        <n v="58.2"/>
        <n v="56.25"/>
        <n v="10.754999999999999"/>
        <n v="14.924999999999999"/>
        <n v="119.13999999999999"/>
        <n v="129.37499999999997"/>
        <n v="17.924999999999997"/>
        <n v="20.625"/>
        <n v="36.454999999999998"/>
        <n v="182.27499999999998"/>
        <n v="45.769999999999996"/>
        <n v="133.85999999999999"/>
        <n v="21.509999999999998"/>
        <n v="9.9499999999999993"/>
        <n v="28.679999999999996"/>
        <n v="27.945"/>
        <n v="139.72499999999999"/>
        <n v="27.484999999999996"/>
        <n v="59.75"/>
        <n v="71.699999999999989"/>
        <n v="25.874999999999996"/>
        <n v="89.1"/>
        <n v="5.3699999999999992"/>
        <n v="13.424999999999997"/>
        <n v="26.73"/>
        <n v="111.78"/>
        <n v="14.85"/>
        <n v="189.74999999999997"/>
        <n v="44.75"/>
        <n v="13.75"/>
        <n v="21.479999999999997"/>
        <n v="22.884999999999998"/>
        <n v="45"/>
        <n v="55.89"/>
        <n v="74.25"/>
        <n v="43.74"/>
        <n v="8.91"/>
        <n v="46.62"/>
        <n v="43.019999999999996"/>
        <n v="167.67000000000002"/>
        <n v="63.4"/>
        <n v="26.849999999999998"/>
        <n v="24.75"/>
        <n v="49.5"/>
        <n v="8.9550000000000001"/>
        <n v="137.31"/>
        <n v="83.835000000000008"/>
        <n v="200.78999999999996"/>
        <n v="67.5"/>
        <n v="66.929999999999993"/>
        <n v="10.739999999999998"/>
        <n v="31.624999999999996"/>
        <n v="126.49999999999999"/>
        <n v="23.9"/>
        <n v="95.1"/>
        <n v="79.25"/>
        <n v="14.265000000000001"/>
        <n v="102.92499999999998"/>
        <n v="164.90999999999997"/>
        <n v="60.75"/>
        <n v="82.454999999999984"/>
        <n v="3.645"/>
        <n v="137.42499999999998"/>
        <n v="64.75"/>
        <n v="4.3650000000000002"/>
        <n v="34.92"/>
        <n v="35.799999999999997"/>
        <n v="8.9499999999999993"/>
        <n v="55"/>
        <n v="29.1"/>
        <n v="29.7"/>
        <n v="158.12499999999997"/>
      </sharedItems>
    </cacheField>
    <cacheField name="coffee type name " numFmtId="0">
      <sharedItems count="4">
        <s v="Robusta"/>
        <s v="EXCELSA"/>
        <s v="Arabica"/>
        <s v="Liberica"/>
      </sharedItems>
    </cacheField>
    <cacheField name="Coffee type2"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7373849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lden tsering" refreshedDate="45639.528687384256" createdVersion="8" refreshedVersion="8" minRefreshableVersion="3" recordCount="1000" xr:uid="{C3EFD760-080F-4AE9-A599-C9BDA10814CA}">
  <cacheSource type="worksheet">
    <worksheetSource ref="A1:E1001" sheet="regression analysis "/>
  </cacheSource>
  <cacheFields count="8">
    <cacheField name="Order ID" numFmtId="0">
      <sharedItems/>
    </cacheField>
    <cacheField name="coffee type name " numFmtId="0">
      <sharedItems count="3">
        <s v="Medium"/>
        <s v="Light"/>
        <s v="Dark"/>
      </sharedItems>
    </cacheField>
    <cacheField name="Coffee type2" numFmtId="0">
      <sharedItems count="4">
        <s v="Robusta"/>
        <s v="Arabica"/>
        <s v="EXCELSA"/>
        <s v="Liberica"/>
      </sharedItems>
    </cacheField>
    <cacheField name="Sales" numFmtId="0">
      <sharedItems containsSemiMixedTypes="0" containsString="0" containsNumber="1" minValue="2.6849999999999996" maxValue="218.73"/>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7"/>
    </cacheField>
    <cacheField name="Months (order date)" numFmtId="0" databaseField="0">
      <fieldGroup base="4">
        <rangePr groupBy="months" startDate="2019-01-02T00:00:00" endDate="2022-08-20T00:00:00"/>
        <groupItems count="14">
          <s v="&lt;02-01-2019"/>
          <s v="Jan"/>
          <s v="Feb"/>
          <s v="Mar"/>
          <s v="Apr"/>
          <s v="May"/>
          <s v="Jun"/>
          <s v="Jul"/>
          <s v="Aug"/>
          <s v="Sep"/>
          <s v="Oct"/>
          <s v="Nov"/>
          <s v="Dec"/>
          <s v="&gt;20-08-2022"/>
        </groupItems>
      </fieldGroup>
    </cacheField>
    <cacheField name="Quarters (order date)" numFmtId="0" databaseField="0">
      <fieldGroup base="4">
        <rangePr groupBy="quarters" startDate="2019-01-02T00:00:00" endDate="2022-08-20T00:00:00"/>
        <groupItems count="6">
          <s v="&lt;02-01-2019"/>
          <s v="Qtr1"/>
          <s v="Qtr2"/>
          <s v="Qtr3"/>
          <s v="Qtr4"/>
          <s v="&gt;20-08-2022"/>
        </groupItems>
      </fieldGroup>
    </cacheField>
    <cacheField name="Years (order date)" numFmtId="0" databaseField="0">
      <fieldGroup base="4">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x v="0"/>
    <s v="R-M-1"/>
    <x v="0"/>
    <x v="0"/>
    <s v="aallner0@lulu.com"/>
    <x v="0"/>
    <x v="0"/>
    <s v="M"/>
    <x v="0"/>
    <x v="0"/>
    <x v="0"/>
    <x v="0"/>
    <x v="0"/>
    <x v="0"/>
  </r>
  <r>
    <s v="QEV-37451-860"/>
    <x v="0"/>
    <x v="0"/>
    <s v="E-M-0.5"/>
    <x v="1"/>
    <x v="0"/>
    <s v="aallner0@lulu.com"/>
    <x v="0"/>
    <x v="1"/>
    <s v="M"/>
    <x v="1"/>
    <x v="1"/>
    <x v="1"/>
    <x v="1"/>
    <x v="0"/>
    <x v="0"/>
  </r>
  <r>
    <s v="FAA-43335-268"/>
    <x v="1"/>
    <x v="1"/>
    <s v="A-L-1"/>
    <x v="2"/>
    <x v="1"/>
    <s v="jredholes2@tmall.com"/>
    <x v="0"/>
    <x v="2"/>
    <s v="L"/>
    <x v="0"/>
    <x v="2"/>
    <x v="2"/>
    <x v="2"/>
    <x v="1"/>
    <x v="0"/>
  </r>
  <r>
    <s v="KAC-83089-793"/>
    <x v="2"/>
    <x v="2"/>
    <s v="E-M-1"/>
    <x v="0"/>
    <x v="2"/>
    <s v=""/>
    <x v="1"/>
    <x v="1"/>
    <s v="M"/>
    <x v="0"/>
    <x v="3"/>
    <x v="3"/>
    <x v="1"/>
    <x v="0"/>
    <x v="1"/>
  </r>
  <r>
    <s v="KAC-83089-793"/>
    <x v="2"/>
    <x v="2"/>
    <s v="R-L-2.5"/>
    <x v="0"/>
    <x v="2"/>
    <s v=""/>
    <x v="1"/>
    <x v="0"/>
    <s v="L"/>
    <x v="2"/>
    <x v="4"/>
    <x v="4"/>
    <x v="0"/>
    <x v="1"/>
    <x v="1"/>
  </r>
  <r>
    <s v="CVP-18956-553"/>
    <x v="3"/>
    <x v="3"/>
    <s v="L-D-1"/>
    <x v="3"/>
    <x v="3"/>
    <s v=""/>
    <x v="0"/>
    <x v="3"/>
    <s v="D"/>
    <x v="0"/>
    <x v="2"/>
    <x v="5"/>
    <x v="3"/>
    <x v="2"/>
    <x v="1"/>
  </r>
  <r>
    <s v="IPP-31994-879"/>
    <x v="4"/>
    <x v="4"/>
    <s v="E-D-0.5"/>
    <x v="3"/>
    <x v="4"/>
    <s v="slobe6@nifty.com"/>
    <x v="0"/>
    <x v="1"/>
    <s v="D"/>
    <x v="1"/>
    <x v="5"/>
    <x v="6"/>
    <x v="1"/>
    <x v="2"/>
    <x v="0"/>
  </r>
  <r>
    <s v="SNZ-65340-705"/>
    <x v="5"/>
    <x v="5"/>
    <s v="L-L-0.2"/>
    <x v="2"/>
    <x v="5"/>
    <s v=""/>
    <x v="1"/>
    <x v="3"/>
    <s v="L"/>
    <x v="3"/>
    <x v="6"/>
    <x v="7"/>
    <x v="3"/>
    <x v="1"/>
    <x v="0"/>
  </r>
  <r>
    <s v="EZT-46571-659"/>
    <x v="6"/>
    <x v="6"/>
    <s v="R-M-0.5"/>
    <x v="3"/>
    <x v="6"/>
    <s v="gpetracci8@livejournal.com"/>
    <x v="0"/>
    <x v="0"/>
    <s v="M"/>
    <x v="1"/>
    <x v="7"/>
    <x v="8"/>
    <x v="0"/>
    <x v="0"/>
    <x v="1"/>
  </r>
  <r>
    <s v="NWQ-70061-912"/>
    <x v="0"/>
    <x v="7"/>
    <s v="R-M-0.5"/>
    <x v="2"/>
    <x v="7"/>
    <s v="rraven9@ed.gov"/>
    <x v="0"/>
    <x v="0"/>
    <s v="M"/>
    <x v="1"/>
    <x v="7"/>
    <x v="9"/>
    <x v="0"/>
    <x v="0"/>
    <x v="1"/>
  </r>
  <r>
    <s v="BKK-47233-845"/>
    <x v="7"/>
    <x v="8"/>
    <s v="A-D-1"/>
    <x v="4"/>
    <x v="8"/>
    <s v="fferbera@businesswire.com"/>
    <x v="0"/>
    <x v="2"/>
    <s v="D"/>
    <x v="0"/>
    <x v="0"/>
    <x v="10"/>
    <x v="2"/>
    <x v="2"/>
    <x v="1"/>
  </r>
  <r>
    <s v="VQR-01002-970"/>
    <x v="8"/>
    <x v="9"/>
    <s v="E-L-2.5"/>
    <x v="1"/>
    <x v="9"/>
    <s v="dphizackerlyb@utexas.edu"/>
    <x v="0"/>
    <x v="1"/>
    <s v="L"/>
    <x v="2"/>
    <x v="8"/>
    <x v="11"/>
    <x v="1"/>
    <x v="1"/>
    <x v="0"/>
  </r>
  <r>
    <s v="SZW-48378-399"/>
    <x v="9"/>
    <x v="10"/>
    <s v="R-M-1"/>
    <x v="1"/>
    <x v="10"/>
    <s v="rscholarc@nyu.edu"/>
    <x v="0"/>
    <x v="0"/>
    <s v="M"/>
    <x v="0"/>
    <x v="0"/>
    <x v="12"/>
    <x v="0"/>
    <x v="0"/>
    <x v="1"/>
  </r>
  <r>
    <s v="ITA-87418-783"/>
    <x v="10"/>
    <x v="11"/>
    <s v="R-D-2.5"/>
    <x v="0"/>
    <x v="11"/>
    <s v="tvanyutind@wix.com"/>
    <x v="0"/>
    <x v="0"/>
    <s v="D"/>
    <x v="2"/>
    <x v="9"/>
    <x v="13"/>
    <x v="0"/>
    <x v="2"/>
    <x v="1"/>
  </r>
  <r>
    <s v="GNZ-46006-527"/>
    <x v="11"/>
    <x v="12"/>
    <s v="L-D-0.2"/>
    <x v="3"/>
    <x v="12"/>
    <s v="ptrobee@wunderground.com"/>
    <x v="0"/>
    <x v="3"/>
    <s v="D"/>
    <x v="3"/>
    <x v="10"/>
    <x v="14"/>
    <x v="3"/>
    <x v="2"/>
    <x v="0"/>
  </r>
  <r>
    <s v="FYQ-78248-319"/>
    <x v="12"/>
    <x v="13"/>
    <s v="R-M-2.5"/>
    <x v="1"/>
    <x v="13"/>
    <s v="loscroftf@ebay.co.uk"/>
    <x v="0"/>
    <x v="0"/>
    <s v="M"/>
    <x v="2"/>
    <x v="11"/>
    <x v="15"/>
    <x v="0"/>
    <x v="0"/>
    <x v="1"/>
  </r>
  <r>
    <s v="VAU-44387-624"/>
    <x v="13"/>
    <x v="14"/>
    <s v="A-M-0.2"/>
    <x v="5"/>
    <x v="14"/>
    <s v="malabasterg@hexun.com"/>
    <x v="0"/>
    <x v="2"/>
    <s v="M"/>
    <x v="3"/>
    <x v="12"/>
    <x v="16"/>
    <x v="2"/>
    <x v="0"/>
    <x v="1"/>
  </r>
  <r>
    <s v="RDW-33155-159"/>
    <x v="14"/>
    <x v="15"/>
    <s v="A-L-1"/>
    <x v="5"/>
    <x v="15"/>
    <s v="rbroxuph@jimdo.com"/>
    <x v="0"/>
    <x v="2"/>
    <s v="L"/>
    <x v="0"/>
    <x v="2"/>
    <x v="17"/>
    <x v="2"/>
    <x v="1"/>
    <x v="1"/>
  </r>
  <r>
    <s v="TDZ-59011-211"/>
    <x v="15"/>
    <x v="16"/>
    <s v="R-D-2.5"/>
    <x v="4"/>
    <x v="16"/>
    <s v="predfordi@ow.ly"/>
    <x v="1"/>
    <x v="0"/>
    <s v="D"/>
    <x v="2"/>
    <x v="9"/>
    <x v="18"/>
    <x v="0"/>
    <x v="2"/>
    <x v="0"/>
  </r>
  <r>
    <s v="IDU-25793-399"/>
    <x v="16"/>
    <x v="17"/>
    <s v="A-M-0.2"/>
    <x v="1"/>
    <x v="17"/>
    <s v="acorradinoj@harvard.edu"/>
    <x v="0"/>
    <x v="2"/>
    <s v="M"/>
    <x v="3"/>
    <x v="12"/>
    <x v="19"/>
    <x v="2"/>
    <x v="0"/>
    <x v="0"/>
  </r>
  <r>
    <s v="IDU-25793-399"/>
    <x v="16"/>
    <x v="17"/>
    <s v="E-D-0.2"/>
    <x v="4"/>
    <x v="17"/>
    <s v="acorradinoj@harvard.edu"/>
    <x v="0"/>
    <x v="1"/>
    <s v="D"/>
    <x v="3"/>
    <x v="13"/>
    <x v="20"/>
    <x v="1"/>
    <x v="2"/>
    <x v="0"/>
  </r>
  <r>
    <s v="NUO-20013-488"/>
    <x v="16"/>
    <x v="18"/>
    <s v="A-D-0.2"/>
    <x v="5"/>
    <x v="18"/>
    <s v="adavidowskyl@netvibes.com"/>
    <x v="0"/>
    <x v="2"/>
    <s v="D"/>
    <x v="3"/>
    <x v="14"/>
    <x v="8"/>
    <x v="2"/>
    <x v="2"/>
    <x v="1"/>
  </r>
  <r>
    <s v="UQU-65630-479"/>
    <x v="17"/>
    <x v="19"/>
    <s v="R-M-2.5"/>
    <x v="4"/>
    <x v="19"/>
    <s v="aantukm@kickstarter.com"/>
    <x v="0"/>
    <x v="0"/>
    <s v="M"/>
    <x v="2"/>
    <x v="11"/>
    <x v="21"/>
    <x v="0"/>
    <x v="0"/>
    <x v="0"/>
  </r>
  <r>
    <s v="FEO-11834-332"/>
    <x v="18"/>
    <x v="20"/>
    <s v="A-D-0.2"/>
    <x v="4"/>
    <x v="20"/>
    <s v="ikleinertn@timesonline.co.uk"/>
    <x v="0"/>
    <x v="2"/>
    <s v="D"/>
    <x v="3"/>
    <x v="14"/>
    <x v="22"/>
    <x v="2"/>
    <x v="2"/>
    <x v="0"/>
  </r>
  <r>
    <s v="TKY-71558-096"/>
    <x v="19"/>
    <x v="21"/>
    <s v="A-M-1"/>
    <x v="2"/>
    <x v="21"/>
    <s v="cblofeldo@amazon.co.uk"/>
    <x v="0"/>
    <x v="2"/>
    <s v="M"/>
    <x v="0"/>
    <x v="15"/>
    <x v="23"/>
    <x v="2"/>
    <x v="0"/>
    <x v="1"/>
  </r>
  <r>
    <s v="OXY-65322-253"/>
    <x v="20"/>
    <x v="22"/>
    <s v="E-M-0.2"/>
    <x v="3"/>
    <x v="22"/>
    <s v=""/>
    <x v="0"/>
    <x v="1"/>
    <s v="M"/>
    <x v="3"/>
    <x v="16"/>
    <x v="24"/>
    <x v="1"/>
    <x v="0"/>
    <x v="0"/>
  </r>
  <r>
    <s v="EVP-43500-491"/>
    <x v="21"/>
    <x v="23"/>
    <s v="A-M-0.5"/>
    <x v="4"/>
    <x v="23"/>
    <s v="sshalesq@umich.edu"/>
    <x v="0"/>
    <x v="2"/>
    <s v="M"/>
    <x v="1"/>
    <x v="17"/>
    <x v="25"/>
    <x v="2"/>
    <x v="0"/>
    <x v="0"/>
  </r>
  <r>
    <s v="WAG-26945-689"/>
    <x v="22"/>
    <x v="24"/>
    <s v="A-M-0.2"/>
    <x v="1"/>
    <x v="24"/>
    <s v="vdanneilr@mtv.com"/>
    <x v="1"/>
    <x v="2"/>
    <s v="M"/>
    <x v="3"/>
    <x v="12"/>
    <x v="19"/>
    <x v="2"/>
    <x v="0"/>
    <x v="1"/>
  </r>
  <r>
    <s v="CHE-78995-767"/>
    <x v="23"/>
    <x v="25"/>
    <s v="A-D-0.5"/>
    <x v="3"/>
    <x v="25"/>
    <s v="tnewburys@usda.gov"/>
    <x v="1"/>
    <x v="2"/>
    <s v="D"/>
    <x v="1"/>
    <x v="7"/>
    <x v="8"/>
    <x v="2"/>
    <x v="2"/>
    <x v="1"/>
  </r>
  <r>
    <s v="RYZ-14633-602"/>
    <x v="21"/>
    <x v="26"/>
    <s v="A-D-1"/>
    <x v="4"/>
    <x v="26"/>
    <s v="mcalcuttt@baidu.com"/>
    <x v="1"/>
    <x v="2"/>
    <s v="D"/>
    <x v="0"/>
    <x v="0"/>
    <x v="10"/>
    <x v="2"/>
    <x v="2"/>
    <x v="0"/>
  </r>
  <r>
    <s v="WOQ-36015-429"/>
    <x v="24"/>
    <x v="27"/>
    <s v="L-M-0.2"/>
    <x v="1"/>
    <x v="27"/>
    <s v=""/>
    <x v="0"/>
    <x v="3"/>
    <s v="M"/>
    <x v="3"/>
    <x v="18"/>
    <x v="26"/>
    <x v="3"/>
    <x v="0"/>
    <x v="1"/>
  </r>
  <r>
    <s v="WOQ-36015-429"/>
    <x v="24"/>
    <x v="27"/>
    <s v="A-D-0.5"/>
    <x v="5"/>
    <x v="27"/>
    <s v=""/>
    <x v="0"/>
    <x v="2"/>
    <s v="D"/>
    <x v="1"/>
    <x v="7"/>
    <x v="27"/>
    <x v="2"/>
    <x v="2"/>
    <x v="1"/>
  </r>
  <r>
    <s v="WOQ-36015-429"/>
    <x v="24"/>
    <x v="27"/>
    <s v="L-M-0.5"/>
    <x v="5"/>
    <x v="27"/>
    <s v=""/>
    <x v="0"/>
    <x v="3"/>
    <s v="M"/>
    <x v="1"/>
    <x v="19"/>
    <x v="28"/>
    <x v="3"/>
    <x v="0"/>
    <x v="1"/>
  </r>
  <r>
    <s v="SCT-60553-454"/>
    <x v="25"/>
    <x v="28"/>
    <s v="L-L-0.2"/>
    <x v="1"/>
    <x v="28"/>
    <s v="ggatheralx@123-reg.co.uk"/>
    <x v="0"/>
    <x v="3"/>
    <s v="L"/>
    <x v="3"/>
    <x v="6"/>
    <x v="29"/>
    <x v="3"/>
    <x v="1"/>
    <x v="1"/>
  </r>
  <r>
    <s v="GFK-52063-244"/>
    <x v="26"/>
    <x v="29"/>
    <s v="L-L-0.5"/>
    <x v="5"/>
    <x v="29"/>
    <s v="uwelberryy@ebay.co.uk"/>
    <x v="2"/>
    <x v="3"/>
    <s v="L"/>
    <x v="1"/>
    <x v="20"/>
    <x v="30"/>
    <x v="3"/>
    <x v="1"/>
    <x v="0"/>
  </r>
  <r>
    <s v="AMM-79521-378"/>
    <x v="27"/>
    <x v="30"/>
    <s v="A-D-0.5"/>
    <x v="5"/>
    <x v="30"/>
    <s v="feilhartz@who.int"/>
    <x v="0"/>
    <x v="2"/>
    <s v="D"/>
    <x v="1"/>
    <x v="7"/>
    <x v="27"/>
    <x v="2"/>
    <x v="2"/>
    <x v="1"/>
  </r>
  <r>
    <s v="QUQ-90580-772"/>
    <x v="28"/>
    <x v="31"/>
    <s v="L-M-0.2"/>
    <x v="0"/>
    <x v="31"/>
    <s v="zponting10@altervista.org"/>
    <x v="0"/>
    <x v="3"/>
    <s v="M"/>
    <x v="3"/>
    <x v="18"/>
    <x v="31"/>
    <x v="3"/>
    <x v="0"/>
    <x v="1"/>
  </r>
  <r>
    <s v="LGD-24408-274"/>
    <x v="29"/>
    <x v="32"/>
    <s v="L-L-0.5"/>
    <x v="3"/>
    <x v="32"/>
    <s v="sstrase11@booking.com"/>
    <x v="0"/>
    <x v="3"/>
    <s v="L"/>
    <x v="1"/>
    <x v="20"/>
    <x v="32"/>
    <x v="3"/>
    <x v="1"/>
    <x v="1"/>
  </r>
  <r>
    <s v="HCT-95608-959"/>
    <x v="30"/>
    <x v="33"/>
    <s v="R-M-2.5"/>
    <x v="1"/>
    <x v="33"/>
    <s v="dde12@unesco.org"/>
    <x v="0"/>
    <x v="0"/>
    <s v="M"/>
    <x v="2"/>
    <x v="11"/>
    <x v="15"/>
    <x v="0"/>
    <x v="0"/>
    <x v="1"/>
  </r>
  <r>
    <s v="OFX-99147-470"/>
    <x v="31"/>
    <x v="34"/>
    <s v="R-M-1"/>
    <x v="5"/>
    <x v="34"/>
    <s v=""/>
    <x v="0"/>
    <x v="0"/>
    <s v="M"/>
    <x v="0"/>
    <x v="0"/>
    <x v="33"/>
    <x v="0"/>
    <x v="0"/>
    <x v="0"/>
  </r>
  <r>
    <s v="LUO-37559-016"/>
    <x v="32"/>
    <x v="35"/>
    <s v="L-M-1"/>
    <x v="3"/>
    <x v="35"/>
    <s v=""/>
    <x v="0"/>
    <x v="3"/>
    <s v="M"/>
    <x v="0"/>
    <x v="21"/>
    <x v="34"/>
    <x v="3"/>
    <x v="0"/>
    <x v="1"/>
  </r>
  <r>
    <s v="XWC-20610-167"/>
    <x v="33"/>
    <x v="36"/>
    <s v="E-D-0.2"/>
    <x v="0"/>
    <x v="36"/>
    <s v="lyeoland15@pbs.org"/>
    <x v="0"/>
    <x v="1"/>
    <s v="D"/>
    <x v="3"/>
    <x v="13"/>
    <x v="35"/>
    <x v="1"/>
    <x v="2"/>
    <x v="0"/>
  </r>
  <r>
    <s v="GPU-79113-136"/>
    <x v="34"/>
    <x v="37"/>
    <s v="R-D-0.2"/>
    <x v="3"/>
    <x v="37"/>
    <s v="atolworthy16@toplist.cz"/>
    <x v="0"/>
    <x v="0"/>
    <s v="D"/>
    <x v="3"/>
    <x v="22"/>
    <x v="36"/>
    <x v="0"/>
    <x v="2"/>
    <x v="0"/>
  </r>
  <r>
    <s v="ULR-52653-960"/>
    <x v="35"/>
    <x v="38"/>
    <s v="L-L-2.5"/>
    <x v="0"/>
    <x v="38"/>
    <s v=""/>
    <x v="0"/>
    <x v="3"/>
    <s v="L"/>
    <x v="2"/>
    <x v="23"/>
    <x v="37"/>
    <x v="3"/>
    <x v="1"/>
    <x v="1"/>
  </r>
  <r>
    <s v="HPI-42308-142"/>
    <x v="36"/>
    <x v="39"/>
    <s v="E-M-0.5"/>
    <x v="0"/>
    <x v="39"/>
    <s v="obaudassi18@seesaa.net"/>
    <x v="0"/>
    <x v="1"/>
    <s v="M"/>
    <x v="1"/>
    <x v="1"/>
    <x v="38"/>
    <x v="1"/>
    <x v="0"/>
    <x v="0"/>
  </r>
  <r>
    <s v="XHI-30227-581"/>
    <x v="37"/>
    <x v="40"/>
    <s v="L-D-2.5"/>
    <x v="5"/>
    <x v="40"/>
    <s v="pkingsbury19@comcast.net"/>
    <x v="0"/>
    <x v="3"/>
    <s v="D"/>
    <x v="2"/>
    <x v="24"/>
    <x v="39"/>
    <x v="3"/>
    <x v="2"/>
    <x v="1"/>
  </r>
  <r>
    <s v="DJH-05202-380"/>
    <x v="38"/>
    <x v="41"/>
    <s v="E-M-2.5"/>
    <x v="0"/>
    <x v="41"/>
    <s v=""/>
    <x v="0"/>
    <x v="1"/>
    <s v="M"/>
    <x v="2"/>
    <x v="25"/>
    <x v="40"/>
    <x v="1"/>
    <x v="0"/>
    <x v="0"/>
  </r>
  <r>
    <s v="VMW-26889-781"/>
    <x v="39"/>
    <x v="42"/>
    <s v="A-L-0.2"/>
    <x v="0"/>
    <x v="42"/>
    <s v="acurley1b@hao123.com"/>
    <x v="0"/>
    <x v="2"/>
    <s v="L"/>
    <x v="3"/>
    <x v="10"/>
    <x v="41"/>
    <x v="2"/>
    <x v="1"/>
    <x v="0"/>
  </r>
  <r>
    <s v="DBU-81099-586"/>
    <x v="40"/>
    <x v="43"/>
    <s v="A-D-2.5"/>
    <x v="4"/>
    <x v="43"/>
    <s v="rmcgilvary1c@tamu.edu"/>
    <x v="0"/>
    <x v="2"/>
    <s v="D"/>
    <x v="2"/>
    <x v="11"/>
    <x v="21"/>
    <x v="2"/>
    <x v="2"/>
    <x v="1"/>
  </r>
  <r>
    <s v="PQA-54820-810"/>
    <x v="41"/>
    <x v="44"/>
    <s v="A-L-1"/>
    <x v="3"/>
    <x v="44"/>
    <s v="ipikett1d@xinhuanet.com"/>
    <x v="0"/>
    <x v="2"/>
    <s v="L"/>
    <x v="0"/>
    <x v="2"/>
    <x v="5"/>
    <x v="2"/>
    <x v="1"/>
    <x v="1"/>
  </r>
  <r>
    <s v="XKB-41924-202"/>
    <x v="42"/>
    <x v="45"/>
    <s v="L-D-0.5"/>
    <x v="0"/>
    <x v="45"/>
    <s v="ibouldon1e@gizmodo.com"/>
    <x v="0"/>
    <x v="3"/>
    <s v="D"/>
    <x v="1"/>
    <x v="26"/>
    <x v="42"/>
    <x v="3"/>
    <x v="2"/>
    <x v="1"/>
  </r>
  <r>
    <s v="DWZ-69106-473"/>
    <x v="43"/>
    <x v="46"/>
    <s v="L-L-2.5"/>
    <x v="4"/>
    <x v="46"/>
    <s v="kflanders1f@over-blog.com"/>
    <x v="1"/>
    <x v="3"/>
    <s v="L"/>
    <x v="2"/>
    <x v="23"/>
    <x v="43"/>
    <x v="3"/>
    <x v="1"/>
    <x v="0"/>
  </r>
  <r>
    <s v="YHV-68700-050"/>
    <x v="44"/>
    <x v="47"/>
    <s v="R-M-0.5"/>
    <x v="1"/>
    <x v="47"/>
    <s v="hmattioli1g@webmd.com"/>
    <x v="2"/>
    <x v="0"/>
    <s v="M"/>
    <x v="1"/>
    <x v="7"/>
    <x v="44"/>
    <x v="0"/>
    <x v="0"/>
    <x v="1"/>
  </r>
  <r>
    <s v="YHV-68700-050"/>
    <x v="44"/>
    <x v="47"/>
    <s v="L-L-2.5"/>
    <x v="0"/>
    <x v="47"/>
    <s v="hmattioli1g@webmd.com"/>
    <x v="2"/>
    <x v="3"/>
    <s v="L"/>
    <x v="2"/>
    <x v="23"/>
    <x v="37"/>
    <x v="3"/>
    <x v="1"/>
    <x v="1"/>
  </r>
  <r>
    <s v="KRB-88066-642"/>
    <x v="45"/>
    <x v="48"/>
    <s v="L-M-1"/>
    <x v="1"/>
    <x v="48"/>
    <s v="agillard1i@issuu.com"/>
    <x v="0"/>
    <x v="3"/>
    <s v="M"/>
    <x v="0"/>
    <x v="21"/>
    <x v="45"/>
    <x v="3"/>
    <x v="0"/>
    <x v="1"/>
  </r>
  <r>
    <s v="LQU-08404-173"/>
    <x v="46"/>
    <x v="49"/>
    <s v="L-L-1"/>
    <x v="3"/>
    <x v="49"/>
    <s v=""/>
    <x v="0"/>
    <x v="3"/>
    <s v="L"/>
    <x v="0"/>
    <x v="27"/>
    <x v="46"/>
    <x v="3"/>
    <x v="1"/>
    <x v="1"/>
  </r>
  <r>
    <s v="CWK-60159-881"/>
    <x v="47"/>
    <x v="50"/>
    <s v="E-D-0.2"/>
    <x v="3"/>
    <x v="50"/>
    <s v="tgrizard1k@odnoklassniki.ru"/>
    <x v="0"/>
    <x v="1"/>
    <s v="D"/>
    <x v="3"/>
    <x v="13"/>
    <x v="47"/>
    <x v="1"/>
    <x v="2"/>
    <x v="0"/>
  </r>
  <r>
    <s v="EEG-74197-843"/>
    <x v="48"/>
    <x v="51"/>
    <s v="E-L-1"/>
    <x v="4"/>
    <x v="51"/>
    <s v="rrelton1l@stanford.edu"/>
    <x v="0"/>
    <x v="1"/>
    <s v="L"/>
    <x v="0"/>
    <x v="28"/>
    <x v="48"/>
    <x v="1"/>
    <x v="1"/>
    <x v="1"/>
  </r>
  <r>
    <s v="UCZ-59708-525"/>
    <x v="49"/>
    <x v="52"/>
    <s v="L-D-2.5"/>
    <x v="3"/>
    <x v="52"/>
    <s v=""/>
    <x v="0"/>
    <x v="3"/>
    <s v="D"/>
    <x v="2"/>
    <x v="24"/>
    <x v="49"/>
    <x v="3"/>
    <x v="2"/>
    <x v="0"/>
  </r>
  <r>
    <s v="HUB-47311-849"/>
    <x v="50"/>
    <x v="53"/>
    <s v="L-M-0.5"/>
    <x v="3"/>
    <x v="53"/>
    <s v="sgilroy1n@eepurl.com"/>
    <x v="0"/>
    <x v="3"/>
    <s v="M"/>
    <x v="1"/>
    <x v="19"/>
    <x v="50"/>
    <x v="3"/>
    <x v="0"/>
    <x v="0"/>
  </r>
  <r>
    <s v="WYM-17686-694"/>
    <x v="51"/>
    <x v="54"/>
    <s v="A-D-2.5"/>
    <x v="1"/>
    <x v="54"/>
    <s v="ccottingham1o@wikipedia.org"/>
    <x v="0"/>
    <x v="2"/>
    <s v="D"/>
    <x v="2"/>
    <x v="11"/>
    <x v="15"/>
    <x v="2"/>
    <x v="2"/>
    <x v="1"/>
  </r>
  <r>
    <s v="ZYQ-15797-695"/>
    <x v="52"/>
    <x v="55"/>
    <s v="R-D-0.5"/>
    <x v="1"/>
    <x v="55"/>
    <s v=""/>
    <x v="2"/>
    <x v="0"/>
    <s v="D"/>
    <x v="1"/>
    <x v="29"/>
    <x v="51"/>
    <x v="0"/>
    <x v="2"/>
    <x v="0"/>
  </r>
  <r>
    <s v="EEJ-16185-108"/>
    <x v="53"/>
    <x v="56"/>
    <s v="L-L-0.2"/>
    <x v="1"/>
    <x v="56"/>
    <s v=""/>
    <x v="0"/>
    <x v="3"/>
    <s v="L"/>
    <x v="3"/>
    <x v="6"/>
    <x v="29"/>
    <x v="3"/>
    <x v="1"/>
    <x v="0"/>
  </r>
  <r>
    <s v="RWR-77888-800"/>
    <x v="54"/>
    <x v="57"/>
    <s v="A-M-0.5"/>
    <x v="2"/>
    <x v="57"/>
    <s v="adykes1r@eventbrite.com"/>
    <x v="0"/>
    <x v="2"/>
    <s v="M"/>
    <x v="1"/>
    <x v="17"/>
    <x v="52"/>
    <x v="2"/>
    <x v="0"/>
    <x v="1"/>
  </r>
  <r>
    <s v="LHN-75209-742"/>
    <x v="55"/>
    <x v="58"/>
    <s v="R-M-0.5"/>
    <x v="5"/>
    <x v="58"/>
    <s v=""/>
    <x v="0"/>
    <x v="0"/>
    <s v="M"/>
    <x v="1"/>
    <x v="7"/>
    <x v="27"/>
    <x v="0"/>
    <x v="0"/>
    <x v="0"/>
  </r>
  <r>
    <s v="TIR-71396-998"/>
    <x v="56"/>
    <x v="59"/>
    <s v="R-D-2.5"/>
    <x v="4"/>
    <x v="59"/>
    <s v="acockrem1t@engadget.com"/>
    <x v="0"/>
    <x v="0"/>
    <s v="D"/>
    <x v="2"/>
    <x v="9"/>
    <x v="18"/>
    <x v="0"/>
    <x v="2"/>
    <x v="0"/>
  </r>
  <r>
    <s v="RXF-37618-213"/>
    <x v="57"/>
    <x v="60"/>
    <s v="R-L-0.5"/>
    <x v="2"/>
    <x v="60"/>
    <s v="bumpleby1u@soundcloud.com"/>
    <x v="0"/>
    <x v="0"/>
    <s v="L"/>
    <x v="1"/>
    <x v="30"/>
    <x v="53"/>
    <x v="0"/>
    <x v="1"/>
    <x v="0"/>
  </r>
  <r>
    <s v="ANM-16388-634"/>
    <x v="58"/>
    <x v="61"/>
    <s v="L-L-0.2"/>
    <x v="0"/>
    <x v="61"/>
    <s v="nsaleway1v@dedecms.com"/>
    <x v="0"/>
    <x v="3"/>
    <s v="L"/>
    <x v="3"/>
    <x v="6"/>
    <x v="54"/>
    <x v="3"/>
    <x v="1"/>
    <x v="1"/>
  </r>
  <r>
    <s v="WYL-29300-070"/>
    <x v="59"/>
    <x v="62"/>
    <s v="R-M-0.2"/>
    <x v="2"/>
    <x v="62"/>
    <s v="hgoulter1w@abc.net.au"/>
    <x v="0"/>
    <x v="0"/>
    <s v="M"/>
    <x v="3"/>
    <x v="14"/>
    <x v="55"/>
    <x v="0"/>
    <x v="0"/>
    <x v="1"/>
  </r>
  <r>
    <s v="JHW-74554-805"/>
    <x v="60"/>
    <x v="63"/>
    <s v="R-M-1"/>
    <x v="5"/>
    <x v="63"/>
    <s v="grizzello1x@symantec.com"/>
    <x v="2"/>
    <x v="0"/>
    <s v="M"/>
    <x v="0"/>
    <x v="0"/>
    <x v="33"/>
    <x v="0"/>
    <x v="0"/>
    <x v="0"/>
  </r>
  <r>
    <s v="KYS-27063-603"/>
    <x v="61"/>
    <x v="64"/>
    <s v="E-L-2.5"/>
    <x v="4"/>
    <x v="64"/>
    <s v="slist1y@mapquest.com"/>
    <x v="0"/>
    <x v="1"/>
    <s v="L"/>
    <x v="2"/>
    <x v="8"/>
    <x v="56"/>
    <x v="1"/>
    <x v="1"/>
    <x v="1"/>
  </r>
  <r>
    <s v="GAZ-58626-277"/>
    <x v="62"/>
    <x v="65"/>
    <s v="L-L-0.2"/>
    <x v="0"/>
    <x v="65"/>
    <s v="sedmondson1z@theguardian.com"/>
    <x v="1"/>
    <x v="3"/>
    <s v="L"/>
    <x v="3"/>
    <x v="6"/>
    <x v="54"/>
    <x v="3"/>
    <x v="1"/>
    <x v="1"/>
  </r>
  <r>
    <s v="RPJ-37787-335"/>
    <x v="63"/>
    <x v="66"/>
    <s v="A-M-2.5"/>
    <x v="3"/>
    <x v="66"/>
    <s v=""/>
    <x v="0"/>
    <x v="2"/>
    <s v="M"/>
    <x v="2"/>
    <x v="31"/>
    <x v="57"/>
    <x v="2"/>
    <x v="0"/>
    <x v="1"/>
  </r>
  <r>
    <s v="LEF-83057-763"/>
    <x v="64"/>
    <x v="67"/>
    <s v="L-M-0.2"/>
    <x v="1"/>
    <x v="67"/>
    <s v=""/>
    <x v="0"/>
    <x v="3"/>
    <s v="M"/>
    <x v="3"/>
    <x v="18"/>
    <x v="26"/>
    <x v="3"/>
    <x v="0"/>
    <x v="0"/>
  </r>
  <r>
    <s v="RPW-36123-215"/>
    <x v="65"/>
    <x v="68"/>
    <s v="E-L-0.5"/>
    <x v="0"/>
    <x v="68"/>
    <s v="jrangall22@newsvine.com"/>
    <x v="0"/>
    <x v="1"/>
    <s v="L"/>
    <x v="1"/>
    <x v="32"/>
    <x v="58"/>
    <x v="1"/>
    <x v="1"/>
    <x v="0"/>
  </r>
  <r>
    <s v="WLL-59044-117"/>
    <x v="66"/>
    <x v="69"/>
    <s v="R-D-1"/>
    <x v="5"/>
    <x v="69"/>
    <s v="kboorn23@ezinearticles.com"/>
    <x v="1"/>
    <x v="0"/>
    <s v="D"/>
    <x v="0"/>
    <x v="33"/>
    <x v="59"/>
    <x v="0"/>
    <x v="2"/>
    <x v="0"/>
  </r>
  <r>
    <s v="AWT-22827-563"/>
    <x v="67"/>
    <x v="70"/>
    <s v="R-L-0.2"/>
    <x v="2"/>
    <x v="70"/>
    <s v=""/>
    <x v="1"/>
    <x v="0"/>
    <s v="L"/>
    <x v="3"/>
    <x v="34"/>
    <x v="60"/>
    <x v="0"/>
    <x v="1"/>
    <x v="0"/>
  </r>
  <r>
    <s v="QLM-07145-668"/>
    <x v="68"/>
    <x v="71"/>
    <s v="E-D-0.2"/>
    <x v="0"/>
    <x v="71"/>
    <s v="celgey25@webs.com"/>
    <x v="0"/>
    <x v="1"/>
    <s v="D"/>
    <x v="3"/>
    <x v="13"/>
    <x v="35"/>
    <x v="1"/>
    <x v="2"/>
    <x v="1"/>
  </r>
  <r>
    <s v="HVQ-64398-930"/>
    <x v="69"/>
    <x v="72"/>
    <s v="A-M-0.5"/>
    <x v="5"/>
    <x v="72"/>
    <s v="lmizzi26@rakuten.co.jp"/>
    <x v="0"/>
    <x v="2"/>
    <s v="M"/>
    <x v="1"/>
    <x v="17"/>
    <x v="61"/>
    <x v="2"/>
    <x v="0"/>
    <x v="0"/>
  </r>
  <r>
    <s v="WRT-40778-247"/>
    <x v="70"/>
    <x v="73"/>
    <s v="R-L-1"/>
    <x v="4"/>
    <x v="73"/>
    <s v="cgiacomazzo27@jigsy.com"/>
    <x v="0"/>
    <x v="0"/>
    <s v="L"/>
    <x v="0"/>
    <x v="35"/>
    <x v="62"/>
    <x v="0"/>
    <x v="1"/>
    <x v="1"/>
  </r>
  <r>
    <s v="SUB-13006-125"/>
    <x v="71"/>
    <x v="74"/>
    <s v="A-L-0.5"/>
    <x v="1"/>
    <x v="74"/>
    <s v="aarnow28@arizona.edu"/>
    <x v="0"/>
    <x v="2"/>
    <s v="L"/>
    <x v="1"/>
    <x v="26"/>
    <x v="5"/>
    <x v="2"/>
    <x v="1"/>
    <x v="0"/>
  </r>
  <r>
    <s v="CQM-49696-263"/>
    <x v="72"/>
    <x v="75"/>
    <s v="L-L-2.5"/>
    <x v="3"/>
    <x v="75"/>
    <s v="syann29@senate.gov"/>
    <x v="0"/>
    <x v="3"/>
    <s v="L"/>
    <x v="2"/>
    <x v="23"/>
    <x v="63"/>
    <x v="3"/>
    <x v="1"/>
    <x v="0"/>
  </r>
  <r>
    <s v="KXN-85094-246"/>
    <x v="73"/>
    <x v="76"/>
    <s v="L-M-2.5"/>
    <x v="3"/>
    <x v="76"/>
    <s v="bnaulls2a@tiny.cc"/>
    <x v="1"/>
    <x v="3"/>
    <s v="M"/>
    <x v="2"/>
    <x v="36"/>
    <x v="64"/>
    <x v="3"/>
    <x v="0"/>
    <x v="0"/>
  </r>
  <r>
    <s v="XOQ-12405-419"/>
    <x v="74"/>
    <x v="77"/>
    <s v="R-D-2.5"/>
    <x v="4"/>
    <x v="77"/>
    <s v=""/>
    <x v="0"/>
    <x v="0"/>
    <s v="D"/>
    <x v="2"/>
    <x v="9"/>
    <x v="18"/>
    <x v="0"/>
    <x v="2"/>
    <x v="0"/>
  </r>
  <r>
    <s v="HYF-10254-369"/>
    <x v="75"/>
    <x v="78"/>
    <s v="L-L-0.5"/>
    <x v="2"/>
    <x v="78"/>
    <s v="zsherewood2c@apache.org"/>
    <x v="0"/>
    <x v="3"/>
    <s v="L"/>
    <x v="1"/>
    <x v="20"/>
    <x v="54"/>
    <x v="3"/>
    <x v="1"/>
    <x v="1"/>
  </r>
  <r>
    <s v="XXJ-47000-307"/>
    <x v="76"/>
    <x v="79"/>
    <s v="A-L-2.5"/>
    <x v="3"/>
    <x v="79"/>
    <s v="jdufaire2d@fc2.com"/>
    <x v="0"/>
    <x v="2"/>
    <s v="L"/>
    <x v="2"/>
    <x v="24"/>
    <x v="49"/>
    <x v="2"/>
    <x v="1"/>
    <x v="1"/>
  </r>
  <r>
    <s v="XXJ-47000-307"/>
    <x v="76"/>
    <x v="79"/>
    <s v="A-D-0.2"/>
    <x v="4"/>
    <x v="79"/>
    <s v="jdufaire2d@fc2.com"/>
    <x v="0"/>
    <x v="2"/>
    <s v="D"/>
    <x v="3"/>
    <x v="14"/>
    <x v="22"/>
    <x v="2"/>
    <x v="2"/>
    <x v="1"/>
  </r>
  <r>
    <s v="ZDK-82166-357"/>
    <x v="77"/>
    <x v="80"/>
    <s v="A-M-1"/>
    <x v="3"/>
    <x v="80"/>
    <s v="bkeaveney2f@netlog.com"/>
    <x v="0"/>
    <x v="2"/>
    <s v="M"/>
    <x v="0"/>
    <x v="15"/>
    <x v="65"/>
    <x v="2"/>
    <x v="0"/>
    <x v="1"/>
  </r>
  <r>
    <s v="IHN-19982-362"/>
    <x v="78"/>
    <x v="81"/>
    <s v="R-L-1"/>
    <x v="3"/>
    <x v="81"/>
    <s v="egrise2g@cargocollective.com"/>
    <x v="0"/>
    <x v="0"/>
    <s v="L"/>
    <x v="0"/>
    <x v="35"/>
    <x v="66"/>
    <x v="0"/>
    <x v="1"/>
    <x v="1"/>
  </r>
  <r>
    <s v="VMT-10030-889"/>
    <x v="79"/>
    <x v="82"/>
    <s v="A-L-1"/>
    <x v="5"/>
    <x v="82"/>
    <s v="tgottelier2h@vistaprint.com"/>
    <x v="0"/>
    <x v="2"/>
    <s v="L"/>
    <x v="0"/>
    <x v="2"/>
    <x v="17"/>
    <x v="2"/>
    <x v="1"/>
    <x v="1"/>
  </r>
  <r>
    <s v="NHL-11063-100"/>
    <x v="80"/>
    <x v="83"/>
    <s v="A-L-1"/>
    <x v="4"/>
    <x v="83"/>
    <s v=""/>
    <x v="1"/>
    <x v="2"/>
    <s v="L"/>
    <x v="0"/>
    <x v="2"/>
    <x v="67"/>
    <x v="2"/>
    <x v="1"/>
    <x v="0"/>
  </r>
  <r>
    <s v="ROV-87448-086"/>
    <x v="81"/>
    <x v="84"/>
    <s v="A-M-2.5"/>
    <x v="4"/>
    <x v="84"/>
    <s v="agreenhead2j@dailymail.co.uk"/>
    <x v="0"/>
    <x v="2"/>
    <s v="M"/>
    <x v="2"/>
    <x v="31"/>
    <x v="68"/>
    <x v="2"/>
    <x v="0"/>
    <x v="1"/>
  </r>
  <r>
    <s v="DGY-35773-612"/>
    <x v="82"/>
    <x v="85"/>
    <s v="E-L-1"/>
    <x v="3"/>
    <x v="85"/>
    <s v=""/>
    <x v="0"/>
    <x v="1"/>
    <s v="L"/>
    <x v="0"/>
    <x v="28"/>
    <x v="69"/>
    <x v="1"/>
    <x v="1"/>
    <x v="0"/>
  </r>
  <r>
    <s v="YWH-50638-556"/>
    <x v="83"/>
    <x v="86"/>
    <s v="E-L-0.5"/>
    <x v="4"/>
    <x v="86"/>
    <s v="elangcaster2l@spotify.com"/>
    <x v="2"/>
    <x v="1"/>
    <s v="L"/>
    <x v="1"/>
    <x v="32"/>
    <x v="70"/>
    <x v="1"/>
    <x v="1"/>
    <x v="0"/>
  </r>
  <r>
    <s v="ISL-11200-600"/>
    <x v="84"/>
    <x v="87"/>
    <s v="A-D-0.2"/>
    <x v="5"/>
    <x v="87"/>
    <s v=""/>
    <x v="1"/>
    <x v="2"/>
    <s v="D"/>
    <x v="3"/>
    <x v="14"/>
    <x v="8"/>
    <x v="2"/>
    <x v="2"/>
    <x v="0"/>
  </r>
  <r>
    <s v="LBZ-75997-047"/>
    <x v="85"/>
    <x v="88"/>
    <s v="A-M-2.5"/>
    <x v="5"/>
    <x v="88"/>
    <s v="nmagauran2n@51.la"/>
    <x v="0"/>
    <x v="2"/>
    <s v="M"/>
    <x v="2"/>
    <x v="31"/>
    <x v="71"/>
    <x v="2"/>
    <x v="0"/>
    <x v="1"/>
  </r>
  <r>
    <s v="EUH-08089-954"/>
    <x v="86"/>
    <x v="89"/>
    <s v="A-D-0.2"/>
    <x v="0"/>
    <x v="89"/>
    <s v="vkirdsch2o@google.fr"/>
    <x v="0"/>
    <x v="2"/>
    <s v="D"/>
    <x v="3"/>
    <x v="14"/>
    <x v="9"/>
    <x v="2"/>
    <x v="2"/>
    <x v="1"/>
  </r>
  <r>
    <s v="BLD-12227-251"/>
    <x v="87"/>
    <x v="90"/>
    <s v="A-M-0.5"/>
    <x v="0"/>
    <x v="90"/>
    <s v="iwhapple2p@com.com"/>
    <x v="0"/>
    <x v="2"/>
    <s v="M"/>
    <x v="1"/>
    <x v="17"/>
    <x v="72"/>
    <x v="2"/>
    <x v="0"/>
    <x v="1"/>
  </r>
  <r>
    <s v="OPY-30711-853"/>
    <x v="25"/>
    <x v="91"/>
    <s v="A-D-0.2"/>
    <x v="2"/>
    <x v="91"/>
    <s v=""/>
    <x v="1"/>
    <x v="2"/>
    <s v="D"/>
    <x v="3"/>
    <x v="14"/>
    <x v="55"/>
    <x v="2"/>
    <x v="2"/>
    <x v="1"/>
  </r>
  <r>
    <s v="DBC-44122-300"/>
    <x v="88"/>
    <x v="92"/>
    <s v="L-M-0.2"/>
    <x v="3"/>
    <x v="92"/>
    <s v=""/>
    <x v="0"/>
    <x v="3"/>
    <s v="M"/>
    <x v="3"/>
    <x v="18"/>
    <x v="73"/>
    <x v="3"/>
    <x v="0"/>
    <x v="0"/>
  </r>
  <r>
    <s v="FJQ-60035-234"/>
    <x v="89"/>
    <x v="93"/>
    <s v="A-L-0.2"/>
    <x v="0"/>
    <x v="93"/>
    <s v=""/>
    <x v="0"/>
    <x v="2"/>
    <s v="L"/>
    <x v="3"/>
    <x v="10"/>
    <x v="41"/>
    <x v="2"/>
    <x v="1"/>
    <x v="0"/>
  </r>
  <r>
    <s v="HSF-66926-425"/>
    <x v="90"/>
    <x v="94"/>
    <s v="L-D-2.5"/>
    <x v="1"/>
    <x v="94"/>
    <s v="nyoules2t@reference.com"/>
    <x v="1"/>
    <x v="3"/>
    <s v="D"/>
    <x v="2"/>
    <x v="24"/>
    <x v="74"/>
    <x v="3"/>
    <x v="2"/>
    <x v="0"/>
  </r>
  <r>
    <s v="LQG-41416-375"/>
    <x v="91"/>
    <x v="95"/>
    <s v="L-D-1"/>
    <x v="3"/>
    <x v="95"/>
    <s v="daizikovitz2u@answers.com"/>
    <x v="1"/>
    <x v="3"/>
    <s v="D"/>
    <x v="0"/>
    <x v="2"/>
    <x v="5"/>
    <x v="3"/>
    <x v="2"/>
    <x v="0"/>
  </r>
  <r>
    <s v="VZO-97265-841"/>
    <x v="92"/>
    <x v="96"/>
    <s v="R-M-0.2"/>
    <x v="4"/>
    <x v="96"/>
    <s v="brevel2v@fastcompany.com"/>
    <x v="0"/>
    <x v="0"/>
    <s v="M"/>
    <x v="3"/>
    <x v="14"/>
    <x v="22"/>
    <x v="0"/>
    <x v="0"/>
    <x v="1"/>
  </r>
  <r>
    <s v="MOR-12987-399"/>
    <x v="93"/>
    <x v="97"/>
    <s v="L-M-1"/>
    <x v="5"/>
    <x v="97"/>
    <s v="epriddis2w@nationalgeographic.com"/>
    <x v="0"/>
    <x v="3"/>
    <s v="M"/>
    <x v="0"/>
    <x v="21"/>
    <x v="75"/>
    <x v="3"/>
    <x v="0"/>
    <x v="1"/>
  </r>
  <r>
    <s v="UOA-23786-489"/>
    <x v="94"/>
    <x v="98"/>
    <s v="A-M-0.5"/>
    <x v="5"/>
    <x v="98"/>
    <s v="qveel2x@jugem.jp"/>
    <x v="0"/>
    <x v="2"/>
    <s v="M"/>
    <x v="1"/>
    <x v="17"/>
    <x v="61"/>
    <x v="2"/>
    <x v="0"/>
    <x v="0"/>
  </r>
  <r>
    <s v="AJL-52941-018"/>
    <x v="95"/>
    <x v="99"/>
    <s v="E-D-1"/>
    <x v="0"/>
    <x v="99"/>
    <s v="lconyers2y@twitter.com"/>
    <x v="0"/>
    <x v="1"/>
    <s v="D"/>
    <x v="0"/>
    <x v="37"/>
    <x v="76"/>
    <x v="1"/>
    <x v="2"/>
    <x v="1"/>
  </r>
  <r>
    <s v="XSZ-84273-421"/>
    <x v="96"/>
    <x v="100"/>
    <s v="R-M-0.5"/>
    <x v="3"/>
    <x v="100"/>
    <s v="pwye2z@dagondesign.com"/>
    <x v="0"/>
    <x v="0"/>
    <s v="M"/>
    <x v="1"/>
    <x v="7"/>
    <x v="8"/>
    <x v="0"/>
    <x v="0"/>
    <x v="0"/>
  </r>
  <r>
    <s v="NUN-48214-216"/>
    <x v="97"/>
    <x v="101"/>
    <s v="A-M-0.5"/>
    <x v="4"/>
    <x v="101"/>
    <s v=""/>
    <x v="0"/>
    <x v="2"/>
    <s v="M"/>
    <x v="1"/>
    <x v="17"/>
    <x v="25"/>
    <x v="2"/>
    <x v="0"/>
    <x v="1"/>
  </r>
  <r>
    <s v="AKV-93064-769"/>
    <x v="98"/>
    <x v="102"/>
    <s v="L-D-0.5"/>
    <x v="2"/>
    <x v="102"/>
    <s v="tsheryn31@mtv.com"/>
    <x v="0"/>
    <x v="3"/>
    <s v="D"/>
    <x v="1"/>
    <x v="26"/>
    <x v="41"/>
    <x v="3"/>
    <x v="2"/>
    <x v="0"/>
  </r>
  <r>
    <s v="BRB-40903-533"/>
    <x v="99"/>
    <x v="103"/>
    <s v="E-L-0.2"/>
    <x v="3"/>
    <x v="103"/>
    <s v="mredgrave32@cargocollective.com"/>
    <x v="0"/>
    <x v="1"/>
    <s v="L"/>
    <x v="3"/>
    <x v="38"/>
    <x v="77"/>
    <x v="1"/>
    <x v="1"/>
    <x v="0"/>
  </r>
  <r>
    <s v="GPR-19973-483"/>
    <x v="100"/>
    <x v="104"/>
    <s v="R-D-0.5"/>
    <x v="1"/>
    <x v="104"/>
    <s v="bfominov33@yale.edu"/>
    <x v="0"/>
    <x v="0"/>
    <s v="D"/>
    <x v="1"/>
    <x v="29"/>
    <x v="51"/>
    <x v="0"/>
    <x v="2"/>
    <x v="1"/>
  </r>
  <r>
    <s v="XIY-43041-882"/>
    <x v="101"/>
    <x v="105"/>
    <s v="A-M-1"/>
    <x v="2"/>
    <x v="105"/>
    <s v="scritchlow34@un.org"/>
    <x v="0"/>
    <x v="2"/>
    <s v="M"/>
    <x v="0"/>
    <x v="15"/>
    <x v="23"/>
    <x v="2"/>
    <x v="0"/>
    <x v="1"/>
  </r>
  <r>
    <s v="YGY-98425-969"/>
    <x v="102"/>
    <x v="106"/>
    <s v="L-M-1"/>
    <x v="2"/>
    <x v="106"/>
    <s v="msteptow35@earthlink.net"/>
    <x v="1"/>
    <x v="3"/>
    <s v="M"/>
    <x v="0"/>
    <x v="21"/>
    <x v="78"/>
    <x v="3"/>
    <x v="0"/>
    <x v="1"/>
  </r>
  <r>
    <s v="MSB-08397-648"/>
    <x v="103"/>
    <x v="107"/>
    <s v="R-L-0.2"/>
    <x v="4"/>
    <x v="107"/>
    <s v=""/>
    <x v="0"/>
    <x v="0"/>
    <s v="L"/>
    <x v="3"/>
    <x v="34"/>
    <x v="79"/>
    <x v="0"/>
    <x v="1"/>
    <x v="1"/>
  </r>
  <r>
    <s v="WDR-06028-345"/>
    <x v="104"/>
    <x v="108"/>
    <s v="L-L-1"/>
    <x v="2"/>
    <x v="108"/>
    <s v="imulliner37@pinterest.com"/>
    <x v="2"/>
    <x v="3"/>
    <s v="L"/>
    <x v="0"/>
    <x v="27"/>
    <x v="80"/>
    <x v="3"/>
    <x v="1"/>
    <x v="1"/>
  </r>
  <r>
    <s v="MXM-42948-061"/>
    <x v="105"/>
    <x v="109"/>
    <s v="L-L-0.2"/>
    <x v="4"/>
    <x v="109"/>
    <s v="gstandley38@dion.ne.jp"/>
    <x v="1"/>
    <x v="3"/>
    <s v="L"/>
    <x v="3"/>
    <x v="6"/>
    <x v="81"/>
    <x v="3"/>
    <x v="1"/>
    <x v="0"/>
  </r>
  <r>
    <s v="MGQ-98961-173"/>
    <x v="11"/>
    <x v="110"/>
    <s v="L-L-0.5"/>
    <x v="4"/>
    <x v="110"/>
    <s v="bdrage39@youku.com"/>
    <x v="0"/>
    <x v="3"/>
    <s v="L"/>
    <x v="1"/>
    <x v="20"/>
    <x v="82"/>
    <x v="3"/>
    <x v="1"/>
    <x v="1"/>
  </r>
  <r>
    <s v="RFH-64349-897"/>
    <x v="106"/>
    <x v="111"/>
    <s v="E-D-0.5"/>
    <x v="3"/>
    <x v="111"/>
    <s v="myallop3a@fema.gov"/>
    <x v="0"/>
    <x v="1"/>
    <s v="D"/>
    <x v="1"/>
    <x v="5"/>
    <x v="6"/>
    <x v="1"/>
    <x v="2"/>
    <x v="0"/>
  </r>
  <r>
    <s v="TKL-20738-660"/>
    <x v="107"/>
    <x v="112"/>
    <s v="E-M-0.2"/>
    <x v="2"/>
    <x v="112"/>
    <s v="cswitsur3b@chronoengine.com"/>
    <x v="0"/>
    <x v="1"/>
    <s v="M"/>
    <x v="3"/>
    <x v="16"/>
    <x v="83"/>
    <x v="1"/>
    <x v="0"/>
    <x v="1"/>
  </r>
  <r>
    <s v="TKL-20738-660"/>
    <x v="107"/>
    <x v="112"/>
    <s v="A-L-0.2"/>
    <x v="2"/>
    <x v="112"/>
    <s v="cswitsur3b@chronoengine.com"/>
    <x v="0"/>
    <x v="2"/>
    <s v="L"/>
    <x v="3"/>
    <x v="10"/>
    <x v="84"/>
    <x v="2"/>
    <x v="1"/>
    <x v="1"/>
  </r>
  <r>
    <s v="TKL-20738-660"/>
    <x v="107"/>
    <x v="112"/>
    <s v="E-M-1"/>
    <x v="1"/>
    <x v="112"/>
    <s v="cswitsur3b@chronoengine.com"/>
    <x v="0"/>
    <x v="1"/>
    <s v="M"/>
    <x v="0"/>
    <x v="3"/>
    <x v="85"/>
    <x v="1"/>
    <x v="0"/>
    <x v="1"/>
  </r>
  <r>
    <s v="GOW-03198-575"/>
    <x v="108"/>
    <x v="113"/>
    <s v="A-D-0.5"/>
    <x v="4"/>
    <x v="113"/>
    <s v="mludwell3e@blogger.com"/>
    <x v="0"/>
    <x v="2"/>
    <s v="D"/>
    <x v="1"/>
    <x v="7"/>
    <x v="86"/>
    <x v="2"/>
    <x v="2"/>
    <x v="0"/>
  </r>
  <r>
    <s v="QJB-90477-635"/>
    <x v="109"/>
    <x v="114"/>
    <s v="L-L-2.5"/>
    <x v="4"/>
    <x v="114"/>
    <s v="dbeauchamp3f@usda.gov"/>
    <x v="0"/>
    <x v="3"/>
    <s v="L"/>
    <x v="2"/>
    <x v="23"/>
    <x v="43"/>
    <x v="3"/>
    <x v="1"/>
    <x v="1"/>
  </r>
  <r>
    <s v="MWP-46239-785"/>
    <x v="110"/>
    <x v="115"/>
    <s v="L-M-0.2"/>
    <x v="1"/>
    <x v="115"/>
    <s v="srodliff3g@ted.com"/>
    <x v="0"/>
    <x v="3"/>
    <s v="M"/>
    <x v="3"/>
    <x v="18"/>
    <x v="26"/>
    <x v="3"/>
    <x v="0"/>
    <x v="0"/>
  </r>
  <r>
    <s v="QDV-03406-248"/>
    <x v="111"/>
    <x v="116"/>
    <s v="L-M-0.5"/>
    <x v="3"/>
    <x v="116"/>
    <s v="swoodham3h@businesswire.com"/>
    <x v="1"/>
    <x v="3"/>
    <s v="M"/>
    <x v="1"/>
    <x v="19"/>
    <x v="50"/>
    <x v="3"/>
    <x v="0"/>
    <x v="0"/>
  </r>
  <r>
    <s v="GPH-40635-105"/>
    <x v="112"/>
    <x v="117"/>
    <s v="A-M-1"/>
    <x v="2"/>
    <x v="117"/>
    <s v="hsynnot3i@about.com"/>
    <x v="0"/>
    <x v="2"/>
    <s v="M"/>
    <x v="0"/>
    <x v="15"/>
    <x v="23"/>
    <x v="2"/>
    <x v="0"/>
    <x v="1"/>
  </r>
  <r>
    <s v="JOM-80930-071"/>
    <x v="113"/>
    <x v="118"/>
    <s v="L-D-1"/>
    <x v="5"/>
    <x v="118"/>
    <s v="rlepere3j@shop-pro.jp"/>
    <x v="1"/>
    <x v="3"/>
    <s v="D"/>
    <x v="0"/>
    <x v="2"/>
    <x v="17"/>
    <x v="3"/>
    <x v="2"/>
    <x v="1"/>
  </r>
  <r>
    <s v="OIL-26493-755"/>
    <x v="114"/>
    <x v="119"/>
    <s v="A-M-0.5"/>
    <x v="2"/>
    <x v="119"/>
    <s v="twoofinden3k@businesswire.com"/>
    <x v="0"/>
    <x v="2"/>
    <s v="M"/>
    <x v="1"/>
    <x v="17"/>
    <x v="52"/>
    <x v="2"/>
    <x v="0"/>
    <x v="1"/>
  </r>
  <r>
    <s v="CYV-13426-645"/>
    <x v="115"/>
    <x v="120"/>
    <s v="E-D-1"/>
    <x v="2"/>
    <x v="120"/>
    <s v="edacca3l@google.pl"/>
    <x v="0"/>
    <x v="1"/>
    <s v="D"/>
    <x v="0"/>
    <x v="37"/>
    <x v="87"/>
    <x v="1"/>
    <x v="2"/>
    <x v="0"/>
  </r>
  <r>
    <s v="WRP-39846-614"/>
    <x v="49"/>
    <x v="121"/>
    <s v="A-L-2.5"/>
    <x v="1"/>
    <x v="121"/>
    <s v=""/>
    <x v="1"/>
    <x v="2"/>
    <s v="L"/>
    <x v="2"/>
    <x v="24"/>
    <x v="74"/>
    <x v="2"/>
    <x v="1"/>
    <x v="0"/>
  </r>
  <r>
    <s v="VDZ-76673-968"/>
    <x v="116"/>
    <x v="122"/>
    <s v="E-D-0.5"/>
    <x v="0"/>
    <x v="122"/>
    <s v="bhindsberg3n@blogs.com"/>
    <x v="0"/>
    <x v="1"/>
    <s v="D"/>
    <x v="1"/>
    <x v="5"/>
    <x v="20"/>
    <x v="1"/>
    <x v="2"/>
    <x v="0"/>
  </r>
  <r>
    <s v="VTV-03546-175"/>
    <x v="117"/>
    <x v="123"/>
    <s v="A-L-2.5"/>
    <x v="1"/>
    <x v="123"/>
    <s v="orobins3o@salon.com"/>
    <x v="0"/>
    <x v="2"/>
    <s v="L"/>
    <x v="2"/>
    <x v="24"/>
    <x v="74"/>
    <x v="2"/>
    <x v="1"/>
    <x v="0"/>
  </r>
  <r>
    <s v="GHR-72274-715"/>
    <x v="118"/>
    <x v="124"/>
    <s v="L-D-1"/>
    <x v="2"/>
    <x v="124"/>
    <s v="osyseland3p@independent.co.uk"/>
    <x v="0"/>
    <x v="3"/>
    <s v="D"/>
    <x v="0"/>
    <x v="2"/>
    <x v="2"/>
    <x v="3"/>
    <x v="2"/>
    <x v="1"/>
  </r>
  <r>
    <s v="ZGK-97262-313"/>
    <x v="119"/>
    <x v="125"/>
    <s v="E-M-2.5"/>
    <x v="3"/>
    <x v="125"/>
    <s v=""/>
    <x v="0"/>
    <x v="1"/>
    <s v="M"/>
    <x v="2"/>
    <x v="25"/>
    <x v="88"/>
    <x v="1"/>
    <x v="0"/>
    <x v="0"/>
  </r>
  <r>
    <s v="ZFS-30776-804"/>
    <x v="120"/>
    <x v="126"/>
    <s v="A-L-0.5"/>
    <x v="1"/>
    <x v="126"/>
    <s v="bmcamish2e@tripadvisor.com"/>
    <x v="0"/>
    <x v="2"/>
    <s v="L"/>
    <x v="1"/>
    <x v="26"/>
    <x v="5"/>
    <x v="2"/>
    <x v="1"/>
    <x v="0"/>
  </r>
  <r>
    <s v="QUU-91729-492"/>
    <x v="121"/>
    <x v="127"/>
    <s v="A-D-0.2"/>
    <x v="4"/>
    <x v="127"/>
    <s v="lkeenleyside3s@topsy.com"/>
    <x v="0"/>
    <x v="2"/>
    <s v="D"/>
    <x v="3"/>
    <x v="14"/>
    <x v="22"/>
    <x v="2"/>
    <x v="2"/>
    <x v="1"/>
  </r>
  <r>
    <s v="PVI-72795-960"/>
    <x v="122"/>
    <x v="128"/>
    <s v="E-L-2.5"/>
    <x v="3"/>
    <x v="128"/>
    <s v=""/>
    <x v="1"/>
    <x v="1"/>
    <s v="L"/>
    <x v="2"/>
    <x v="8"/>
    <x v="89"/>
    <x v="1"/>
    <x v="1"/>
    <x v="1"/>
  </r>
  <r>
    <s v="PPP-78935-365"/>
    <x v="123"/>
    <x v="129"/>
    <s v="E-D-1"/>
    <x v="4"/>
    <x v="129"/>
    <s v=""/>
    <x v="0"/>
    <x v="1"/>
    <s v="D"/>
    <x v="0"/>
    <x v="37"/>
    <x v="90"/>
    <x v="1"/>
    <x v="2"/>
    <x v="1"/>
  </r>
  <r>
    <s v="JUO-34131-517"/>
    <x v="124"/>
    <x v="130"/>
    <s v="L-D-1"/>
    <x v="5"/>
    <x v="130"/>
    <s v=""/>
    <x v="0"/>
    <x v="3"/>
    <s v="D"/>
    <x v="0"/>
    <x v="2"/>
    <x v="17"/>
    <x v="3"/>
    <x v="2"/>
    <x v="0"/>
  </r>
  <r>
    <s v="ZJE-89333-489"/>
    <x v="125"/>
    <x v="131"/>
    <s v="L-D-2.5"/>
    <x v="2"/>
    <x v="131"/>
    <s v="vkundt3w@bigcartel.com"/>
    <x v="1"/>
    <x v="3"/>
    <s v="D"/>
    <x v="2"/>
    <x v="24"/>
    <x v="91"/>
    <x v="3"/>
    <x v="2"/>
    <x v="0"/>
  </r>
  <r>
    <s v="LOO-35324-159"/>
    <x v="126"/>
    <x v="132"/>
    <s v="A-L-0.2"/>
    <x v="4"/>
    <x v="132"/>
    <s v="bbett3x@google.de"/>
    <x v="0"/>
    <x v="2"/>
    <s v="L"/>
    <x v="3"/>
    <x v="10"/>
    <x v="42"/>
    <x v="2"/>
    <x v="1"/>
    <x v="0"/>
  </r>
  <r>
    <s v="JBQ-93412-846"/>
    <x v="127"/>
    <x v="133"/>
    <s v="E-L-2.5"/>
    <x v="4"/>
    <x v="133"/>
    <s v=""/>
    <x v="1"/>
    <x v="1"/>
    <s v="L"/>
    <x v="2"/>
    <x v="8"/>
    <x v="56"/>
    <x v="1"/>
    <x v="1"/>
    <x v="0"/>
  </r>
  <r>
    <s v="EHX-66333-637"/>
    <x v="128"/>
    <x v="134"/>
    <s v="L-M-0.5"/>
    <x v="0"/>
    <x v="134"/>
    <s v="dstaite3z@scientificamerican.com"/>
    <x v="0"/>
    <x v="3"/>
    <s v="M"/>
    <x v="1"/>
    <x v="19"/>
    <x v="92"/>
    <x v="3"/>
    <x v="0"/>
    <x v="1"/>
  </r>
  <r>
    <s v="WXG-25759-236"/>
    <x v="103"/>
    <x v="135"/>
    <s v="E-L-2.5"/>
    <x v="0"/>
    <x v="135"/>
    <s v="wkeyse40@apple.com"/>
    <x v="0"/>
    <x v="1"/>
    <s v="L"/>
    <x v="2"/>
    <x v="8"/>
    <x v="93"/>
    <x v="1"/>
    <x v="1"/>
    <x v="0"/>
  </r>
  <r>
    <s v="QNA-31113-984"/>
    <x v="129"/>
    <x v="136"/>
    <s v="L-M-0.2"/>
    <x v="4"/>
    <x v="136"/>
    <s v="oclausenthue41@marriott.com"/>
    <x v="0"/>
    <x v="3"/>
    <s v="M"/>
    <x v="3"/>
    <x v="18"/>
    <x v="92"/>
    <x v="3"/>
    <x v="0"/>
    <x v="1"/>
  </r>
  <r>
    <s v="ZWI-52029-159"/>
    <x v="130"/>
    <x v="137"/>
    <s v="L-M-1"/>
    <x v="3"/>
    <x v="137"/>
    <s v="lfrancisco42@fema.gov"/>
    <x v="0"/>
    <x v="3"/>
    <s v="M"/>
    <x v="0"/>
    <x v="21"/>
    <x v="34"/>
    <x v="3"/>
    <x v="0"/>
    <x v="1"/>
  </r>
  <r>
    <s v="ZWI-52029-159"/>
    <x v="130"/>
    <x v="137"/>
    <s v="E-M-1"/>
    <x v="0"/>
    <x v="137"/>
    <s v="lfrancisco42@fema.gov"/>
    <x v="0"/>
    <x v="1"/>
    <s v="M"/>
    <x v="0"/>
    <x v="3"/>
    <x v="3"/>
    <x v="1"/>
    <x v="0"/>
    <x v="1"/>
  </r>
  <r>
    <s v="DFS-49954-707"/>
    <x v="131"/>
    <x v="138"/>
    <s v="E-D-0.2"/>
    <x v="1"/>
    <x v="138"/>
    <s v="gskingle44@clickbank.net"/>
    <x v="0"/>
    <x v="1"/>
    <s v="D"/>
    <x v="3"/>
    <x v="13"/>
    <x v="94"/>
    <x v="1"/>
    <x v="2"/>
    <x v="0"/>
  </r>
  <r>
    <s v="VYP-89830-878"/>
    <x v="132"/>
    <x v="139"/>
    <s v="A-M-2.5"/>
    <x v="0"/>
    <x v="139"/>
    <s v=""/>
    <x v="0"/>
    <x v="2"/>
    <s v="M"/>
    <x v="2"/>
    <x v="31"/>
    <x v="95"/>
    <x v="2"/>
    <x v="0"/>
    <x v="0"/>
  </r>
  <r>
    <s v="AMT-40418-362"/>
    <x v="133"/>
    <x v="140"/>
    <s v="L-D-1"/>
    <x v="2"/>
    <x v="140"/>
    <s v="jbalsillie46@princeton.edu"/>
    <x v="0"/>
    <x v="3"/>
    <s v="D"/>
    <x v="0"/>
    <x v="2"/>
    <x v="2"/>
    <x v="3"/>
    <x v="2"/>
    <x v="0"/>
  </r>
  <r>
    <s v="NFQ-23241-793"/>
    <x v="134"/>
    <x v="141"/>
    <s v="A-M-1"/>
    <x v="3"/>
    <x v="141"/>
    <s v=""/>
    <x v="0"/>
    <x v="2"/>
    <s v="M"/>
    <x v="0"/>
    <x v="15"/>
    <x v="65"/>
    <x v="2"/>
    <x v="0"/>
    <x v="0"/>
  </r>
  <r>
    <s v="JQK-64922-985"/>
    <x v="113"/>
    <x v="142"/>
    <s v="R-M-2.5"/>
    <x v="3"/>
    <x v="142"/>
    <s v="bleffek48@ning.com"/>
    <x v="0"/>
    <x v="0"/>
    <s v="M"/>
    <x v="2"/>
    <x v="11"/>
    <x v="96"/>
    <x v="0"/>
    <x v="0"/>
    <x v="0"/>
  </r>
  <r>
    <s v="YET-17732-678"/>
    <x v="135"/>
    <x v="143"/>
    <s v="R-D-0.2"/>
    <x v="2"/>
    <x v="143"/>
    <s v=""/>
    <x v="0"/>
    <x v="0"/>
    <s v="D"/>
    <x v="3"/>
    <x v="22"/>
    <x v="97"/>
    <x v="0"/>
    <x v="2"/>
    <x v="1"/>
  </r>
  <r>
    <s v="NKW-24945-846"/>
    <x v="35"/>
    <x v="144"/>
    <s v="A-D-2.5"/>
    <x v="1"/>
    <x v="144"/>
    <s v="jpray4a@youtube.com"/>
    <x v="0"/>
    <x v="2"/>
    <s v="D"/>
    <x v="2"/>
    <x v="11"/>
    <x v="15"/>
    <x v="2"/>
    <x v="2"/>
    <x v="1"/>
  </r>
  <r>
    <s v="VKA-82720-513"/>
    <x v="136"/>
    <x v="145"/>
    <s v="A-M-2.5"/>
    <x v="5"/>
    <x v="145"/>
    <s v="gholborn4b@ow.ly"/>
    <x v="0"/>
    <x v="2"/>
    <s v="M"/>
    <x v="2"/>
    <x v="31"/>
    <x v="71"/>
    <x v="2"/>
    <x v="0"/>
    <x v="0"/>
  </r>
  <r>
    <s v="THA-60599-417"/>
    <x v="137"/>
    <x v="146"/>
    <s v="A-M-2.5"/>
    <x v="3"/>
    <x v="146"/>
    <s v="fkeinrat4c@dailymail.co.uk"/>
    <x v="0"/>
    <x v="2"/>
    <s v="M"/>
    <x v="2"/>
    <x v="31"/>
    <x v="57"/>
    <x v="2"/>
    <x v="0"/>
    <x v="0"/>
  </r>
  <r>
    <s v="MEK-39769-035"/>
    <x v="138"/>
    <x v="147"/>
    <s v="R-D-2.5"/>
    <x v="3"/>
    <x v="147"/>
    <s v="pyea4d@aol.com"/>
    <x v="1"/>
    <x v="0"/>
    <s v="D"/>
    <x v="2"/>
    <x v="9"/>
    <x v="98"/>
    <x v="0"/>
    <x v="2"/>
    <x v="1"/>
  </r>
  <r>
    <s v="JAF-18294-750"/>
    <x v="139"/>
    <x v="148"/>
    <s v="R-D-2.5"/>
    <x v="5"/>
    <x v="148"/>
    <s v=""/>
    <x v="0"/>
    <x v="0"/>
    <s v="D"/>
    <x v="2"/>
    <x v="9"/>
    <x v="99"/>
    <x v="0"/>
    <x v="2"/>
    <x v="0"/>
  </r>
  <r>
    <s v="TME-59627-221"/>
    <x v="140"/>
    <x v="149"/>
    <s v="L-L-2.5"/>
    <x v="5"/>
    <x v="149"/>
    <s v=""/>
    <x v="0"/>
    <x v="3"/>
    <s v="L"/>
    <x v="2"/>
    <x v="23"/>
    <x v="100"/>
    <x v="3"/>
    <x v="1"/>
    <x v="1"/>
  </r>
  <r>
    <s v="UDG-65353-824"/>
    <x v="141"/>
    <x v="150"/>
    <s v="E-M-0.5"/>
    <x v="4"/>
    <x v="150"/>
    <s v="kswede4g@addthis.com"/>
    <x v="0"/>
    <x v="1"/>
    <s v="M"/>
    <x v="1"/>
    <x v="1"/>
    <x v="101"/>
    <x v="1"/>
    <x v="0"/>
    <x v="1"/>
  </r>
  <r>
    <s v="ENQ-42923-176"/>
    <x v="142"/>
    <x v="151"/>
    <s v="A-L-0.5"/>
    <x v="3"/>
    <x v="151"/>
    <s v="lrubrow4h@microsoft.com"/>
    <x v="0"/>
    <x v="2"/>
    <s v="L"/>
    <x v="1"/>
    <x v="26"/>
    <x v="102"/>
    <x v="2"/>
    <x v="1"/>
    <x v="1"/>
  </r>
  <r>
    <s v="CBT-55781-720"/>
    <x v="143"/>
    <x v="152"/>
    <s v="E-D-0.5"/>
    <x v="3"/>
    <x v="152"/>
    <s v="dtift4i@netvibes.com"/>
    <x v="0"/>
    <x v="1"/>
    <s v="D"/>
    <x v="1"/>
    <x v="5"/>
    <x v="6"/>
    <x v="1"/>
    <x v="2"/>
    <x v="0"/>
  </r>
  <r>
    <s v="NEU-86533-016"/>
    <x v="144"/>
    <x v="153"/>
    <s v="R-D-0.2"/>
    <x v="5"/>
    <x v="153"/>
    <s v="gschonfeld4j@oracle.com"/>
    <x v="0"/>
    <x v="0"/>
    <s v="D"/>
    <x v="3"/>
    <x v="22"/>
    <x v="103"/>
    <x v="0"/>
    <x v="2"/>
    <x v="1"/>
  </r>
  <r>
    <s v="BYU-58154-603"/>
    <x v="145"/>
    <x v="154"/>
    <s v="E-D-0.5"/>
    <x v="4"/>
    <x v="154"/>
    <s v="cfeye4k@google.co.jp"/>
    <x v="1"/>
    <x v="1"/>
    <s v="D"/>
    <x v="1"/>
    <x v="5"/>
    <x v="104"/>
    <x v="1"/>
    <x v="2"/>
    <x v="1"/>
  </r>
  <r>
    <s v="EHJ-05910-257"/>
    <x v="146"/>
    <x v="155"/>
    <s v="R-D-1"/>
    <x v="5"/>
    <x v="155"/>
    <s v=""/>
    <x v="0"/>
    <x v="0"/>
    <s v="D"/>
    <x v="0"/>
    <x v="33"/>
    <x v="59"/>
    <x v="0"/>
    <x v="2"/>
    <x v="0"/>
  </r>
  <r>
    <s v="EIL-44855-309"/>
    <x v="147"/>
    <x v="156"/>
    <s v="R-D-0.5"/>
    <x v="1"/>
    <x v="156"/>
    <s v=""/>
    <x v="0"/>
    <x v="0"/>
    <s v="D"/>
    <x v="1"/>
    <x v="29"/>
    <x v="51"/>
    <x v="0"/>
    <x v="2"/>
    <x v="0"/>
  </r>
  <r>
    <s v="HCA-87224-420"/>
    <x v="148"/>
    <x v="157"/>
    <s v="E-M-0.5"/>
    <x v="1"/>
    <x v="157"/>
    <s v="tfero4n@comsenz.com"/>
    <x v="0"/>
    <x v="1"/>
    <s v="M"/>
    <x v="1"/>
    <x v="1"/>
    <x v="1"/>
    <x v="1"/>
    <x v="0"/>
    <x v="0"/>
  </r>
  <r>
    <s v="ABO-29054-365"/>
    <x v="149"/>
    <x v="158"/>
    <s v="A-M-0.5"/>
    <x v="5"/>
    <x v="158"/>
    <s v=""/>
    <x v="1"/>
    <x v="2"/>
    <s v="M"/>
    <x v="1"/>
    <x v="17"/>
    <x v="61"/>
    <x v="2"/>
    <x v="0"/>
    <x v="1"/>
  </r>
  <r>
    <s v="TKN-58485-031"/>
    <x v="150"/>
    <x v="159"/>
    <s v="R-D-1"/>
    <x v="0"/>
    <x v="159"/>
    <s v="fdauney4p@sphinn.com"/>
    <x v="1"/>
    <x v="0"/>
    <s v="D"/>
    <x v="0"/>
    <x v="33"/>
    <x v="105"/>
    <x v="0"/>
    <x v="2"/>
    <x v="1"/>
  </r>
  <r>
    <s v="RCK-04069-371"/>
    <x v="151"/>
    <x v="160"/>
    <s v="E-L-2.5"/>
    <x v="0"/>
    <x v="160"/>
    <s v="searley4q@youku.com"/>
    <x v="2"/>
    <x v="1"/>
    <s v="L"/>
    <x v="2"/>
    <x v="8"/>
    <x v="93"/>
    <x v="1"/>
    <x v="1"/>
    <x v="1"/>
  </r>
  <r>
    <s v="IRJ-67095-738"/>
    <x v="13"/>
    <x v="161"/>
    <s v="E-M-2.5"/>
    <x v="0"/>
    <x v="161"/>
    <s v="mchamberlayne4r@bigcartel.com"/>
    <x v="0"/>
    <x v="1"/>
    <s v="M"/>
    <x v="2"/>
    <x v="25"/>
    <x v="40"/>
    <x v="1"/>
    <x v="0"/>
    <x v="0"/>
  </r>
  <r>
    <s v="VEA-31961-977"/>
    <x v="79"/>
    <x v="162"/>
    <s v="E-D-0.5"/>
    <x v="3"/>
    <x v="162"/>
    <s v="bflaherty4s@moonfruit.com"/>
    <x v="1"/>
    <x v="1"/>
    <s v="D"/>
    <x v="1"/>
    <x v="5"/>
    <x v="6"/>
    <x v="1"/>
    <x v="2"/>
    <x v="1"/>
  </r>
  <r>
    <s v="BAF-42286-205"/>
    <x v="152"/>
    <x v="163"/>
    <s v="R-M-2.5"/>
    <x v="4"/>
    <x v="163"/>
    <s v="ocolbeck4t@sina.com.cn"/>
    <x v="0"/>
    <x v="0"/>
    <s v="M"/>
    <x v="2"/>
    <x v="11"/>
    <x v="21"/>
    <x v="0"/>
    <x v="0"/>
    <x v="1"/>
  </r>
  <r>
    <s v="WOR-52762-511"/>
    <x v="153"/>
    <x v="164"/>
    <s v="E-L-2.5"/>
    <x v="5"/>
    <x v="164"/>
    <s v=""/>
    <x v="0"/>
    <x v="1"/>
    <s v="L"/>
    <x v="2"/>
    <x v="8"/>
    <x v="106"/>
    <x v="1"/>
    <x v="1"/>
    <x v="0"/>
  </r>
  <r>
    <s v="ZWK-03995-815"/>
    <x v="154"/>
    <x v="165"/>
    <s v="E-M-2.5"/>
    <x v="0"/>
    <x v="165"/>
    <s v="ehobbing4v@nsw.gov.au"/>
    <x v="0"/>
    <x v="1"/>
    <s v="M"/>
    <x v="2"/>
    <x v="25"/>
    <x v="40"/>
    <x v="1"/>
    <x v="0"/>
    <x v="0"/>
  </r>
  <r>
    <s v="CKF-43291-846"/>
    <x v="155"/>
    <x v="166"/>
    <s v="E-L-2.5"/>
    <x v="2"/>
    <x v="166"/>
    <s v="othynne4w@auda.org.au"/>
    <x v="0"/>
    <x v="1"/>
    <s v="L"/>
    <x v="2"/>
    <x v="8"/>
    <x v="107"/>
    <x v="1"/>
    <x v="1"/>
    <x v="0"/>
  </r>
  <r>
    <s v="RMW-74160-339"/>
    <x v="156"/>
    <x v="167"/>
    <s v="R-L-2.5"/>
    <x v="4"/>
    <x v="167"/>
    <s v="eheining4x@flickr.com"/>
    <x v="0"/>
    <x v="0"/>
    <s v="L"/>
    <x v="2"/>
    <x v="4"/>
    <x v="108"/>
    <x v="0"/>
    <x v="1"/>
    <x v="0"/>
  </r>
  <r>
    <s v="FMT-94584-786"/>
    <x v="22"/>
    <x v="168"/>
    <s v="A-L-1"/>
    <x v="0"/>
    <x v="168"/>
    <s v="kmelloi4y@imdb.com"/>
    <x v="0"/>
    <x v="2"/>
    <s v="L"/>
    <x v="0"/>
    <x v="2"/>
    <x v="109"/>
    <x v="2"/>
    <x v="1"/>
    <x v="1"/>
  </r>
  <r>
    <s v="NWT-78222-575"/>
    <x v="157"/>
    <x v="169"/>
    <s v="A-D-0.2"/>
    <x v="2"/>
    <x v="169"/>
    <s v=""/>
    <x v="1"/>
    <x v="2"/>
    <s v="D"/>
    <x v="3"/>
    <x v="14"/>
    <x v="55"/>
    <x v="2"/>
    <x v="2"/>
    <x v="1"/>
  </r>
  <r>
    <s v="EOI-02511-919"/>
    <x v="158"/>
    <x v="170"/>
    <s v="E-L-0.2"/>
    <x v="1"/>
    <x v="170"/>
    <s v="amussen50@51.la"/>
    <x v="0"/>
    <x v="1"/>
    <s v="L"/>
    <x v="3"/>
    <x v="38"/>
    <x v="110"/>
    <x v="1"/>
    <x v="1"/>
    <x v="1"/>
  </r>
  <r>
    <s v="EOI-02511-919"/>
    <x v="158"/>
    <x v="170"/>
    <s v="A-D-0.5"/>
    <x v="1"/>
    <x v="170"/>
    <s v="amussen50@51.la"/>
    <x v="0"/>
    <x v="2"/>
    <s v="D"/>
    <x v="1"/>
    <x v="7"/>
    <x v="44"/>
    <x v="2"/>
    <x v="2"/>
    <x v="1"/>
  </r>
  <r>
    <s v="UCT-03935-589"/>
    <x v="78"/>
    <x v="171"/>
    <s v="R-D-0.5"/>
    <x v="5"/>
    <x v="171"/>
    <s v="amundford52@nbcnews.com"/>
    <x v="0"/>
    <x v="0"/>
    <s v="D"/>
    <x v="1"/>
    <x v="29"/>
    <x v="111"/>
    <x v="0"/>
    <x v="2"/>
    <x v="1"/>
  </r>
  <r>
    <s v="SBI-60013-494"/>
    <x v="159"/>
    <x v="172"/>
    <s v="E-M-0.2"/>
    <x v="0"/>
    <x v="172"/>
    <s v="twalas53@google.ca"/>
    <x v="0"/>
    <x v="1"/>
    <s v="M"/>
    <x v="3"/>
    <x v="16"/>
    <x v="112"/>
    <x v="1"/>
    <x v="0"/>
    <x v="1"/>
  </r>
  <r>
    <s v="QRA-73277-814"/>
    <x v="160"/>
    <x v="173"/>
    <s v="A-L-0.5"/>
    <x v="4"/>
    <x v="173"/>
    <s v="iblazewicz54@thetimes.co.uk"/>
    <x v="0"/>
    <x v="2"/>
    <s v="L"/>
    <x v="1"/>
    <x v="26"/>
    <x v="113"/>
    <x v="2"/>
    <x v="1"/>
    <x v="1"/>
  </r>
  <r>
    <s v="EQE-31648-909"/>
    <x v="161"/>
    <x v="174"/>
    <s v="E-D-0.5"/>
    <x v="1"/>
    <x v="174"/>
    <s v="arizzetti55@naver.com"/>
    <x v="0"/>
    <x v="1"/>
    <s v="D"/>
    <x v="1"/>
    <x v="5"/>
    <x v="114"/>
    <x v="1"/>
    <x v="2"/>
    <x v="0"/>
  </r>
  <r>
    <s v="QOO-24615-950"/>
    <x v="162"/>
    <x v="175"/>
    <s v="R-M-2.5"/>
    <x v="3"/>
    <x v="175"/>
    <s v="mmeriet56@noaa.gov"/>
    <x v="0"/>
    <x v="0"/>
    <s v="M"/>
    <x v="2"/>
    <x v="11"/>
    <x v="96"/>
    <x v="0"/>
    <x v="0"/>
    <x v="1"/>
  </r>
  <r>
    <s v="WDV-73864-037"/>
    <x v="70"/>
    <x v="176"/>
    <s v="L-M-0.5"/>
    <x v="1"/>
    <x v="176"/>
    <s v="lpratt57@netvibes.com"/>
    <x v="0"/>
    <x v="3"/>
    <s v="M"/>
    <x v="1"/>
    <x v="19"/>
    <x v="34"/>
    <x v="3"/>
    <x v="0"/>
    <x v="0"/>
  </r>
  <r>
    <s v="PKR-88575-066"/>
    <x v="163"/>
    <x v="177"/>
    <s v="E-L-0.2"/>
    <x v="2"/>
    <x v="177"/>
    <s v="akitchingham58@com.com"/>
    <x v="0"/>
    <x v="1"/>
    <s v="L"/>
    <x v="3"/>
    <x v="38"/>
    <x v="115"/>
    <x v="1"/>
    <x v="1"/>
    <x v="0"/>
  </r>
  <r>
    <s v="BWR-85735-955"/>
    <x v="153"/>
    <x v="178"/>
    <s v="L-M-1"/>
    <x v="3"/>
    <x v="178"/>
    <s v="bbartholin59@xinhuanet.com"/>
    <x v="0"/>
    <x v="3"/>
    <s v="M"/>
    <x v="0"/>
    <x v="21"/>
    <x v="34"/>
    <x v="3"/>
    <x v="0"/>
    <x v="0"/>
  </r>
  <r>
    <s v="YFX-64795-136"/>
    <x v="164"/>
    <x v="179"/>
    <s v="L-M-2.5"/>
    <x v="2"/>
    <x v="179"/>
    <s v="mprinn5a@usa.gov"/>
    <x v="0"/>
    <x v="3"/>
    <s v="M"/>
    <x v="2"/>
    <x v="36"/>
    <x v="116"/>
    <x v="3"/>
    <x v="0"/>
    <x v="0"/>
  </r>
  <r>
    <s v="DDO-71442-967"/>
    <x v="165"/>
    <x v="180"/>
    <s v="L-D-0.2"/>
    <x v="1"/>
    <x v="180"/>
    <s v="abaudino5b@netvibes.com"/>
    <x v="0"/>
    <x v="3"/>
    <s v="D"/>
    <x v="3"/>
    <x v="10"/>
    <x v="117"/>
    <x v="3"/>
    <x v="2"/>
    <x v="0"/>
  </r>
  <r>
    <s v="ILQ-11027-588"/>
    <x v="166"/>
    <x v="181"/>
    <s v="E-D-1"/>
    <x v="5"/>
    <x v="181"/>
    <s v="ppetrushanko5c@blinklist.com"/>
    <x v="1"/>
    <x v="1"/>
    <s v="D"/>
    <x v="0"/>
    <x v="37"/>
    <x v="118"/>
    <x v="1"/>
    <x v="2"/>
    <x v="0"/>
  </r>
  <r>
    <s v="KRZ-13868-122"/>
    <x v="167"/>
    <x v="182"/>
    <s v="E-L-1"/>
    <x v="3"/>
    <x v="182"/>
    <s v=""/>
    <x v="0"/>
    <x v="1"/>
    <s v="L"/>
    <x v="0"/>
    <x v="28"/>
    <x v="69"/>
    <x v="1"/>
    <x v="1"/>
    <x v="1"/>
  </r>
  <r>
    <s v="VRM-93594-914"/>
    <x v="168"/>
    <x v="183"/>
    <s v="E-D-0.5"/>
    <x v="1"/>
    <x v="183"/>
    <s v="elaird5e@bing.com"/>
    <x v="0"/>
    <x v="1"/>
    <s v="D"/>
    <x v="1"/>
    <x v="5"/>
    <x v="114"/>
    <x v="1"/>
    <x v="2"/>
    <x v="1"/>
  </r>
  <r>
    <s v="HXL-22497-359"/>
    <x v="169"/>
    <x v="184"/>
    <s v="A-L-1"/>
    <x v="3"/>
    <x v="184"/>
    <s v="mhowsden5f@infoseek.co.jp"/>
    <x v="0"/>
    <x v="2"/>
    <s v="L"/>
    <x v="0"/>
    <x v="2"/>
    <x v="5"/>
    <x v="2"/>
    <x v="1"/>
    <x v="1"/>
  </r>
  <r>
    <s v="NOP-21394-646"/>
    <x v="170"/>
    <x v="185"/>
    <s v="E-L-0.5"/>
    <x v="5"/>
    <x v="185"/>
    <s v="ncuttler5g@parallels.com"/>
    <x v="0"/>
    <x v="1"/>
    <s v="L"/>
    <x v="1"/>
    <x v="32"/>
    <x v="119"/>
    <x v="1"/>
    <x v="1"/>
    <x v="1"/>
  </r>
  <r>
    <s v="NOP-21394-646"/>
    <x v="170"/>
    <x v="185"/>
    <s v="L-D-2.5"/>
    <x v="0"/>
    <x v="185"/>
    <s v="ncuttler5g@parallels.com"/>
    <x v="0"/>
    <x v="3"/>
    <s v="D"/>
    <x v="2"/>
    <x v="24"/>
    <x v="120"/>
    <x v="3"/>
    <x v="2"/>
    <x v="1"/>
  </r>
  <r>
    <s v="NOP-21394-646"/>
    <x v="170"/>
    <x v="185"/>
    <s v="L-D-2.5"/>
    <x v="3"/>
    <x v="185"/>
    <s v="ncuttler5g@parallels.com"/>
    <x v="0"/>
    <x v="3"/>
    <s v="D"/>
    <x v="2"/>
    <x v="24"/>
    <x v="49"/>
    <x v="3"/>
    <x v="2"/>
    <x v="1"/>
  </r>
  <r>
    <s v="NOP-21394-646"/>
    <x v="170"/>
    <x v="185"/>
    <s v="L-L-0.5"/>
    <x v="4"/>
    <x v="185"/>
    <s v="ncuttler5g@parallels.com"/>
    <x v="0"/>
    <x v="3"/>
    <s v="L"/>
    <x v="1"/>
    <x v="20"/>
    <x v="82"/>
    <x v="3"/>
    <x v="1"/>
    <x v="1"/>
  </r>
  <r>
    <s v="NOP-21394-646"/>
    <x v="170"/>
    <x v="185"/>
    <s v="E-M-1"/>
    <x v="3"/>
    <x v="185"/>
    <s v="ncuttler5g@parallels.com"/>
    <x v="0"/>
    <x v="1"/>
    <s v="M"/>
    <x v="0"/>
    <x v="3"/>
    <x v="1"/>
    <x v="1"/>
    <x v="0"/>
    <x v="1"/>
  </r>
  <r>
    <s v="FTV-77095-168"/>
    <x v="171"/>
    <x v="186"/>
    <s v="L-L-0.5"/>
    <x v="5"/>
    <x v="186"/>
    <s v=""/>
    <x v="0"/>
    <x v="3"/>
    <s v="L"/>
    <x v="1"/>
    <x v="20"/>
    <x v="30"/>
    <x v="3"/>
    <x v="1"/>
    <x v="1"/>
  </r>
  <r>
    <s v="BOR-02906-411"/>
    <x v="172"/>
    <x v="187"/>
    <s v="L-D-2.5"/>
    <x v="5"/>
    <x v="187"/>
    <s v="tfelip5m@typepad.com"/>
    <x v="0"/>
    <x v="3"/>
    <s v="D"/>
    <x v="2"/>
    <x v="24"/>
    <x v="39"/>
    <x v="3"/>
    <x v="2"/>
    <x v="0"/>
  </r>
  <r>
    <s v="WMP-68847-770"/>
    <x v="173"/>
    <x v="188"/>
    <s v="L-L-0.2"/>
    <x v="2"/>
    <x v="188"/>
    <s v="vle5n@disqus.com"/>
    <x v="0"/>
    <x v="3"/>
    <s v="L"/>
    <x v="3"/>
    <x v="6"/>
    <x v="7"/>
    <x v="3"/>
    <x v="1"/>
    <x v="1"/>
  </r>
  <r>
    <s v="TMO-22785-872"/>
    <x v="174"/>
    <x v="189"/>
    <s v="E-M-1"/>
    <x v="5"/>
    <x v="189"/>
    <s v=""/>
    <x v="0"/>
    <x v="1"/>
    <s v="M"/>
    <x v="0"/>
    <x v="3"/>
    <x v="121"/>
    <x v="1"/>
    <x v="0"/>
    <x v="1"/>
  </r>
  <r>
    <s v="TJG-73587-353"/>
    <x v="175"/>
    <x v="190"/>
    <s v="R-D-0.2"/>
    <x v="3"/>
    <x v="190"/>
    <s v=""/>
    <x v="0"/>
    <x v="0"/>
    <s v="D"/>
    <x v="3"/>
    <x v="22"/>
    <x v="36"/>
    <x v="0"/>
    <x v="2"/>
    <x v="0"/>
  </r>
  <r>
    <s v="OOU-61343-455"/>
    <x v="176"/>
    <x v="191"/>
    <s v="A-M-1"/>
    <x v="0"/>
    <x v="191"/>
    <s v="npoolman5q@howstuffworks.com"/>
    <x v="0"/>
    <x v="2"/>
    <s v="M"/>
    <x v="0"/>
    <x v="15"/>
    <x v="122"/>
    <x v="2"/>
    <x v="0"/>
    <x v="1"/>
  </r>
  <r>
    <s v="RMA-08327-369"/>
    <x v="142"/>
    <x v="192"/>
    <s v="A-M-0.5"/>
    <x v="5"/>
    <x v="192"/>
    <s v="oduny5r@constantcontact.com"/>
    <x v="0"/>
    <x v="2"/>
    <s v="M"/>
    <x v="1"/>
    <x v="17"/>
    <x v="61"/>
    <x v="2"/>
    <x v="0"/>
    <x v="0"/>
  </r>
  <r>
    <s v="SFB-97929-779"/>
    <x v="177"/>
    <x v="193"/>
    <s v="E-D-0.5"/>
    <x v="4"/>
    <x v="193"/>
    <s v="chalfhide5s@google.ru"/>
    <x v="1"/>
    <x v="1"/>
    <s v="D"/>
    <x v="1"/>
    <x v="5"/>
    <x v="104"/>
    <x v="1"/>
    <x v="2"/>
    <x v="0"/>
  </r>
  <r>
    <s v="AUP-10128-606"/>
    <x v="178"/>
    <x v="194"/>
    <s v="A-M-0.5"/>
    <x v="2"/>
    <x v="194"/>
    <s v="fmalecky5t@list-manage.com"/>
    <x v="2"/>
    <x v="2"/>
    <s v="M"/>
    <x v="1"/>
    <x v="17"/>
    <x v="52"/>
    <x v="2"/>
    <x v="0"/>
    <x v="1"/>
  </r>
  <r>
    <s v="YTW-40242-005"/>
    <x v="179"/>
    <x v="195"/>
    <s v="L-D-1"/>
    <x v="4"/>
    <x v="195"/>
    <s v="aattwater5u@wikia.com"/>
    <x v="0"/>
    <x v="3"/>
    <s v="D"/>
    <x v="0"/>
    <x v="2"/>
    <x v="67"/>
    <x v="3"/>
    <x v="2"/>
    <x v="0"/>
  </r>
  <r>
    <s v="PRP-53390-819"/>
    <x v="180"/>
    <x v="196"/>
    <s v="E-L-0.5"/>
    <x v="5"/>
    <x v="196"/>
    <s v="mwhellans5v@mapquest.com"/>
    <x v="0"/>
    <x v="1"/>
    <s v="L"/>
    <x v="1"/>
    <x v="32"/>
    <x v="119"/>
    <x v="1"/>
    <x v="1"/>
    <x v="1"/>
  </r>
  <r>
    <s v="GSJ-01065-125"/>
    <x v="181"/>
    <x v="197"/>
    <s v="E-D-0.2"/>
    <x v="4"/>
    <x v="197"/>
    <s v="dcamilletti5w@businesswire.com"/>
    <x v="0"/>
    <x v="1"/>
    <s v="D"/>
    <x v="3"/>
    <x v="13"/>
    <x v="20"/>
    <x v="1"/>
    <x v="2"/>
    <x v="0"/>
  </r>
  <r>
    <s v="YQU-65147-580"/>
    <x v="182"/>
    <x v="198"/>
    <s v="R-D-2.5"/>
    <x v="2"/>
    <x v="198"/>
    <s v="egalgey5x@wufoo.com"/>
    <x v="0"/>
    <x v="0"/>
    <s v="D"/>
    <x v="2"/>
    <x v="9"/>
    <x v="123"/>
    <x v="0"/>
    <x v="2"/>
    <x v="1"/>
  </r>
  <r>
    <s v="QPM-95832-683"/>
    <x v="183"/>
    <x v="199"/>
    <s v="L-L-1"/>
    <x v="0"/>
    <x v="199"/>
    <s v="mhame5y@newsvine.com"/>
    <x v="1"/>
    <x v="3"/>
    <s v="L"/>
    <x v="0"/>
    <x v="27"/>
    <x v="124"/>
    <x v="3"/>
    <x v="1"/>
    <x v="1"/>
  </r>
  <r>
    <s v="BNQ-88920-567"/>
    <x v="184"/>
    <x v="200"/>
    <s v="L-D-0.2"/>
    <x v="5"/>
    <x v="200"/>
    <s v="igurnee5z@usnews.com"/>
    <x v="0"/>
    <x v="3"/>
    <s v="D"/>
    <x v="3"/>
    <x v="10"/>
    <x v="102"/>
    <x v="3"/>
    <x v="2"/>
    <x v="1"/>
  </r>
  <r>
    <s v="PUX-47906-110"/>
    <x v="185"/>
    <x v="201"/>
    <s v="L-M-1"/>
    <x v="4"/>
    <x v="201"/>
    <s v="asnowding60@comsenz.com"/>
    <x v="0"/>
    <x v="3"/>
    <s v="M"/>
    <x v="0"/>
    <x v="21"/>
    <x v="125"/>
    <x v="3"/>
    <x v="0"/>
    <x v="0"/>
  </r>
  <r>
    <s v="COL-72079-610"/>
    <x v="186"/>
    <x v="202"/>
    <s v="E-L-0.5"/>
    <x v="4"/>
    <x v="202"/>
    <s v="gpoinsett61@berkeley.edu"/>
    <x v="0"/>
    <x v="1"/>
    <s v="L"/>
    <x v="1"/>
    <x v="32"/>
    <x v="70"/>
    <x v="1"/>
    <x v="1"/>
    <x v="1"/>
  </r>
  <r>
    <s v="LBC-45686-819"/>
    <x v="187"/>
    <x v="203"/>
    <s v="A-M-1"/>
    <x v="1"/>
    <x v="203"/>
    <s v="rfurman62@t.co"/>
    <x v="1"/>
    <x v="2"/>
    <s v="M"/>
    <x v="0"/>
    <x v="15"/>
    <x v="126"/>
    <x v="2"/>
    <x v="0"/>
    <x v="0"/>
  </r>
  <r>
    <s v="BLQ-03709-265"/>
    <x v="148"/>
    <x v="204"/>
    <s v="R-L-0.2"/>
    <x v="3"/>
    <x v="204"/>
    <s v="ccrosier63@xrea.com"/>
    <x v="0"/>
    <x v="0"/>
    <s v="L"/>
    <x v="3"/>
    <x v="34"/>
    <x v="127"/>
    <x v="0"/>
    <x v="1"/>
    <x v="1"/>
  </r>
  <r>
    <s v="BLQ-03709-265"/>
    <x v="148"/>
    <x v="204"/>
    <s v="R-M-0.2"/>
    <x v="1"/>
    <x v="204"/>
    <s v="ccrosier63@xrea.com"/>
    <x v="0"/>
    <x v="0"/>
    <s v="M"/>
    <x v="3"/>
    <x v="14"/>
    <x v="128"/>
    <x v="0"/>
    <x v="0"/>
    <x v="1"/>
  </r>
  <r>
    <s v="VFZ-91673-181"/>
    <x v="188"/>
    <x v="205"/>
    <s v="A-L-1"/>
    <x v="5"/>
    <x v="205"/>
    <s v="lrushmer65@europa.eu"/>
    <x v="0"/>
    <x v="2"/>
    <s v="L"/>
    <x v="0"/>
    <x v="2"/>
    <x v="17"/>
    <x v="2"/>
    <x v="1"/>
    <x v="0"/>
  </r>
  <r>
    <s v="WKD-81956-870"/>
    <x v="189"/>
    <x v="206"/>
    <s v="L-D-0.5"/>
    <x v="3"/>
    <x v="206"/>
    <s v="wedinborough66@github.io"/>
    <x v="0"/>
    <x v="3"/>
    <s v="D"/>
    <x v="1"/>
    <x v="26"/>
    <x v="102"/>
    <x v="3"/>
    <x v="2"/>
    <x v="1"/>
  </r>
  <r>
    <s v="TNI-91067-006"/>
    <x v="190"/>
    <x v="207"/>
    <s v="E-L-1"/>
    <x v="4"/>
    <x v="207"/>
    <s v=""/>
    <x v="0"/>
    <x v="1"/>
    <s v="L"/>
    <x v="0"/>
    <x v="28"/>
    <x v="48"/>
    <x v="1"/>
    <x v="1"/>
    <x v="0"/>
  </r>
  <r>
    <s v="IZA-61469-812"/>
    <x v="191"/>
    <x v="208"/>
    <s v="L-D-2.5"/>
    <x v="4"/>
    <x v="208"/>
    <s v="kbromehead68@un.org"/>
    <x v="0"/>
    <x v="3"/>
    <s v="D"/>
    <x v="2"/>
    <x v="24"/>
    <x v="129"/>
    <x v="3"/>
    <x v="2"/>
    <x v="0"/>
  </r>
  <r>
    <s v="PSS-22466-862"/>
    <x v="192"/>
    <x v="209"/>
    <s v="R-L-0.2"/>
    <x v="4"/>
    <x v="209"/>
    <s v="ewesterman69@si.edu"/>
    <x v="1"/>
    <x v="0"/>
    <s v="L"/>
    <x v="3"/>
    <x v="34"/>
    <x v="79"/>
    <x v="0"/>
    <x v="1"/>
    <x v="1"/>
  </r>
  <r>
    <s v="REH-56504-397"/>
    <x v="193"/>
    <x v="210"/>
    <s v="A-M-2.5"/>
    <x v="1"/>
    <x v="210"/>
    <s v="ahutchens6a@amazonaws.com"/>
    <x v="0"/>
    <x v="2"/>
    <s v="M"/>
    <x v="2"/>
    <x v="31"/>
    <x v="130"/>
    <x v="2"/>
    <x v="0"/>
    <x v="1"/>
  </r>
  <r>
    <s v="ALA-62598-016"/>
    <x v="194"/>
    <x v="211"/>
    <s v="R-D-0.2"/>
    <x v="5"/>
    <x v="211"/>
    <s v="nwyvill6b@naver.com"/>
    <x v="2"/>
    <x v="0"/>
    <s v="D"/>
    <x v="3"/>
    <x v="22"/>
    <x v="103"/>
    <x v="0"/>
    <x v="2"/>
    <x v="0"/>
  </r>
  <r>
    <s v="EYE-70374-835"/>
    <x v="195"/>
    <x v="212"/>
    <s v="R-L-0.2"/>
    <x v="1"/>
    <x v="212"/>
    <s v="bmathon6c@barnesandnoble.com"/>
    <x v="0"/>
    <x v="0"/>
    <s v="L"/>
    <x v="3"/>
    <x v="34"/>
    <x v="131"/>
    <x v="0"/>
    <x v="1"/>
    <x v="1"/>
  </r>
  <r>
    <s v="CCZ-19589-212"/>
    <x v="196"/>
    <x v="213"/>
    <s v="L-M-0.2"/>
    <x v="0"/>
    <x v="213"/>
    <s v="kstreight6d@about.com"/>
    <x v="0"/>
    <x v="3"/>
    <s v="M"/>
    <x v="3"/>
    <x v="18"/>
    <x v="31"/>
    <x v="3"/>
    <x v="0"/>
    <x v="1"/>
  </r>
  <r>
    <s v="BPT-83989-157"/>
    <x v="197"/>
    <x v="214"/>
    <s v="A-M-2.5"/>
    <x v="0"/>
    <x v="214"/>
    <s v="pcutchie6e@globo.com"/>
    <x v="0"/>
    <x v="2"/>
    <s v="M"/>
    <x v="2"/>
    <x v="31"/>
    <x v="95"/>
    <x v="2"/>
    <x v="0"/>
    <x v="1"/>
  </r>
  <r>
    <s v="YFH-87456-208"/>
    <x v="198"/>
    <x v="215"/>
    <s v="L-M-0.2"/>
    <x v="0"/>
    <x v="215"/>
    <s v=""/>
    <x v="0"/>
    <x v="3"/>
    <s v="M"/>
    <x v="3"/>
    <x v="18"/>
    <x v="31"/>
    <x v="3"/>
    <x v="0"/>
    <x v="0"/>
  </r>
  <r>
    <s v="JLN-14700-924"/>
    <x v="199"/>
    <x v="216"/>
    <s v="L-L-0.2"/>
    <x v="1"/>
    <x v="216"/>
    <s v="cgheraldi6g@opera.com"/>
    <x v="2"/>
    <x v="3"/>
    <s v="L"/>
    <x v="3"/>
    <x v="6"/>
    <x v="29"/>
    <x v="3"/>
    <x v="1"/>
    <x v="1"/>
  </r>
  <r>
    <s v="JVW-22582-137"/>
    <x v="200"/>
    <x v="217"/>
    <s v="E-M-0.2"/>
    <x v="1"/>
    <x v="217"/>
    <s v="bkenwell6h@over-blog.com"/>
    <x v="0"/>
    <x v="1"/>
    <s v="M"/>
    <x v="3"/>
    <x v="16"/>
    <x v="132"/>
    <x v="1"/>
    <x v="0"/>
    <x v="1"/>
  </r>
  <r>
    <s v="LAA-41879-001"/>
    <x v="201"/>
    <x v="218"/>
    <s v="L-L-2.5"/>
    <x v="2"/>
    <x v="218"/>
    <s v="tsutty6i@google.es"/>
    <x v="0"/>
    <x v="3"/>
    <s v="L"/>
    <x v="2"/>
    <x v="23"/>
    <x v="133"/>
    <x v="3"/>
    <x v="1"/>
    <x v="1"/>
  </r>
  <r>
    <s v="BRV-64870-915"/>
    <x v="202"/>
    <x v="219"/>
    <s v="L-L-2.5"/>
    <x v="1"/>
    <x v="219"/>
    <s v=""/>
    <x v="1"/>
    <x v="3"/>
    <s v="L"/>
    <x v="2"/>
    <x v="23"/>
    <x v="134"/>
    <x v="3"/>
    <x v="1"/>
    <x v="1"/>
  </r>
  <r>
    <s v="RGJ-12544-083"/>
    <x v="203"/>
    <x v="220"/>
    <s v="L-D-2.5"/>
    <x v="3"/>
    <x v="220"/>
    <s v="charce6k@cafepress.com"/>
    <x v="1"/>
    <x v="3"/>
    <s v="D"/>
    <x v="2"/>
    <x v="24"/>
    <x v="49"/>
    <x v="3"/>
    <x v="2"/>
    <x v="1"/>
  </r>
  <r>
    <s v="JJX-83339-346"/>
    <x v="204"/>
    <x v="221"/>
    <s v="R-L-0.2"/>
    <x v="2"/>
    <x v="221"/>
    <s v=""/>
    <x v="0"/>
    <x v="0"/>
    <s v="L"/>
    <x v="3"/>
    <x v="34"/>
    <x v="60"/>
    <x v="0"/>
    <x v="1"/>
    <x v="0"/>
  </r>
  <r>
    <s v="BIU-21970-705"/>
    <x v="205"/>
    <x v="222"/>
    <s v="R-M-2.5"/>
    <x v="0"/>
    <x v="222"/>
    <s v="fdrysdale6m@symantec.com"/>
    <x v="0"/>
    <x v="0"/>
    <s v="M"/>
    <x v="2"/>
    <x v="11"/>
    <x v="135"/>
    <x v="0"/>
    <x v="0"/>
    <x v="0"/>
  </r>
  <r>
    <s v="ELJ-87741-745"/>
    <x v="206"/>
    <x v="223"/>
    <s v="E-L-1"/>
    <x v="4"/>
    <x v="223"/>
    <s v="dmagowan6n@fc2.com"/>
    <x v="0"/>
    <x v="1"/>
    <s v="L"/>
    <x v="0"/>
    <x v="28"/>
    <x v="48"/>
    <x v="1"/>
    <x v="1"/>
    <x v="1"/>
  </r>
  <r>
    <s v="SGI-48226-857"/>
    <x v="207"/>
    <x v="224"/>
    <s v="A-M-2.5"/>
    <x v="5"/>
    <x v="224"/>
    <s v=""/>
    <x v="0"/>
    <x v="2"/>
    <s v="M"/>
    <x v="2"/>
    <x v="31"/>
    <x v="71"/>
    <x v="2"/>
    <x v="0"/>
    <x v="0"/>
  </r>
  <r>
    <s v="AHV-66988-037"/>
    <x v="208"/>
    <x v="225"/>
    <s v="R-M-2.5"/>
    <x v="0"/>
    <x v="225"/>
    <s v=""/>
    <x v="0"/>
    <x v="0"/>
    <s v="M"/>
    <x v="2"/>
    <x v="11"/>
    <x v="135"/>
    <x v="0"/>
    <x v="0"/>
    <x v="1"/>
  </r>
  <r>
    <s v="ISK-42066-094"/>
    <x v="209"/>
    <x v="226"/>
    <s v="E-D-1"/>
    <x v="3"/>
    <x v="226"/>
    <s v="srushbrooke6q@youku.com"/>
    <x v="0"/>
    <x v="1"/>
    <s v="D"/>
    <x v="0"/>
    <x v="37"/>
    <x v="114"/>
    <x v="1"/>
    <x v="2"/>
    <x v="0"/>
  </r>
  <r>
    <s v="FTC-35822-530"/>
    <x v="210"/>
    <x v="227"/>
    <s v="E-D-0.5"/>
    <x v="4"/>
    <x v="227"/>
    <s v="tdrynan6r@deviantart.com"/>
    <x v="0"/>
    <x v="1"/>
    <s v="D"/>
    <x v="1"/>
    <x v="5"/>
    <x v="104"/>
    <x v="1"/>
    <x v="2"/>
    <x v="0"/>
  </r>
  <r>
    <s v="VSS-56247-688"/>
    <x v="211"/>
    <x v="228"/>
    <s v="L-M-2.5"/>
    <x v="4"/>
    <x v="228"/>
    <s v="eyurkov6s@hud.gov"/>
    <x v="0"/>
    <x v="3"/>
    <s v="M"/>
    <x v="2"/>
    <x v="36"/>
    <x v="136"/>
    <x v="3"/>
    <x v="0"/>
    <x v="1"/>
  </r>
  <r>
    <s v="HVW-25584-144"/>
    <x v="212"/>
    <x v="229"/>
    <s v="L-L-0.2"/>
    <x v="1"/>
    <x v="229"/>
    <s v="lmallan6t@state.gov"/>
    <x v="0"/>
    <x v="3"/>
    <s v="L"/>
    <x v="3"/>
    <x v="6"/>
    <x v="29"/>
    <x v="3"/>
    <x v="1"/>
    <x v="0"/>
  </r>
  <r>
    <s v="MUY-15309-209"/>
    <x v="213"/>
    <x v="230"/>
    <s v="L-D-1"/>
    <x v="3"/>
    <x v="230"/>
    <s v="gbentjens6u@netlog.com"/>
    <x v="2"/>
    <x v="3"/>
    <s v="D"/>
    <x v="0"/>
    <x v="2"/>
    <x v="5"/>
    <x v="3"/>
    <x v="2"/>
    <x v="1"/>
  </r>
  <r>
    <s v="VAJ-44572-469"/>
    <x v="63"/>
    <x v="231"/>
    <s v="R-L-0.2"/>
    <x v="5"/>
    <x v="231"/>
    <s v=""/>
    <x v="1"/>
    <x v="0"/>
    <s v="L"/>
    <x v="3"/>
    <x v="34"/>
    <x v="137"/>
    <x v="0"/>
    <x v="1"/>
    <x v="0"/>
  </r>
  <r>
    <s v="YJU-84377-606"/>
    <x v="214"/>
    <x v="232"/>
    <s v="A-D-1"/>
    <x v="2"/>
    <x v="232"/>
    <s v="lentwistle6w@omniture.com"/>
    <x v="0"/>
    <x v="2"/>
    <s v="D"/>
    <x v="0"/>
    <x v="0"/>
    <x v="138"/>
    <x v="2"/>
    <x v="2"/>
    <x v="0"/>
  </r>
  <r>
    <s v="VNC-93921-469"/>
    <x v="215"/>
    <x v="233"/>
    <s v="L-L-1"/>
    <x v="2"/>
    <x v="233"/>
    <s v="zkiffe74@cyberchimps.com"/>
    <x v="0"/>
    <x v="3"/>
    <s v="L"/>
    <x v="0"/>
    <x v="27"/>
    <x v="80"/>
    <x v="3"/>
    <x v="1"/>
    <x v="0"/>
  </r>
  <r>
    <s v="OGB-91614-810"/>
    <x v="216"/>
    <x v="234"/>
    <s v="R-M-0.2"/>
    <x v="2"/>
    <x v="234"/>
    <s v="macott6y@pagesperso-orange.fr"/>
    <x v="0"/>
    <x v="0"/>
    <s v="M"/>
    <x v="3"/>
    <x v="14"/>
    <x v="55"/>
    <x v="0"/>
    <x v="0"/>
    <x v="0"/>
  </r>
  <r>
    <s v="BQI-61647-496"/>
    <x v="217"/>
    <x v="235"/>
    <s v="E-M-1"/>
    <x v="1"/>
    <x v="235"/>
    <s v="cheaviside6z@rediff.com"/>
    <x v="0"/>
    <x v="1"/>
    <s v="M"/>
    <x v="0"/>
    <x v="3"/>
    <x v="85"/>
    <x v="1"/>
    <x v="0"/>
    <x v="0"/>
  </r>
  <r>
    <s v="IOM-51636-823"/>
    <x v="218"/>
    <x v="236"/>
    <s v="A-D-1"/>
    <x v="3"/>
    <x v="236"/>
    <s v=""/>
    <x v="0"/>
    <x v="2"/>
    <s v="D"/>
    <x v="0"/>
    <x v="0"/>
    <x v="44"/>
    <x v="2"/>
    <x v="2"/>
    <x v="1"/>
  </r>
  <r>
    <s v="GGD-38107-641"/>
    <x v="219"/>
    <x v="237"/>
    <s v="L-M-1"/>
    <x v="4"/>
    <x v="237"/>
    <s v="lkernan71@wsj.com"/>
    <x v="0"/>
    <x v="3"/>
    <s v="M"/>
    <x v="0"/>
    <x v="21"/>
    <x v="125"/>
    <x v="3"/>
    <x v="0"/>
    <x v="1"/>
  </r>
  <r>
    <s v="LTO-95975-728"/>
    <x v="220"/>
    <x v="238"/>
    <s v="R-L-0.5"/>
    <x v="4"/>
    <x v="238"/>
    <s v="rmclae72@dailymotion.com"/>
    <x v="2"/>
    <x v="0"/>
    <s v="L"/>
    <x v="1"/>
    <x v="30"/>
    <x v="139"/>
    <x v="0"/>
    <x v="1"/>
    <x v="1"/>
  </r>
  <r>
    <s v="IGM-84664-265"/>
    <x v="114"/>
    <x v="239"/>
    <s v="R-L-0.5"/>
    <x v="3"/>
    <x v="239"/>
    <s v="cblowfelde73@ustream.tv"/>
    <x v="0"/>
    <x v="0"/>
    <s v="L"/>
    <x v="1"/>
    <x v="30"/>
    <x v="137"/>
    <x v="0"/>
    <x v="1"/>
    <x v="1"/>
  </r>
  <r>
    <s v="SKO-45740-621"/>
    <x v="221"/>
    <x v="233"/>
    <s v="L-M-0.5"/>
    <x v="0"/>
    <x v="233"/>
    <s v="zkiffe74@cyberchimps.com"/>
    <x v="0"/>
    <x v="3"/>
    <s v="M"/>
    <x v="1"/>
    <x v="19"/>
    <x v="92"/>
    <x v="3"/>
    <x v="0"/>
    <x v="0"/>
  </r>
  <r>
    <s v="FOJ-02234-063"/>
    <x v="222"/>
    <x v="240"/>
    <s v="E-D-2.5"/>
    <x v="2"/>
    <x v="240"/>
    <s v="docalleran75@ucla.edu"/>
    <x v="0"/>
    <x v="1"/>
    <s v="D"/>
    <x v="2"/>
    <x v="39"/>
    <x v="140"/>
    <x v="1"/>
    <x v="2"/>
    <x v="0"/>
  </r>
  <r>
    <s v="MSJ-11909-468"/>
    <x v="188"/>
    <x v="241"/>
    <s v="E-D-2.5"/>
    <x v="1"/>
    <x v="241"/>
    <s v="ccromwell76@desdev.cn"/>
    <x v="0"/>
    <x v="1"/>
    <s v="D"/>
    <x v="2"/>
    <x v="39"/>
    <x v="141"/>
    <x v="1"/>
    <x v="2"/>
    <x v="1"/>
  </r>
  <r>
    <s v="DKB-78053-329"/>
    <x v="223"/>
    <x v="242"/>
    <s v="R-M-0.2"/>
    <x v="0"/>
    <x v="242"/>
    <s v="ihay77@lulu.com"/>
    <x v="2"/>
    <x v="0"/>
    <s v="M"/>
    <x v="3"/>
    <x v="14"/>
    <x v="9"/>
    <x v="0"/>
    <x v="0"/>
    <x v="1"/>
  </r>
  <r>
    <s v="DFZ-45083-941"/>
    <x v="224"/>
    <x v="243"/>
    <s v="R-L-2.5"/>
    <x v="2"/>
    <x v="243"/>
    <s v="ttaffarello78@sciencedaily.com"/>
    <x v="0"/>
    <x v="0"/>
    <s v="L"/>
    <x v="2"/>
    <x v="4"/>
    <x v="142"/>
    <x v="0"/>
    <x v="1"/>
    <x v="0"/>
  </r>
  <r>
    <s v="OTA-40969-710"/>
    <x v="83"/>
    <x v="244"/>
    <s v="R-L-1"/>
    <x v="1"/>
    <x v="244"/>
    <s v="mcanty79@jigsy.com"/>
    <x v="0"/>
    <x v="0"/>
    <s v="L"/>
    <x v="0"/>
    <x v="35"/>
    <x v="143"/>
    <x v="0"/>
    <x v="1"/>
    <x v="0"/>
  </r>
  <r>
    <s v="GRH-45571-667"/>
    <x v="104"/>
    <x v="245"/>
    <s v="E-M-1"/>
    <x v="3"/>
    <x v="245"/>
    <s v="jkopke7a@auda.org.au"/>
    <x v="0"/>
    <x v="1"/>
    <s v="M"/>
    <x v="0"/>
    <x v="3"/>
    <x v="1"/>
    <x v="1"/>
    <x v="0"/>
    <x v="1"/>
  </r>
  <r>
    <s v="NXV-05302-067"/>
    <x v="225"/>
    <x v="246"/>
    <s v="L-M-2.5"/>
    <x v="4"/>
    <x v="246"/>
    <s v=""/>
    <x v="0"/>
    <x v="3"/>
    <s v="M"/>
    <x v="2"/>
    <x v="36"/>
    <x v="136"/>
    <x v="3"/>
    <x v="0"/>
    <x v="1"/>
  </r>
  <r>
    <s v="VZH-86274-142"/>
    <x v="226"/>
    <x v="247"/>
    <s v="R-L-1"/>
    <x v="1"/>
    <x v="247"/>
    <s v=""/>
    <x v="1"/>
    <x v="0"/>
    <s v="L"/>
    <x v="0"/>
    <x v="35"/>
    <x v="143"/>
    <x v="0"/>
    <x v="1"/>
    <x v="0"/>
  </r>
  <r>
    <s v="KIX-93248-135"/>
    <x v="227"/>
    <x v="248"/>
    <s v="A-D-0.5"/>
    <x v="2"/>
    <x v="248"/>
    <s v="vhellmore7d@bbc.co.uk"/>
    <x v="0"/>
    <x v="2"/>
    <s v="D"/>
    <x v="1"/>
    <x v="7"/>
    <x v="9"/>
    <x v="2"/>
    <x v="2"/>
    <x v="0"/>
  </r>
  <r>
    <s v="AXR-10962-010"/>
    <x v="180"/>
    <x v="249"/>
    <s v="E-D-1"/>
    <x v="0"/>
    <x v="249"/>
    <s v="mseawright7e@nbcnews.com"/>
    <x v="2"/>
    <x v="1"/>
    <s v="D"/>
    <x v="0"/>
    <x v="37"/>
    <x v="76"/>
    <x v="1"/>
    <x v="2"/>
    <x v="1"/>
  </r>
  <r>
    <s v="IHS-71573-008"/>
    <x v="228"/>
    <x v="250"/>
    <s v="E-D-0.2"/>
    <x v="5"/>
    <x v="250"/>
    <s v="snortheast7f@mashable.com"/>
    <x v="0"/>
    <x v="1"/>
    <s v="D"/>
    <x v="3"/>
    <x v="13"/>
    <x v="6"/>
    <x v="1"/>
    <x v="2"/>
    <x v="0"/>
  </r>
  <r>
    <s v="QTR-19001-114"/>
    <x v="229"/>
    <x v="195"/>
    <s v="A-D-1"/>
    <x v="0"/>
    <x v="195"/>
    <s v="aattwater5u@wikia.com"/>
    <x v="0"/>
    <x v="2"/>
    <s v="D"/>
    <x v="0"/>
    <x v="0"/>
    <x v="0"/>
    <x v="2"/>
    <x v="2"/>
    <x v="0"/>
  </r>
  <r>
    <s v="WBK-62297-910"/>
    <x v="230"/>
    <x v="251"/>
    <s v="A-D-0.2"/>
    <x v="0"/>
    <x v="251"/>
    <s v="mfearon7h@reverbnation.com"/>
    <x v="0"/>
    <x v="2"/>
    <s v="D"/>
    <x v="3"/>
    <x v="14"/>
    <x v="9"/>
    <x v="2"/>
    <x v="2"/>
    <x v="1"/>
  </r>
  <r>
    <s v="OGY-19377-175"/>
    <x v="231"/>
    <x v="252"/>
    <s v="E-D-0.5"/>
    <x v="2"/>
    <x v="252"/>
    <s v=""/>
    <x v="1"/>
    <x v="1"/>
    <s v="D"/>
    <x v="1"/>
    <x v="5"/>
    <x v="35"/>
    <x v="1"/>
    <x v="2"/>
    <x v="0"/>
  </r>
  <r>
    <s v="ESR-66651-814"/>
    <x v="80"/>
    <x v="253"/>
    <s v="A-D-0.2"/>
    <x v="4"/>
    <x v="253"/>
    <s v="jsisneros7j@a8.net"/>
    <x v="0"/>
    <x v="2"/>
    <s v="D"/>
    <x v="3"/>
    <x v="14"/>
    <x v="22"/>
    <x v="2"/>
    <x v="2"/>
    <x v="0"/>
  </r>
  <r>
    <s v="CPX-46916-770"/>
    <x v="232"/>
    <x v="254"/>
    <s v="R-L-1"/>
    <x v="5"/>
    <x v="254"/>
    <s v="zcarlson7k@bigcartel.com"/>
    <x v="1"/>
    <x v="0"/>
    <s v="L"/>
    <x v="0"/>
    <x v="35"/>
    <x v="144"/>
    <x v="0"/>
    <x v="1"/>
    <x v="0"/>
  </r>
  <r>
    <s v="MDC-03318-645"/>
    <x v="233"/>
    <x v="255"/>
    <s v="A-L-0.2"/>
    <x v="0"/>
    <x v="255"/>
    <s v="wmaddox7l@timesonline.co.uk"/>
    <x v="0"/>
    <x v="2"/>
    <s v="L"/>
    <x v="3"/>
    <x v="10"/>
    <x v="41"/>
    <x v="2"/>
    <x v="1"/>
    <x v="1"/>
  </r>
  <r>
    <s v="SFF-86059-407"/>
    <x v="234"/>
    <x v="256"/>
    <s v="A-M-2.5"/>
    <x v="2"/>
    <x v="256"/>
    <s v="dhedlestone7m@craigslist.org"/>
    <x v="0"/>
    <x v="2"/>
    <s v="M"/>
    <x v="2"/>
    <x v="31"/>
    <x v="145"/>
    <x v="2"/>
    <x v="0"/>
    <x v="1"/>
  </r>
  <r>
    <s v="SCL-94540-788"/>
    <x v="235"/>
    <x v="257"/>
    <s v="E-L-2.5"/>
    <x v="5"/>
    <x v="257"/>
    <s v="tcrowthe7n@europa.eu"/>
    <x v="0"/>
    <x v="1"/>
    <s v="L"/>
    <x v="2"/>
    <x v="8"/>
    <x v="106"/>
    <x v="1"/>
    <x v="1"/>
    <x v="1"/>
  </r>
  <r>
    <s v="HVU-21634-076"/>
    <x v="236"/>
    <x v="258"/>
    <s v="R-L-2.5"/>
    <x v="4"/>
    <x v="258"/>
    <s v="dbury7o@tinyurl.com"/>
    <x v="1"/>
    <x v="0"/>
    <s v="L"/>
    <x v="2"/>
    <x v="4"/>
    <x v="108"/>
    <x v="0"/>
    <x v="1"/>
    <x v="0"/>
  </r>
  <r>
    <s v="XUS-73326-418"/>
    <x v="237"/>
    <x v="259"/>
    <s v="E-L-1"/>
    <x v="5"/>
    <x v="259"/>
    <s v="gbroadbear7p@omniture.com"/>
    <x v="0"/>
    <x v="1"/>
    <s v="L"/>
    <x v="0"/>
    <x v="28"/>
    <x v="146"/>
    <x v="1"/>
    <x v="1"/>
    <x v="1"/>
  </r>
  <r>
    <s v="XWD-18933-006"/>
    <x v="238"/>
    <x v="260"/>
    <s v="A-L-0.2"/>
    <x v="0"/>
    <x v="260"/>
    <s v="epalfrey7q@devhub.com"/>
    <x v="0"/>
    <x v="2"/>
    <s v="L"/>
    <x v="3"/>
    <x v="10"/>
    <x v="41"/>
    <x v="2"/>
    <x v="1"/>
    <x v="0"/>
  </r>
  <r>
    <s v="HPD-65272-772"/>
    <x v="52"/>
    <x v="261"/>
    <s v="L-M-2.5"/>
    <x v="2"/>
    <x v="261"/>
    <s v="pmetrick7r@rakuten.co.jp"/>
    <x v="0"/>
    <x v="3"/>
    <s v="M"/>
    <x v="2"/>
    <x v="36"/>
    <x v="116"/>
    <x v="3"/>
    <x v="0"/>
    <x v="0"/>
  </r>
  <r>
    <s v="JEG-93140-224"/>
    <x v="146"/>
    <x v="262"/>
    <s v="E-M-0.5"/>
    <x v="1"/>
    <x v="262"/>
    <s v=""/>
    <x v="0"/>
    <x v="1"/>
    <s v="M"/>
    <x v="1"/>
    <x v="1"/>
    <x v="1"/>
    <x v="1"/>
    <x v="0"/>
    <x v="0"/>
  </r>
  <r>
    <s v="NNH-62058-950"/>
    <x v="239"/>
    <x v="263"/>
    <s v="E-L-1"/>
    <x v="4"/>
    <x v="263"/>
    <s v="kkarby7t@sbwire.com"/>
    <x v="0"/>
    <x v="1"/>
    <s v="L"/>
    <x v="0"/>
    <x v="28"/>
    <x v="48"/>
    <x v="1"/>
    <x v="1"/>
    <x v="0"/>
  </r>
  <r>
    <s v="LTD-71429-845"/>
    <x v="240"/>
    <x v="264"/>
    <s v="A-L-0.5"/>
    <x v="2"/>
    <x v="264"/>
    <s v="fcrumpe7u@ftc.gov"/>
    <x v="2"/>
    <x v="2"/>
    <s v="L"/>
    <x v="1"/>
    <x v="26"/>
    <x v="41"/>
    <x v="2"/>
    <x v="1"/>
    <x v="1"/>
  </r>
  <r>
    <s v="MPV-26985-215"/>
    <x v="241"/>
    <x v="265"/>
    <s v="R-D-0.5"/>
    <x v="2"/>
    <x v="265"/>
    <s v="achatto7v@sakura.ne.jp"/>
    <x v="2"/>
    <x v="0"/>
    <s v="D"/>
    <x v="1"/>
    <x v="29"/>
    <x v="147"/>
    <x v="0"/>
    <x v="2"/>
    <x v="0"/>
  </r>
  <r>
    <s v="IYO-10245-081"/>
    <x v="242"/>
    <x v="266"/>
    <s v="E-M-2.5"/>
    <x v="3"/>
    <x v="266"/>
    <s v=""/>
    <x v="0"/>
    <x v="1"/>
    <s v="M"/>
    <x v="2"/>
    <x v="25"/>
    <x v="88"/>
    <x v="1"/>
    <x v="0"/>
    <x v="1"/>
  </r>
  <r>
    <s v="BYZ-39669-954"/>
    <x v="243"/>
    <x v="267"/>
    <s v="L-L-2.5"/>
    <x v="2"/>
    <x v="267"/>
    <s v=""/>
    <x v="0"/>
    <x v="3"/>
    <s v="L"/>
    <x v="2"/>
    <x v="23"/>
    <x v="133"/>
    <x v="3"/>
    <x v="1"/>
    <x v="1"/>
  </r>
  <r>
    <s v="EFB-72860-209"/>
    <x v="244"/>
    <x v="268"/>
    <s v="A-M-0.2"/>
    <x v="4"/>
    <x v="268"/>
    <s v="bmergue7y@umn.edu"/>
    <x v="0"/>
    <x v="2"/>
    <s v="M"/>
    <x v="3"/>
    <x v="12"/>
    <x v="72"/>
    <x v="2"/>
    <x v="0"/>
    <x v="0"/>
  </r>
  <r>
    <s v="GMM-72397-378"/>
    <x v="245"/>
    <x v="269"/>
    <s v="R-L-0.2"/>
    <x v="4"/>
    <x v="269"/>
    <s v="kpatise7z@jigsy.com"/>
    <x v="0"/>
    <x v="0"/>
    <s v="L"/>
    <x v="3"/>
    <x v="34"/>
    <x v="79"/>
    <x v="0"/>
    <x v="1"/>
    <x v="1"/>
  </r>
  <r>
    <s v="LYP-52345-883"/>
    <x v="246"/>
    <x v="270"/>
    <s v="E-M-0.5"/>
    <x v="2"/>
    <x v="270"/>
    <s v=""/>
    <x v="1"/>
    <x v="1"/>
    <s v="M"/>
    <x v="1"/>
    <x v="1"/>
    <x v="112"/>
    <x v="1"/>
    <x v="0"/>
    <x v="0"/>
  </r>
  <r>
    <s v="DFK-35846-692"/>
    <x v="247"/>
    <x v="271"/>
    <s v="R-D-0.2"/>
    <x v="1"/>
    <x v="271"/>
    <s v=""/>
    <x v="0"/>
    <x v="0"/>
    <s v="D"/>
    <x v="3"/>
    <x v="22"/>
    <x v="148"/>
    <x v="0"/>
    <x v="2"/>
    <x v="0"/>
  </r>
  <r>
    <s v="XAH-93337-609"/>
    <x v="248"/>
    <x v="272"/>
    <s v="A-D-1"/>
    <x v="1"/>
    <x v="272"/>
    <s v="dduke82@vkontakte.ru"/>
    <x v="0"/>
    <x v="2"/>
    <s v="D"/>
    <x v="0"/>
    <x v="0"/>
    <x v="12"/>
    <x v="2"/>
    <x v="2"/>
    <x v="1"/>
  </r>
  <r>
    <s v="QKA-72582-644"/>
    <x v="249"/>
    <x v="273"/>
    <s v="E-M-0.5"/>
    <x v="0"/>
    <x v="273"/>
    <s v=""/>
    <x v="1"/>
    <x v="1"/>
    <s v="M"/>
    <x v="1"/>
    <x v="1"/>
    <x v="38"/>
    <x v="1"/>
    <x v="0"/>
    <x v="1"/>
  </r>
  <r>
    <s v="ZDK-84567-102"/>
    <x v="250"/>
    <x v="274"/>
    <s v="A-D-0.5"/>
    <x v="3"/>
    <x v="274"/>
    <s v="ihussey84@mapy.cz"/>
    <x v="0"/>
    <x v="2"/>
    <s v="D"/>
    <x v="1"/>
    <x v="7"/>
    <x v="8"/>
    <x v="2"/>
    <x v="2"/>
    <x v="1"/>
  </r>
  <r>
    <s v="WAV-38301-984"/>
    <x v="251"/>
    <x v="275"/>
    <s v="A-D-0.5"/>
    <x v="1"/>
    <x v="275"/>
    <s v="cpinkerton85@upenn.edu"/>
    <x v="0"/>
    <x v="2"/>
    <s v="D"/>
    <x v="1"/>
    <x v="7"/>
    <x v="44"/>
    <x v="2"/>
    <x v="2"/>
    <x v="1"/>
  </r>
  <r>
    <s v="KZR-33023-209"/>
    <x v="177"/>
    <x v="276"/>
    <s v="E-L-1"/>
    <x v="3"/>
    <x v="276"/>
    <s v=""/>
    <x v="0"/>
    <x v="1"/>
    <s v="L"/>
    <x v="0"/>
    <x v="28"/>
    <x v="69"/>
    <x v="1"/>
    <x v="1"/>
    <x v="1"/>
  </r>
  <r>
    <s v="ULM-49433-003"/>
    <x v="252"/>
    <x v="277"/>
    <s v="E-M-1"/>
    <x v="0"/>
    <x v="277"/>
    <s v=""/>
    <x v="0"/>
    <x v="1"/>
    <s v="M"/>
    <x v="0"/>
    <x v="3"/>
    <x v="3"/>
    <x v="1"/>
    <x v="0"/>
    <x v="1"/>
  </r>
  <r>
    <s v="SIB-83254-136"/>
    <x v="253"/>
    <x v="278"/>
    <s v="R-M-0.5"/>
    <x v="5"/>
    <x v="278"/>
    <s v="dvizor88@furl.net"/>
    <x v="0"/>
    <x v="0"/>
    <s v="M"/>
    <x v="1"/>
    <x v="7"/>
    <x v="27"/>
    <x v="0"/>
    <x v="0"/>
    <x v="0"/>
  </r>
  <r>
    <s v="NOK-50349-551"/>
    <x v="254"/>
    <x v="279"/>
    <s v="R-D-0.5"/>
    <x v="3"/>
    <x v="279"/>
    <s v="esedgebeer89@oaic.gov.au"/>
    <x v="0"/>
    <x v="0"/>
    <s v="D"/>
    <x v="1"/>
    <x v="29"/>
    <x v="103"/>
    <x v="0"/>
    <x v="2"/>
    <x v="0"/>
  </r>
  <r>
    <s v="YIS-96268-844"/>
    <x v="227"/>
    <x v="280"/>
    <s v="E-L-0.2"/>
    <x v="5"/>
    <x v="280"/>
    <s v="klestrange8a@lulu.com"/>
    <x v="0"/>
    <x v="1"/>
    <s v="L"/>
    <x v="3"/>
    <x v="38"/>
    <x v="149"/>
    <x v="1"/>
    <x v="1"/>
    <x v="0"/>
  </r>
  <r>
    <s v="CXI-04933-855"/>
    <x v="110"/>
    <x v="281"/>
    <s v="E-L-2.5"/>
    <x v="5"/>
    <x v="281"/>
    <s v="ltanti8b@techcrunch.com"/>
    <x v="0"/>
    <x v="1"/>
    <s v="L"/>
    <x v="2"/>
    <x v="8"/>
    <x v="106"/>
    <x v="1"/>
    <x v="1"/>
    <x v="0"/>
  </r>
  <r>
    <s v="IZU-90429-382"/>
    <x v="182"/>
    <x v="282"/>
    <s v="A-L-1"/>
    <x v="3"/>
    <x v="282"/>
    <s v="ade8c@1und1.de"/>
    <x v="0"/>
    <x v="2"/>
    <s v="L"/>
    <x v="0"/>
    <x v="2"/>
    <x v="5"/>
    <x v="2"/>
    <x v="1"/>
    <x v="0"/>
  </r>
  <r>
    <s v="WIT-40912-783"/>
    <x v="255"/>
    <x v="283"/>
    <s v="L-D-0.2"/>
    <x v="4"/>
    <x v="283"/>
    <s v="tjedrachowicz8d@acquirethisname.com"/>
    <x v="0"/>
    <x v="3"/>
    <s v="D"/>
    <x v="3"/>
    <x v="10"/>
    <x v="42"/>
    <x v="3"/>
    <x v="2"/>
    <x v="0"/>
  </r>
  <r>
    <s v="PSD-57291-590"/>
    <x v="256"/>
    <x v="284"/>
    <s v="A-M-0.5"/>
    <x v="2"/>
    <x v="284"/>
    <s v="pstonner8e@moonfruit.com"/>
    <x v="0"/>
    <x v="2"/>
    <s v="M"/>
    <x v="1"/>
    <x v="17"/>
    <x v="52"/>
    <x v="2"/>
    <x v="0"/>
    <x v="1"/>
  </r>
  <r>
    <s v="GOI-41472-677"/>
    <x v="3"/>
    <x v="285"/>
    <s v="E-D-2.5"/>
    <x v="4"/>
    <x v="285"/>
    <s v="dtingly8f@goo.ne.jp"/>
    <x v="0"/>
    <x v="1"/>
    <s v="D"/>
    <x v="2"/>
    <x v="39"/>
    <x v="150"/>
    <x v="1"/>
    <x v="2"/>
    <x v="0"/>
  </r>
  <r>
    <s v="KTX-17944-494"/>
    <x v="257"/>
    <x v="286"/>
    <s v="A-L-0.2"/>
    <x v="2"/>
    <x v="286"/>
    <s v="crushe8n@about.me"/>
    <x v="0"/>
    <x v="2"/>
    <s v="L"/>
    <x v="3"/>
    <x v="10"/>
    <x v="84"/>
    <x v="2"/>
    <x v="1"/>
    <x v="0"/>
  </r>
  <r>
    <s v="RDM-99811-230"/>
    <x v="258"/>
    <x v="287"/>
    <s v="L-M-0.2"/>
    <x v="1"/>
    <x v="287"/>
    <s v="bchecci8h@usa.gov"/>
    <x v="2"/>
    <x v="3"/>
    <s v="M"/>
    <x v="3"/>
    <x v="18"/>
    <x v="26"/>
    <x v="3"/>
    <x v="0"/>
    <x v="1"/>
  </r>
  <r>
    <s v="JTU-55897-581"/>
    <x v="259"/>
    <x v="288"/>
    <s v="R-M-0.2"/>
    <x v="1"/>
    <x v="288"/>
    <s v="jbagot8i@mac.com"/>
    <x v="0"/>
    <x v="0"/>
    <s v="M"/>
    <x v="3"/>
    <x v="14"/>
    <x v="128"/>
    <x v="0"/>
    <x v="0"/>
    <x v="1"/>
  </r>
  <r>
    <s v="CRK-07584-240"/>
    <x v="260"/>
    <x v="289"/>
    <s v="A-M-1"/>
    <x v="3"/>
    <x v="289"/>
    <s v="ebeeble8j@soundcloud.com"/>
    <x v="0"/>
    <x v="2"/>
    <s v="M"/>
    <x v="0"/>
    <x v="15"/>
    <x v="65"/>
    <x v="2"/>
    <x v="0"/>
    <x v="0"/>
  </r>
  <r>
    <s v="MKE-75518-399"/>
    <x v="261"/>
    <x v="290"/>
    <s v="A-M-1"/>
    <x v="3"/>
    <x v="290"/>
    <s v="cfluin8k@flickr.com"/>
    <x v="2"/>
    <x v="2"/>
    <s v="M"/>
    <x v="0"/>
    <x v="15"/>
    <x v="65"/>
    <x v="2"/>
    <x v="0"/>
    <x v="1"/>
  </r>
  <r>
    <s v="AEL-51169-725"/>
    <x v="262"/>
    <x v="291"/>
    <s v="L-M-0.2"/>
    <x v="5"/>
    <x v="291"/>
    <s v="ebletsor8l@vinaora.com"/>
    <x v="0"/>
    <x v="3"/>
    <s v="M"/>
    <x v="3"/>
    <x v="18"/>
    <x v="50"/>
    <x v="3"/>
    <x v="0"/>
    <x v="0"/>
  </r>
  <r>
    <s v="ZGM-83108-823"/>
    <x v="263"/>
    <x v="292"/>
    <s v="E-L-1"/>
    <x v="2"/>
    <x v="292"/>
    <s v="pbrydell8m@bloglovin.com"/>
    <x v="1"/>
    <x v="1"/>
    <s v="L"/>
    <x v="0"/>
    <x v="28"/>
    <x v="151"/>
    <x v="1"/>
    <x v="1"/>
    <x v="1"/>
  </r>
  <r>
    <s v="JBP-78754-392"/>
    <x v="212"/>
    <x v="286"/>
    <s v="E-M-2.5"/>
    <x v="5"/>
    <x v="286"/>
    <s v="crushe8n@about.me"/>
    <x v="0"/>
    <x v="1"/>
    <s v="M"/>
    <x v="2"/>
    <x v="25"/>
    <x v="152"/>
    <x v="1"/>
    <x v="0"/>
    <x v="0"/>
  </r>
  <r>
    <s v="RNH-54912-747"/>
    <x v="187"/>
    <x v="293"/>
    <s v="R-M-0.5"/>
    <x v="2"/>
    <x v="293"/>
    <s v="nleethem8o@mac.com"/>
    <x v="0"/>
    <x v="0"/>
    <s v="M"/>
    <x v="1"/>
    <x v="7"/>
    <x v="9"/>
    <x v="0"/>
    <x v="0"/>
    <x v="0"/>
  </r>
  <r>
    <s v="JDS-33440-914"/>
    <x v="248"/>
    <x v="294"/>
    <s v="R-M-1"/>
    <x v="3"/>
    <x v="294"/>
    <s v="anesfield8p@people.com.cn"/>
    <x v="2"/>
    <x v="0"/>
    <s v="M"/>
    <x v="0"/>
    <x v="0"/>
    <x v="44"/>
    <x v="0"/>
    <x v="0"/>
    <x v="0"/>
  </r>
  <r>
    <s v="SYX-48878-182"/>
    <x v="264"/>
    <x v="295"/>
    <s v="R-D-1"/>
    <x v="1"/>
    <x v="295"/>
    <s v=""/>
    <x v="0"/>
    <x v="0"/>
    <s v="D"/>
    <x v="0"/>
    <x v="33"/>
    <x v="153"/>
    <x v="0"/>
    <x v="2"/>
    <x v="1"/>
  </r>
  <r>
    <s v="ZGD-94763-868"/>
    <x v="265"/>
    <x v="296"/>
    <s v="E-L-2.5"/>
    <x v="2"/>
    <x v="296"/>
    <s v="mbrockway8r@ibm.com"/>
    <x v="0"/>
    <x v="1"/>
    <s v="L"/>
    <x v="2"/>
    <x v="8"/>
    <x v="107"/>
    <x v="1"/>
    <x v="1"/>
    <x v="0"/>
  </r>
  <r>
    <s v="CZY-70361-485"/>
    <x v="266"/>
    <x v="297"/>
    <s v="E-L-2.5"/>
    <x v="5"/>
    <x v="297"/>
    <s v="nlush8s@dedecms.com"/>
    <x v="1"/>
    <x v="1"/>
    <s v="L"/>
    <x v="2"/>
    <x v="8"/>
    <x v="106"/>
    <x v="1"/>
    <x v="1"/>
    <x v="1"/>
  </r>
  <r>
    <s v="RJR-12175-899"/>
    <x v="267"/>
    <x v="298"/>
    <s v="E-D-0.5"/>
    <x v="3"/>
    <x v="298"/>
    <s v="smcmillian8t@csmonitor.com"/>
    <x v="0"/>
    <x v="1"/>
    <s v="D"/>
    <x v="1"/>
    <x v="5"/>
    <x v="6"/>
    <x v="1"/>
    <x v="2"/>
    <x v="1"/>
  </r>
  <r>
    <s v="ELB-07929-407"/>
    <x v="204"/>
    <x v="299"/>
    <s v="A-M-2.5"/>
    <x v="0"/>
    <x v="299"/>
    <s v="tbennison8u@google.cn"/>
    <x v="0"/>
    <x v="2"/>
    <s v="M"/>
    <x v="2"/>
    <x v="31"/>
    <x v="95"/>
    <x v="2"/>
    <x v="0"/>
    <x v="0"/>
  </r>
  <r>
    <s v="UJQ-54441-340"/>
    <x v="268"/>
    <x v="300"/>
    <s v="E-M-0.2"/>
    <x v="0"/>
    <x v="300"/>
    <s v="gtweed8v@yolasite.com"/>
    <x v="0"/>
    <x v="1"/>
    <s v="M"/>
    <x v="3"/>
    <x v="16"/>
    <x v="112"/>
    <x v="1"/>
    <x v="0"/>
    <x v="0"/>
  </r>
  <r>
    <s v="UJQ-54441-340"/>
    <x v="268"/>
    <x v="300"/>
    <s v="A-L-0.2"/>
    <x v="1"/>
    <x v="300"/>
    <s v="gtweed8v@yolasite.com"/>
    <x v="0"/>
    <x v="2"/>
    <s v="L"/>
    <x v="3"/>
    <x v="10"/>
    <x v="117"/>
    <x v="2"/>
    <x v="1"/>
    <x v="0"/>
  </r>
  <r>
    <s v="OWY-43108-475"/>
    <x v="269"/>
    <x v="301"/>
    <s v="A-M-0.2"/>
    <x v="5"/>
    <x v="301"/>
    <s v="ggoggin8x@wix.com"/>
    <x v="1"/>
    <x v="2"/>
    <s v="M"/>
    <x v="3"/>
    <x v="12"/>
    <x v="16"/>
    <x v="2"/>
    <x v="0"/>
    <x v="0"/>
  </r>
  <r>
    <s v="GNO-91911-159"/>
    <x v="145"/>
    <x v="302"/>
    <s v="L-D-0.5"/>
    <x v="3"/>
    <x v="302"/>
    <s v="sjeyness8y@biglobe.ne.jp"/>
    <x v="1"/>
    <x v="3"/>
    <s v="D"/>
    <x v="1"/>
    <x v="26"/>
    <x v="102"/>
    <x v="3"/>
    <x v="2"/>
    <x v="1"/>
  </r>
  <r>
    <s v="CNY-06284-066"/>
    <x v="270"/>
    <x v="303"/>
    <s v="E-D-0.2"/>
    <x v="1"/>
    <x v="303"/>
    <s v="dbonhome8z@shinystat.com"/>
    <x v="0"/>
    <x v="1"/>
    <s v="D"/>
    <x v="3"/>
    <x v="13"/>
    <x v="94"/>
    <x v="1"/>
    <x v="2"/>
    <x v="0"/>
  </r>
  <r>
    <s v="OQS-46321-904"/>
    <x v="271"/>
    <x v="304"/>
    <s v="E-M-1"/>
    <x v="2"/>
    <x v="304"/>
    <s v=""/>
    <x v="0"/>
    <x v="1"/>
    <s v="M"/>
    <x v="0"/>
    <x v="3"/>
    <x v="154"/>
    <x v="1"/>
    <x v="0"/>
    <x v="1"/>
  </r>
  <r>
    <s v="IBW-87442-480"/>
    <x v="272"/>
    <x v="305"/>
    <s v="A-L-2.5"/>
    <x v="2"/>
    <x v="305"/>
    <s v="tle91@epa.gov"/>
    <x v="0"/>
    <x v="2"/>
    <s v="L"/>
    <x v="2"/>
    <x v="24"/>
    <x v="91"/>
    <x v="2"/>
    <x v="1"/>
    <x v="0"/>
  </r>
  <r>
    <s v="DGZ-82537-477"/>
    <x v="252"/>
    <x v="306"/>
    <s v="R-D-1"/>
    <x v="1"/>
    <x v="306"/>
    <s v=""/>
    <x v="0"/>
    <x v="0"/>
    <s v="D"/>
    <x v="0"/>
    <x v="33"/>
    <x v="153"/>
    <x v="0"/>
    <x v="2"/>
    <x v="1"/>
  </r>
  <r>
    <s v="LPS-39089-432"/>
    <x v="273"/>
    <x v="307"/>
    <s v="R-D-1"/>
    <x v="1"/>
    <x v="307"/>
    <s v="balldridge93@yandex.ru"/>
    <x v="0"/>
    <x v="0"/>
    <s v="D"/>
    <x v="0"/>
    <x v="33"/>
    <x v="153"/>
    <x v="0"/>
    <x v="2"/>
    <x v="0"/>
  </r>
  <r>
    <s v="MQU-86100-929"/>
    <x v="274"/>
    <x v="308"/>
    <s v="L-L-0.5"/>
    <x v="4"/>
    <x v="308"/>
    <s v=""/>
    <x v="0"/>
    <x v="3"/>
    <s v="L"/>
    <x v="1"/>
    <x v="20"/>
    <x v="82"/>
    <x v="3"/>
    <x v="1"/>
    <x v="0"/>
  </r>
  <r>
    <s v="XUR-14132-391"/>
    <x v="275"/>
    <x v="309"/>
    <s v="R-D-0.5"/>
    <x v="4"/>
    <x v="309"/>
    <s v="lgoodger95@guardian.co.uk"/>
    <x v="0"/>
    <x v="0"/>
    <s v="D"/>
    <x v="1"/>
    <x v="29"/>
    <x v="155"/>
    <x v="0"/>
    <x v="2"/>
    <x v="0"/>
  </r>
  <r>
    <s v="OVI-27064-381"/>
    <x v="276"/>
    <x v="298"/>
    <s v="R-D-0.5"/>
    <x v="3"/>
    <x v="298"/>
    <s v="smcmillian8t@csmonitor.com"/>
    <x v="0"/>
    <x v="0"/>
    <s v="D"/>
    <x v="1"/>
    <x v="29"/>
    <x v="103"/>
    <x v="0"/>
    <x v="2"/>
    <x v="1"/>
  </r>
  <r>
    <s v="SHP-17012-870"/>
    <x v="277"/>
    <x v="310"/>
    <s v="R-M-2.5"/>
    <x v="2"/>
    <x v="310"/>
    <s v="cdrewett97@wikipedia.org"/>
    <x v="0"/>
    <x v="0"/>
    <s v="M"/>
    <x v="2"/>
    <x v="11"/>
    <x v="156"/>
    <x v="0"/>
    <x v="0"/>
    <x v="0"/>
  </r>
  <r>
    <s v="FDY-03414-903"/>
    <x v="278"/>
    <x v="311"/>
    <s v="A-D-0.5"/>
    <x v="3"/>
    <x v="311"/>
    <s v="qparsons98@blogtalkradio.com"/>
    <x v="0"/>
    <x v="2"/>
    <s v="D"/>
    <x v="1"/>
    <x v="7"/>
    <x v="8"/>
    <x v="2"/>
    <x v="2"/>
    <x v="0"/>
  </r>
  <r>
    <s v="WXT-85291-143"/>
    <x v="279"/>
    <x v="312"/>
    <s v="R-M-0.5"/>
    <x v="4"/>
    <x v="312"/>
    <s v="vceely99@auda.org.au"/>
    <x v="0"/>
    <x v="0"/>
    <s v="M"/>
    <x v="1"/>
    <x v="7"/>
    <x v="86"/>
    <x v="0"/>
    <x v="0"/>
    <x v="0"/>
  </r>
  <r>
    <s v="QNP-18893-547"/>
    <x v="280"/>
    <x v="313"/>
    <s v="R-L-1"/>
    <x v="1"/>
    <x v="313"/>
    <s v=""/>
    <x v="0"/>
    <x v="0"/>
    <s v="L"/>
    <x v="0"/>
    <x v="35"/>
    <x v="143"/>
    <x v="0"/>
    <x v="1"/>
    <x v="1"/>
  </r>
  <r>
    <s v="DOH-92927-530"/>
    <x v="281"/>
    <x v="314"/>
    <s v="L-L-0.2"/>
    <x v="5"/>
    <x v="314"/>
    <s v="cvasiliev9b@discuz.net"/>
    <x v="0"/>
    <x v="3"/>
    <s v="L"/>
    <x v="3"/>
    <x v="6"/>
    <x v="32"/>
    <x v="3"/>
    <x v="1"/>
    <x v="0"/>
  </r>
  <r>
    <s v="HGJ-82768-173"/>
    <x v="282"/>
    <x v="315"/>
    <s v="A-M-1"/>
    <x v="4"/>
    <x v="315"/>
    <s v="tomoylan9c@liveinternet.ru"/>
    <x v="2"/>
    <x v="2"/>
    <s v="M"/>
    <x v="0"/>
    <x v="15"/>
    <x v="157"/>
    <x v="2"/>
    <x v="0"/>
    <x v="1"/>
  </r>
  <r>
    <s v="YPT-95383-088"/>
    <x v="283"/>
    <x v="306"/>
    <s v="E-D-2.5"/>
    <x v="0"/>
    <x v="306"/>
    <s v=""/>
    <x v="0"/>
    <x v="1"/>
    <s v="D"/>
    <x v="2"/>
    <x v="39"/>
    <x v="158"/>
    <x v="1"/>
    <x v="2"/>
    <x v="1"/>
  </r>
  <r>
    <s v="OYH-16533-767"/>
    <x v="284"/>
    <x v="316"/>
    <s v="E-L-1"/>
    <x v="4"/>
    <x v="316"/>
    <s v="wfetherston9e@constantcontact.com"/>
    <x v="0"/>
    <x v="1"/>
    <s v="L"/>
    <x v="0"/>
    <x v="28"/>
    <x v="48"/>
    <x v="1"/>
    <x v="1"/>
    <x v="1"/>
  </r>
  <r>
    <s v="DWW-28642-549"/>
    <x v="285"/>
    <x v="317"/>
    <s v="E-D-0.2"/>
    <x v="0"/>
    <x v="317"/>
    <s v="erasmus9f@techcrunch.com"/>
    <x v="0"/>
    <x v="1"/>
    <s v="D"/>
    <x v="3"/>
    <x v="13"/>
    <x v="35"/>
    <x v="1"/>
    <x v="2"/>
    <x v="0"/>
  </r>
  <r>
    <s v="CGO-79583-871"/>
    <x v="286"/>
    <x v="318"/>
    <s v="E-D-0.5"/>
    <x v="2"/>
    <x v="318"/>
    <s v="wgiorgioni9g@wikipedia.org"/>
    <x v="0"/>
    <x v="1"/>
    <s v="D"/>
    <x v="1"/>
    <x v="5"/>
    <x v="35"/>
    <x v="1"/>
    <x v="2"/>
    <x v="0"/>
  </r>
  <r>
    <s v="TFY-52090-386"/>
    <x v="287"/>
    <x v="319"/>
    <s v="E-L-0.5"/>
    <x v="0"/>
    <x v="319"/>
    <s v="lscargle9h@myspace.com"/>
    <x v="0"/>
    <x v="1"/>
    <s v="L"/>
    <x v="1"/>
    <x v="32"/>
    <x v="58"/>
    <x v="1"/>
    <x v="1"/>
    <x v="1"/>
  </r>
  <r>
    <s v="TFY-52090-386"/>
    <x v="287"/>
    <x v="319"/>
    <s v="L-D-0.5"/>
    <x v="1"/>
    <x v="319"/>
    <s v="lscargle9h@myspace.com"/>
    <x v="0"/>
    <x v="3"/>
    <s v="D"/>
    <x v="1"/>
    <x v="26"/>
    <x v="5"/>
    <x v="3"/>
    <x v="2"/>
    <x v="1"/>
  </r>
  <r>
    <s v="NYY-73968-094"/>
    <x v="288"/>
    <x v="320"/>
    <s v="R-D-0.5"/>
    <x v="5"/>
    <x v="320"/>
    <s v="nclimance9j@europa.eu"/>
    <x v="0"/>
    <x v="0"/>
    <s v="D"/>
    <x v="1"/>
    <x v="29"/>
    <x v="111"/>
    <x v="0"/>
    <x v="2"/>
    <x v="1"/>
  </r>
  <r>
    <s v="QEY-71761-460"/>
    <x v="250"/>
    <x v="321"/>
    <s v="R-M-1"/>
    <x v="0"/>
    <x v="321"/>
    <s v=""/>
    <x v="1"/>
    <x v="0"/>
    <s v="M"/>
    <x v="0"/>
    <x v="0"/>
    <x v="0"/>
    <x v="0"/>
    <x v="0"/>
    <x v="0"/>
  </r>
  <r>
    <s v="GKQ-82603-910"/>
    <x v="289"/>
    <x v="322"/>
    <s v="R-L-1"/>
    <x v="1"/>
    <x v="322"/>
    <s v="asnazle9l@oracle.com"/>
    <x v="0"/>
    <x v="0"/>
    <s v="L"/>
    <x v="0"/>
    <x v="35"/>
    <x v="143"/>
    <x v="0"/>
    <x v="1"/>
    <x v="1"/>
  </r>
  <r>
    <s v="IOB-32673-745"/>
    <x v="290"/>
    <x v="323"/>
    <s v="A-L-0.5"/>
    <x v="3"/>
    <x v="323"/>
    <s v="rworg9m@arstechnica.com"/>
    <x v="0"/>
    <x v="2"/>
    <s v="L"/>
    <x v="1"/>
    <x v="26"/>
    <x v="102"/>
    <x v="2"/>
    <x v="1"/>
    <x v="0"/>
  </r>
  <r>
    <s v="YAU-98893-150"/>
    <x v="291"/>
    <x v="324"/>
    <s v="L-M-1"/>
    <x v="3"/>
    <x v="324"/>
    <s v="ldanes9n@umn.edu"/>
    <x v="0"/>
    <x v="3"/>
    <s v="M"/>
    <x v="0"/>
    <x v="21"/>
    <x v="34"/>
    <x v="3"/>
    <x v="0"/>
    <x v="1"/>
  </r>
  <r>
    <s v="XNM-14163-951"/>
    <x v="292"/>
    <x v="325"/>
    <s v="E-L-2.5"/>
    <x v="5"/>
    <x v="325"/>
    <s v="skeynd9o@narod.ru"/>
    <x v="0"/>
    <x v="1"/>
    <s v="L"/>
    <x v="2"/>
    <x v="8"/>
    <x v="106"/>
    <x v="1"/>
    <x v="1"/>
    <x v="1"/>
  </r>
  <r>
    <s v="JPB-45297-000"/>
    <x v="293"/>
    <x v="326"/>
    <s v="R-L-0.2"/>
    <x v="4"/>
    <x v="326"/>
    <s v="ddaveridge9p@arstechnica.com"/>
    <x v="0"/>
    <x v="0"/>
    <s v="L"/>
    <x v="3"/>
    <x v="34"/>
    <x v="79"/>
    <x v="0"/>
    <x v="1"/>
    <x v="1"/>
  </r>
  <r>
    <s v="MOU-74341-266"/>
    <x v="294"/>
    <x v="327"/>
    <s v="A-D-0.5"/>
    <x v="4"/>
    <x v="327"/>
    <s v="jawdry9q@utexas.edu"/>
    <x v="0"/>
    <x v="2"/>
    <s v="D"/>
    <x v="1"/>
    <x v="7"/>
    <x v="86"/>
    <x v="2"/>
    <x v="2"/>
    <x v="1"/>
  </r>
  <r>
    <s v="DHJ-87461-571"/>
    <x v="295"/>
    <x v="328"/>
    <s v="A-M-1"/>
    <x v="0"/>
    <x v="328"/>
    <s v="eryles9r@fastcompany.com"/>
    <x v="0"/>
    <x v="2"/>
    <s v="M"/>
    <x v="0"/>
    <x v="15"/>
    <x v="122"/>
    <x v="2"/>
    <x v="0"/>
    <x v="1"/>
  </r>
  <r>
    <s v="DKM-97676-850"/>
    <x v="296"/>
    <x v="306"/>
    <s v="E-D-0.5"/>
    <x v="1"/>
    <x v="306"/>
    <s v=""/>
    <x v="0"/>
    <x v="1"/>
    <s v="D"/>
    <x v="1"/>
    <x v="5"/>
    <x v="114"/>
    <x v="1"/>
    <x v="2"/>
    <x v="1"/>
  </r>
  <r>
    <s v="UEB-09112-118"/>
    <x v="297"/>
    <x v="329"/>
    <s v="A-M-0.5"/>
    <x v="4"/>
    <x v="329"/>
    <s v=""/>
    <x v="0"/>
    <x v="2"/>
    <s v="M"/>
    <x v="1"/>
    <x v="17"/>
    <x v="25"/>
    <x v="2"/>
    <x v="0"/>
    <x v="0"/>
  </r>
  <r>
    <s v="ORZ-67699-748"/>
    <x v="298"/>
    <x v="330"/>
    <s v="A-M-2.5"/>
    <x v="5"/>
    <x v="330"/>
    <s v="jcaldicott9u@usda.gov"/>
    <x v="0"/>
    <x v="2"/>
    <s v="M"/>
    <x v="2"/>
    <x v="31"/>
    <x v="71"/>
    <x v="2"/>
    <x v="0"/>
    <x v="1"/>
  </r>
  <r>
    <s v="JXP-28398-485"/>
    <x v="299"/>
    <x v="331"/>
    <s v="A-D-2.5"/>
    <x v="1"/>
    <x v="331"/>
    <s v="mvedmore9v@a8.net"/>
    <x v="0"/>
    <x v="2"/>
    <s v="D"/>
    <x v="2"/>
    <x v="11"/>
    <x v="15"/>
    <x v="2"/>
    <x v="2"/>
    <x v="0"/>
  </r>
  <r>
    <s v="WWH-92259-198"/>
    <x v="300"/>
    <x v="332"/>
    <s v="L-D-1"/>
    <x v="4"/>
    <x v="332"/>
    <s v="wromao9w@chronoengine.com"/>
    <x v="0"/>
    <x v="3"/>
    <s v="D"/>
    <x v="0"/>
    <x v="2"/>
    <x v="67"/>
    <x v="3"/>
    <x v="2"/>
    <x v="0"/>
  </r>
  <r>
    <s v="FLR-82914-153"/>
    <x v="301"/>
    <x v="333"/>
    <s v="A-M-2.5"/>
    <x v="5"/>
    <x v="333"/>
    <s v=""/>
    <x v="0"/>
    <x v="2"/>
    <s v="M"/>
    <x v="2"/>
    <x v="31"/>
    <x v="71"/>
    <x v="2"/>
    <x v="0"/>
    <x v="1"/>
  </r>
  <r>
    <s v="AMB-93600-000"/>
    <x v="302"/>
    <x v="334"/>
    <s v="A-L-2.5"/>
    <x v="2"/>
    <x v="334"/>
    <s v="tcotmore9y@amazonaws.com"/>
    <x v="0"/>
    <x v="2"/>
    <s v="L"/>
    <x v="2"/>
    <x v="24"/>
    <x v="91"/>
    <x v="2"/>
    <x v="1"/>
    <x v="1"/>
  </r>
  <r>
    <s v="FEP-36895-658"/>
    <x v="303"/>
    <x v="335"/>
    <s v="R-L-0.2"/>
    <x v="5"/>
    <x v="335"/>
    <s v="yskipsey9z@spotify.com"/>
    <x v="2"/>
    <x v="0"/>
    <s v="L"/>
    <x v="3"/>
    <x v="34"/>
    <x v="137"/>
    <x v="0"/>
    <x v="1"/>
    <x v="1"/>
  </r>
  <r>
    <s v="RXW-91413-276"/>
    <x v="304"/>
    <x v="336"/>
    <s v="R-D-2.5"/>
    <x v="0"/>
    <x v="336"/>
    <s v="ncorpsa0@gmpg.org"/>
    <x v="0"/>
    <x v="0"/>
    <s v="D"/>
    <x v="2"/>
    <x v="9"/>
    <x v="13"/>
    <x v="0"/>
    <x v="2"/>
    <x v="1"/>
  </r>
  <r>
    <s v="RXW-91413-276"/>
    <x v="304"/>
    <x v="336"/>
    <s v="R-M-0.5"/>
    <x v="2"/>
    <x v="336"/>
    <s v="ncorpsa0@gmpg.org"/>
    <x v="0"/>
    <x v="0"/>
    <s v="M"/>
    <x v="1"/>
    <x v="7"/>
    <x v="9"/>
    <x v="0"/>
    <x v="0"/>
    <x v="1"/>
  </r>
  <r>
    <s v="SDB-77492-188"/>
    <x v="305"/>
    <x v="337"/>
    <s v="E-L-1"/>
    <x v="1"/>
    <x v="337"/>
    <s v="fbabbera2@stanford.edu"/>
    <x v="0"/>
    <x v="1"/>
    <s v="L"/>
    <x v="0"/>
    <x v="28"/>
    <x v="159"/>
    <x v="1"/>
    <x v="1"/>
    <x v="0"/>
  </r>
  <r>
    <s v="RZN-65182-395"/>
    <x v="196"/>
    <x v="338"/>
    <s v="L-M-1"/>
    <x v="5"/>
    <x v="338"/>
    <s v="kloxtona3@opensource.org"/>
    <x v="0"/>
    <x v="3"/>
    <s v="M"/>
    <x v="0"/>
    <x v="21"/>
    <x v="75"/>
    <x v="3"/>
    <x v="0"/>
    <x v="1"/>
  </r>
  <r>
    <s v="HDQ-86094-507"/>
    <x v="110"/>
    <x v="339"/>
    <s v="E-D-1"/>
    <x v="5"/>
    <x v="339"/>
    <s v="ptoffula4@posterous.com"/>
    <x v="0"/>
    <x v="1"/>
    <s v="D"/>
    <x v="0"/>
    <x v="37"/>
    <x v="118"/>
    <x v="1"/>
    <x v="2"/>
    <x v="0"/>
  </r>
  <r>
    <s v="YXO-79631-417"/>
    <x v="24"/>
    <x v="340"/>
    <s v="L-D-0.5"/>
    <x v="2"/>
    <x v="340"/>
    <s v="cgwinnetta5@behance.net"/>
    <x v="0"/>
    <x v="3"/>
    <s v="D"/>
    <x v="1"/>
    <x v="26"/>
    <x v="41"/>
    <x v="3"/>
    <x v="2"/>
    <x v="1"/>
  </r>
  <r>
    <s v="SNF-57032-096"/>
    <x v="306"/>
    <x v="341"/>
    <s v="E-D-0.5"/>
    <x v="5"/>
    <x v="341"/>
    <s v=""/>
    <x v="0"/>
    <x v="1"/>
    <s v="D"/>
    <x v="1"/>
    <x v="5"/>
    <x v="160"/>
    <x v="1"/>
    <x v="2"/>
    <x v="1"/>
  </r>
  <r>
    <s v="DGL-29648-995"/>
    <x v="307"/>
    <x v="342"/>
    <s v="L-M-0.2"/>
    <x v="0"/>
    <x v="342"/>
    <s v=""/>
    <x v="0"/>
    <x v="3"/>
    <s v="M"/>
    <x v="3"/>
    <x v="18"/>
    <x v="31"/>
    <x v="3"/>
    <x v="0"/>
    <x v="0"/>
  </r>
  <r>
    <s v="GPU-65651-504"/>
    <x v="308"/>
    <x v="343"/>
    <s v="E-M-2.5"/>
    <x v="0"/>
    <x v="343"/>
    <s v="lflaoniera8@wordpress.org"/>
    <x v="0"/>
    <x v="1"/>
    <s v="M"/>
    <x v="2"/>
    <x v="25"/>
    <x v="40"/>
    <x v="1"/>
    <x v="0"/>
    <x v="1"/>
  </r>
  <r>
    <s v="OJU-34452-896"/>
    <x v="309"/>
    <x v="344"/>
    <s v="E-L-0.5"/>
    <x v="2"/>
    <x v="344"/>
    <s v=""/>
    <x v="0"/>
    <x v="1"/>
    <s v="L"/>
    <x v="1"/>
    <x v="32"/>
    <x v="161"/>
    <x v="1"/>
    <x v="1"/>
    <x v="0"/>
  </r>
  <r>
    <s v="GZS-50547-887"/>
    <x v="310"/>
    <x v="345"/>
    <s v="E-D-1"/>
    <x v="0"/>
    <x v="345"/>
    <s v="ccatchesideaa@macromedia.com"/>
    <x v="0"/>
    <x v="1"/>
    <s v="D"/>
    <x v="0"/>
    <x v="37"/>
    <x v="76"/>
    <x v="1"/>
    <x v="2"/>
    <x v="0"/>
  </r>
  <r>
    <s v="ESR-54041-053"/>
    <x v="311"/>
    <x v="346"/>
    <s v="A-L-0.5"/>
    <x v="5"/>
    <x v="346"/>
    <s v="cgibbonsonab@accuweather.com"/>
    <x v="0"/>
    <x v="2"/>
    <s v="L"/>
    <x v="1"/>
    <x v="26"/>
    <x v="162"/>
    <x v="2"/>
    <x v="1"/>
    <x v="0"/>
  </r>
  <r>
    <s v="OGD-10781-526"/>
    <x v="132"/>
    <x v="347"/>
    <s v="R-L-0.5"/>
    <x v="5"/>
    <x v="347"/>
    <s v="tfarraac@behance.net"/>
    <x v="0"/>
    <x v="0"/>
    <s v="L"/>
    <x v="1"/>
    <x v="30"/>
    <x v="163"/>
    <x v="0"/>
    <x v="1"/>
    <x v="1"/>
  </r>
  <r>
    <s v="FVH-29271-315"/>
    <x v="312"/>
    <x v="348"/>
    <s v="A-D-0.5"/>
    <x v="3"/>
    <x v="348"/>
    <s v=""/>
    <x v="1"/>
    <x v="2"/>
    <s v="D"/>
    <x v="1"/>
    <x v="7"/>
    <x v="8"/>
    <x v="2"/>
    <x v="2"/>
    <x v="0"/>
  </r>
  <r>
    <s v="BNZ-20544-633"/>
    <x v="313"/>
    <x v="349"/>
    <s v="L-L-0.5"/>
    <x v="4"/>
    <x v="349"/>
    <s v="gbamfieldae@yellowpages.com"/>
    <x v="0"/>
    <x v="3"/>
    <s v="L"/>
    <x v="1"/>
    <x v="20"/>
    <x v="82"/>
    <x v="3"/>
    <x v="1"/>
    <x v="0"/>
  </r>
  <r>
    <s v="FUX-85791-078"/>
    <x v="156"/>
    <x v="350"/>
    <s v="A-M-0.2"/>
    <x v="0"/>
    <x v="350"/>
    <s v="whollingdaleaf@about.me"/>
    <x v="0"/>
    <x v="2"/>
    <s v="M"/>
    <x v="3"/>
    <x v="12"/>
    <x v="52"/>
    <x v="2"/>
    <x v="0"/>
    <x v="0"/>
  </r>
  <r>
    <s v="YXP-20078-116"/>
    <x v="314"/>
    <x v="351"/>
    <s v="R-M-0.5"/>
    <x v="2"/>
    <x v="351"/>
    <s v="jdeag@xrea.com"/>
    <x v="0"/>
    <x v="0"/>
    <s v="M"/>
    <x v="1"/>
    <x v="7"/>
    <x v="9"/>
    <x v="0"/>
    <x v="0"/>
    <x v="0"/>
  </r>
  <r>
    <s v="VQV-59984-866"/>
    <x v="315"/>
    <x v="352"/>
    <s v="R-D-0.2"/>
    <x v="3"/>
    <x v="352"/>
    <s v="vskulletah@tinyurl.com"/>
    <x v="1"/>
    <x v="0"/>
    <s v="D"/>
    <x v="3"/>
    <x v="22"/>
    <x v="36"/>
    <x v="0"/>
    <x v="2"/>
    <x v="1"/>
  </r>
  <r>
    <s v="JEH-37276-048"/>
    <x v="316"/>
    <x v="353"/>
    <s v="A-L-0.5"/>
    <x v="3"/>
    <x v="353"/>
    <s v="jrudeforthai@wunderground.com"/>
    <x v="1"/>
    <x v="2"/>
    <s v="L"/>
    <x v="1"/>
    <x v="26"/>
    <x v="102"/>
    <x v="2"/>
    <x v="1"/>
    <x v="0"/>
  </r>
  <r>
    <s v="VYD-28555-589"/>
    <x v="317"/>
    <x v="354"/>
    <s v="R-L-0.5"/>
    <x v="5"/>
    <x v="354"/>
    <s v="atomaszewskiaj@answers.com"/>
    <x v="2"/>
    <x v="0"/>
    <s v="L"/>
    <x v="1"/>
    <x v="30"/>
    <x v="163"/>
    <x v="0"/>
    <x v="1"/>
    <x v="0"/>
  </r>
  <r>
    <s v="WUG-76466-650"/>
    <x v="318"/>
    <x v="306"/>
    <s v="L-D-0.5"/>
    <x v="3"/>
    <x v="306"/>
    <s v=""/>
    <x v="0"/>
    <x v="3"/>
    <s v="D"/>
    <x v="1"/>
    <x v="26"/>
    <x v="102"/>
    <x v="3"/>
    <x v="2"/>
    <x v="1"/>
  </r>
  <r>
    <s v="RJV-08261-583"/>
    <x v="182"/>
    <x v="355"/>
    <s v="A-D-0.2"/>
    <x v="1"/>
    <x v="355"/>
    <s v="pbessal@qq.com"/>
    <x v="0"/>
    <x v="2"/>
    <s v="D"/>
    <x v="3"/>
    <x v="14"/>
    <x v="128"/>
    <x v="2"/>
    <x v="2"/>
    <x v="0"/>
  </r>
  <r>
    <s v="PMR-56062-609"/>
    <x v="319"/>
    <x v="356"/>
    <s v="E-D-0.5"/>
    <x v="3"/>
    <x v="356"/>
    <s v="ewindressam@marketwatch.com"/>
    <x v="0"/>
    <x v="1"/>
    <s v="D"/>
    <x v="1"/>
    <x v="5"/>
    <x v="6"/>
    <x v="1"/>
    <x v="2"/>
    <x v="1"/>
  </r>
  <r>
    <s v="XLD-12920-505"/>
    <x v="320"/>
    <x v="357"/>
    <s v="E-L-0.5"/>
    <x v="5"/>
    <x v="357"/>
    <s v=""/>
    <x v="0"/>
    <x v="1"/>
    <s v="L"/>
    <x v="1"/>
    <x v="32"/>
    <x v="119"/>
    <x v="1"/>
    <x v="1"/>
    <x v="0"/>
  </r>
  <r>
    <s v="UBW-50312-037"/>
    <x v="321"/>
    <x v="358"/>
    <s v="A-L-2.5"/>
    <x v="4"/>
    <x v="358"/>
    <s v=""/>
    <x v="0"/>
    <x v="2"/>
    <s v="L"/>
    <x v="2"/>
    <x v="24"/>
    <x v="129"/>
    <x v="2"/>
    <x v="1"/>
    <x v="1"/>
  </r>
  <r>
    <s v="QAW-05889-019"/>
    <x v="322"/>
    <x v="359"/>
    <s v="L-M-0.5"/>
    <x v="1"/>
    <x v="359"/>
    <s v="vbaumadierap@google.cn"/>
    <x v="0"/>
    <x v="3"/>
    <s v="M"/>
    <x v="1"/>
    <x v="19"/>
    <x v="34"/>
    <x v="3"/>
    <x v="0"/>
    <x v="0"/>
  </r>
  <r>
    <s v="EPT-12715-397"/>
    <x v="128"/>
    <x v="360"/>
    <s v="A-D-0.2"/>
    <x v="5"/>
    <x v="360"/>
    <s v=""/>
    <x v="0"/>
    <x v="2"/>
    <s v="D"/>
    <x v="3"/>
    <x v="14"/>
    <x v="8"/>
    <x v="2"/>
    <x v="2"/>
    <x v="0"/>
  </r>
  <r>
    <s v="DHT-93810-053"/>
    <x v="323"/>
    <x v="361"/>
    <s v="E-L-1"/>
    <x v="1"/>
    <x v="361"/>
    <s v="sweldsar@wired.com"/>
    <x v="0"/>
    <x v="1"/>
    <s v="L"/>
    <x v="0"/>
    <x v="28"/>
    <x v="159"/>
    <x v="1"/>
    <x v="1"/>
    <x v="0"/>
  </r>
  <r>
    <s v="DMY-96037-963"/>
    <x v="324"/>
    <x v="362"/>
    <s v="L-D-0.2"/>
    <x v="3"/>
    <x v="362"/>
    <s v="msarvaras@artisteer.com"/>
    <x v="0"/>
    <x v="3"/>
    <s v="D"/>
    <x v="3"/>
    <x v="10"/>
    <x v="14"/>
    <x v="3"/>
    <x v="2"/>
    <x v="0"/>
  </r>
  <r>
    <s v="MBM-55936-917"/>
    <x v="325"/>
    <x v="363"/>
    <s v="L-D-0.5"/>
    <x v="3"/>
    <x v="363"/>
    <s v="ahavickat@nsw.gov.au"/>
    <x v="0"/>
    <x v="3"/>
    <s v="D"/>
    <x v="1"/>
    <x v="26"/>
    <x v="102"/>
    <x v="3"/>
    <x v="2"/>
    <x v="0"/>
  </r>
  <r>
    <s v="TPA-93614-840"/>
    <x v="326"/>
    <x v="364"/>
    <s v="E-D-0.5"/>
    <x v="0"/>
    <x v="364"/>
    <s v="sdivinyau@ask.com"/>
    <x v="0"/>
    <x v="1"/>
    <s v="D"/>
    <x v="1"/>
    <x v="5"/>
    <x v="20"/>
    <x v="1"/>
    <x v="2"/>
    <x v="0"/>
  </r>
  <r>
    <s v="WDM-77521-710"/>
    <x v="327"/>
    <x v="365"/>
    <s v="A-M-0.5"/>
    <x v="0"/>
    <x v="365"/>
    <s v="inorquoyav@businessweek.com"/>
    <x v="0"/>
    <x v="2"/>
    <s v="M"/>
    <x v="1"/>
    <x v="17"/>
    <x v="72"/>
    <x v="2"/>
    <x v="0"/>
    <x v="1"/>
  </r>
  <r>
    <s v="EIP-19142-462"/>
    <x v="328"/>
    <x v="366"/>
    <s v="E-L-1"/>
    <x v="5"/>
    <x v="366"/>
    <s v="aiddisonaw@usa.gov"/>
    <x v="0"/>
    <x v="1"/>
    <s v="L"/>
    <x v="0"/>
    <x v="28"/>
    <x v="146"/>
    <x v="1"/>
    <x v="1"/>
    <x v="1"/>
  </r>
  <r>
    <s v="EIP-19142-462"/>
    <x v="328"/>
    <x v="366"/>
    <s v="A-L-0.2"/>
    <x v="2"/>
    <x v="366"/>
    <s v="aiddisonaw@usa.gov"/>
    <x v="0"/>
    <x v="2"/>
    <s v="L"/>
    <x v="3"/>
    <x v="10"/>
    <x v="84"/>
    <x v="2"/>
    <x v="1"/>
    <x v="1"/>
  </r>
  <r>
    <s v="ZZL-76364-387"/>
    <x v="128"/>
    <x v="367"/>
    <s v="R-L-2.5"/>
    <x v="4"/>
    <x v="367"/>
    <s v="rlongfielday@bluehost.com"/>
    <x v="0"/>
    <x v="0"/>
    <s v="L"/>
    <x v="2"/>
    <x v="4"/>
    <x v="108"/>
    <x v="0"/>
    <x v="1"/>
    <x v="1"/>
  </r>
  <r>
    <s v="GMF-18638-786"/>
    <x v="329"/>
    <x v="368"/>
    <s v="L-D-0.5"/>
    <x v="5"/>
    <x v="368"/>
    <s v="gkislingburyaz@samsung.com"/>
    <x v="0"/>
    <x v="3"/>
    <s v="D"/>
    <x v="1"/>
    <x v="26"/>
    <x v="162"/>
    <x v="3"/>
    <x v="2"/>
    <x v="0"/>
  </r>
  <r>
    <s v="TDJ-20844-787"/>
    <x v="330"/>
    <x v="369"/>
    <s v="A-L-0.5"/>
    <x v="1"/>
    <x v="369"/>
    <s v="xgibbonsb0@artisteer.com"/>
    <x v="0"/>
    <x v="2"/>
    <s v="L"/>
    <x v="1"/>
    <x v="26"/>
    <x v="5"/>
    <x v="2"/>
    <x v="1"/>
    <x v="1"/>
  </r>
  <r>
    <s v="BWK-39400-446"/>
    <x v="331"/>
    <x v="370"/>
    <s v="L-D-0.5"/>
    <x v="4"/>
    <x v="370"/>
    <s v="fparresb1@imageshack.us"/>
    <x v="0"/>
    <x v="3"/>
    <s v="D"/>
    <x v="1"/>
    <x v="26"/>
    <x v="113"/>
    <x v="3"/>
    <x v="2"/>
    <x v="0"/>
  </r>
  <r>
    <s v="LCB-02099-995"/>
    <x v="332"/>
    <x v="371"/>
    <s v="A-D-0.2"/>
    <x v="5"/>
    <x v="371"/>
    <s v="gsibrayb2@wsj.com"/>
    <x v="0"/>
    <x v="2"/>
    <s v="D"/>
    <x v="3"/>
    <x v="14"/>
    <x v="8"/>
    <x v="2"/>
    <x v="2"/>
    <x v="0"/>
  </r>
  <r>
    <s v="UBA-43678-174"/>
    <x v="333"/>
    <x v="372"/>
    <s v="E-D-2.5"/>
    <x v="5"/>
    <x v="372"/>
    <s v="ihotchkinb3@mit.edu"/>
    <x v="2"/>
    <x v="1"/>
    <s v="D"/>
    <x v="2"/>
    <x v="39"/>
    <x v="164"/>
    <x v="1"/>
    <x v="2"/>
    <x v="1"/>
  </r>
  <r>
    <s v="UDH-24280-432"/>
    <x v="334"/>
    <x v="373"/>
    <s v="L-L-1"/>
    <x v="4"/>
    <x v="373"/>
    <s v="nbroadberrieb4@gnu.org"/>
    <x v="0"/>
    <x v="3"/>
    <s v="L"/>
    <x v="0"/>
    <x v="27"/>
    <x v="165"/>
    <x v="3"/>
    <x v="1"/>
    <x v="1"/>
  </r>
  <r>
    <s v="IDQ-20193-502"/>
    <x v="335"/>
    <x v="374"/>
    <s v="L-M-0.2"/>
    <x v="0"/>
    <x v="374"/>
    <s v="rpithcockb5@yellowbook.com"/>
    <x v="0"/>
    <x v="3"/>
    <s v="M"/>
    <x v="3"/>
    <x v="18"/>
    <x v="31"/>
    <x v="3"/>
    <x v="0"/>
    <x v="0"/>
  </r>
  <r>
    <s v="DJG-14442-608"/>
    <x v="336"/>
    <x v="375"/>
    <s v="R-D-1"/>
    <x v="3"/>
    <x v="375"/>
    <s v="gcroysdaleb6@nih.gov"/>
    <x v="0"/>
    <x v="0"/>
    <s v="D"/>
    <x v="0"/>
    <x v="33"/>
    <x v="166"/>
    <x v="0"/>
    <x v="2"/>
    <x v="0"/>
  </r>
  <r>
    <s v="DWB-61381-370"/>
    <x v="337"/>
    <x v="376"/>
    <s v="L-L-0.2"/>
    <x v="0"/>
    <x v="376"/>
    <s v="bgozzettb7@github.com"/>
    <x v="0"/>
    <x v="3"/>
    <s v="L"/>
    <x v="3"/>
    <x v="6"/>
    <x v="54"/>
    <x v="3"/>
    <x v="1"/>
    <x v="1"/>
  </r>
  <r>
    <s v="FRD-17347-990"/>
    <x v="80"/>
    <x v="377"/>
    <s v="A-D-1"/>
    <x v="4"/>
    <x v="377"/>
    <s v="tcraggsb8@house.gov"/>
    <x v="1"/>
    <x v="2"/>
    <s v="D"/>
    <x v="0"/>
    <x v="0"/>
    <x v="10"/>
    <x v="2"/>
    <x v="2"/>
    <x v="1"/>
  </r>
  <r>
    <s v="YPP-27450-525"/>
    <x v="338"/>
    <x v="378"/>
    <s v="E-M-0.5"/>
    <x v="3"/>
    <x v="378"/>
    <s v="lcullrfordb9@xing.com"/>
    <x v="0"/>
    <x v="1"/>
    <s v="M"/>
    <x v="1"/>
    <x v="1"/>
    <x v="167"/>
    <x v="1"/>
    <x v="0"/>
    <x v="0"/>
  </r>
  <r>
    <s v="EFC-39577-424"/>
    <x v="339"/>
    <x v="379"/>
    <s v="E-M-1"/>
    <x v="1"/>
    <x v="379"/>
    <s v="arizonba@xing.com"/>
    <x v="0"/>
    <x v="1"/>
    <s v="M"/>
    <x v="0"/>
    <x v="3"/>
    <x v="85"/>
    <x v="1"/>
    <x v="0"/>
    <x v="0"/>
  </r>
  <r>
    <s v="LAW-80062-016"/>
    <x v="340"/>
    <x v="380"/>
    <s v="E-M-0.5"/>
    <x v="5"/>
    <x v="380"/>
    <s v=""/>
    <x v="1"/>
    <x v="1"/>
    <s v="M"/>
    <x v="1"/>
    <x v="1"/>
    <x v="168"/>
    <x v="1"/>
    <x v="0"/>
    <x v="1"/>
  </r>
  <r>
    <s v="WKL-27981-758"/>
    <x v="177"/>
    <x v="381"/>
    <s v="A-M-2.5"/>
    <x v="0"/>
    <x v="381"/>
    <s v="fmiellbc@spiegel.de"/>
    <x v="0"/>
    <x v="2"/>
    <s v="M"/>
    <x v="2"/>
    <x v="31"/>
    <x v="95"/>
    <x v="2"/>
    <x v="0"/>
    <x v="0"/>
  </r>
  <r>
    <s v="VRT-39834-265"/>
    <x v="341"/>
    <x v="382"/>
    <s v="L-L-1"/>
    <x v="3"/>
    <x v="382"/>
    <s v=""/>
    <x v="1"/>
    <x v="3"/>
    <s v="L"/>
    <x v="0"/>
    <x v="27"/>
    <x v="46"/>
    <x v="3"/>
    <x v="1"/>
    <x v="0"/>
  </r>
  <r>
    <s v="QTC-71005-730"/>
    <x v="342"/>
    <x v="383"/>
    <s v="A-L-0.2"/>
    <x v="4"/>
    <x v="383"/>
    <s v=""/>
    <x v="0"/>
    <x v="2"/>
    <s v="L"/>
    <x v="3"/>
    <x v="10"/>
    <x v="42"/>
    <x v="2"/>
    <x v="1"/>
    <x v="1"/>
  </r>
  <r>
    <s v="TNX-09857-717"/>
    <x v="343"/>
    <x v="384"/>
    <s v="L-M-1"/>
    <x v="5"/>
    <x v="384"/>
    <s v=""/>
    <x v="0"/>
    <x v="3"/>
    <s v="M"/>
    <x v="0"/>
    <x v="21"/>
    <x v="75"/>
    <x v="3"/>
    <x v="0"/>
    <x v="0"/>
  </r>
  <r>
    <s v="JZV-43874-185"/>
    <x v="344"/>
    <x v="385"/>
    <s v="A-M-1"/>
    <x v="1"/>
    <x v="385"/>
    <s v=""/>
    <x v="0"/>
    <x v="2"/>
    <s v="M"/>
    <x v="0"/>
    <x v="15"/>
    <x v="126"/>
    <x v="2"/>
    <x v="0"/>
    <x v="0"/>
  </r>
  <r>
    <s v="ICF-17486-106"/>
    <x v="47"/>
    <x v="386"/>
    <s v="L-L-2.5"/>
    <x v="2"/>
    <x v="386"/>
    <s v="wspringallbh@jugem.jp"/>
    <x v="0"/>
    <x v="3"/>
    <s v="L"/>
    <x v="2"/>
    <x v="23"/>
    <x v="133"/>
    <x v="3"/>
    <x v="1"/>
    <x v="0"/>
  </r>
  <r>
    <s v="BMK-49520-383"/>
    <x v="345"/>
    <x v="387"/>
    <s v="R-L-0.2"/>
    <x v="3"/>
    <x v="387"/>
    <s v=""/>
    <x v="0"/>
    <x v="0"/>
    <s v="L"/>
    <x v="3"/>
    <x v="34"/>
    <x v="127"/>
    <x v="0"/>
    <x v="1"/>
    <x v="0"/>
  </r>
  <r>
    <s v="HTS-15020-632"/>
    <x v="169"/>
    <x v="388"/>
    <s v="R-M-0.2"/>
    <x v="3"/>
    <x v="388"/>
    <s v="ghawkyensbj@census.gov"/>
    <x v="0"/>
    <x v="0"/>
    <s v="M"/>
    <x v="3"/>
    <x v="14"/>
    <x v="169"/>
    <x v="0"/>
    <x v="0"/>
    <x v="1"/>
  </r>
  <r>
    <s v="YLE-18247-749"/>
    <x v="346"/>
    <x v="389"/>
    <s v="A-L-0.5"/>
    <x v="3"/>
    <x v="389"/>
    <s v=""/>
    <x v="0"/>
    <x v="2"/>
    <s v="L"/>
    <x v="1"/>
    <x v="26"/>
    <x v="102"/>
    <x v="2"/>
    <x v="1"/>
    <x v="0"/>
  </r>
  <r>
    <s v="KJJ-12573-591"/>
    <x v="347"/>
    <x v="390"/>
    <s v="A-L-2.5"/>
    <x v="2"/>
    <x v="390"/>
    <s v=""/>
    <x v="0"/>
    <x v="2"/>
    <s v="L"/>
    <x v="2"/>
    <x v="24"/>
    <x v="91"/>
    <x v="2"/>
    <x v="1"/>
    <x v="0"/>
  </r>
  <r>
    <s v="RGU-43561-950"/>
    <x v="348"/>
    <x v="391"/>
    <s v="A-L-2.5"/>
    <x v="1"/>
    <x v="391"/>
    <s v="bmcgilvrabm@so-net.ne.jp"/>
    <x v="0"/>
    <x v="2"/>
    <s v="L"/>
    <x v="2"/>
    <x v="24"/>
    <x v="74"/>
    <x v="2"/>
    <x v="1"/>
    <x v="0"/>
  </r>
  <r>
    <s v="JSN-73975-443"/>
    <x v="349"/>
    <x v="392"/>
    <s v="L-M-0.5"/>
    <x v="2"/>
    <x v="392"/>
    <s v="adanzeybn@github.com"/>
    <x v="0"/>
    <x v="3"/>
    <s v="M"/>
    <x v="1"/>
    <x v="19"/>
    <x v="31"/>
    <x v="3"/>
    <x v="0"/>
    <x v="0"/>
  </r>
  <r>
    <s v="WNR-71736-993"/>
    <x v="350"/>
    <x v="347"/>
    <s v="L-D-0.5"/>
    <x v="4"/>
    <x v="347"/>
    <s v="tfarraac@behance.net"/>
    <x v="0"/>
    <x v="3"/>
    <s v="D"/>
    <x v="1"/>
    <x v="26"/>
    <x v="113"/>
    <x v="3"/>
    <x v="2"/>
    <x v="1"/>
  </r>
  <r>
    <s v="WNR-71736-993"/>
    <x v="350"/>
    <x v="347"/>
    <s v="A-D-2.5"/>
    <x v="5"/>
    <x v="347"/>
    <s v="tfarraac@behance.net"/>
    <x v="0"/>
    <x v="2"/>
    <s v="D"/>
    <x v="2"/>
    <x v="11"/>
    <x v="170"/>
    <x v="2"/>
    <x v="2"/>
    <x v="1"/>
  </r>
  <r>
    <s v="HNI-91338-546"/>
    <x v="54"/>
    <x v="393"/>
    <s v="A-D-0.5"/>
    <x v="1"/>
    <x v="393"/>
    <s v=""/>
    <x v="0"/>
    <x v="2"/>
    <s v="D"/>
    <x v="1"/>
    <x v="7"/>
    <x v="44"/>
    <x v="2"/>
    <x v="2"/>
    <x v="1"/>
  </r>
  <r>
    <s v="CYH-53243-218"/>
    <x v="237"/>
    <x v="394"/>
    <s v="R-M-0.5"/>
    <x v="3"/>
    <x v="394"/>
    <s v=""/>
    <x v="0"/>
    <x v="0"/>
    <s v="M"/>
    <x v="1"/>
    <x v="7"/>
    <x v="8"/>
    <x v="0"/>
    <x v="0"/>
    <x v="1"/>
  </r>
  <r>
    <s v="SVD-75407-177"/>
    <x v="351"/>
    <x v="395"/>
    <s v="E-L-0.5"/>
    <x v="3"/>
    <x v="395"/>
    <s v="ydombrellbs@dedecms.com"/>
    <x v="0"/>
    <x v="1"/>
    <s v="L"/>
    <x v="1"/>
    <x v="32"/>
    <x v="149"/>
    <x v="1"/>
    <x v="1"/>
    <x v="0"/>
  </r>
  <r>
    <s v="NVN-66443-451"/>
    <x v="352"/>
    <x v="396"/>
    <s v="R-D-1"/>
    <x v="0"/>
    <x v="396"/>
    <s v="adarthbt@t.co"/>
    <x v="0"/>
    <x v="0"/>
    <s v="D"/>
    <x v="0"/>
    <x v="33"/>
    <x v="105"/>
    <x v="0"/>
    <x v="2"/>
    <x v="1"/>
  </r>
  <r>
    <s v="JUA-13580-095"/>
    <x v="102"/>
    <x v="397"/>
    <s v="R-L-0.2"/>
    <x v="4"/>
    <x v="397"/>
    <s v="mdarrigoebu@hud.gov"/>
    <x v="1"/>
    <x v="0"/>
    <s v="L"/>
    <x v="3"/>
    <x v="34"/>
    <x v="79"/>
    <x v="0"/>
    <x v="1"/>
    <x v="0"/>
  </r>
  <r>
    <s v="ACY-56225-839"/>
    <x v="353"/>
    <x v="398"/>
    <s v="A-M-2.5"/>
    <x v="3"/>
    <x v="398"/>
    <s v=""/>
    <x v="0"/>
    <x v="2"/>
    <s v="M"/>
    <x v="2"/>
    <x v="31"/>
    <x v="57"/>
    <x v="2"/>
    <x v="0"/>
    <x v="0"/>
  </r>
  <r>
    <s v="QBB-07903-622"/>
    <x v="354"/>
    <x v="399"/>
    <s v="R-L-1"/>
    <x v="1"/>
    <x v="399"/>
    <s v="mackrillbw@bandcamp.com"/>
    <x v="0"/>
    <x v="0"/>
    <s v="L"/>
    <x v="0"/>
    <x v="35"/>
    <x v="143"/>
    <x v="0"/>
    <x v="1"/>
    <x v="1"/>
  </r>
  <r>
    <s v="JLJ-81802-619"/>
    <x v="135"/>
    <x v="347"/>
    <s v="A-L-1"/>
    <x v="5"/>
    <x v="347"/>
    <s v="tfarraac@behance.net"/>
    <x v="0"/>
    <x v="2"/>
    <s v="L"/>
    <x v="0"/>
    <x v="2"/>
    <x v="17"/>
    <x v="2"/>
    <x v="1"/>
    <x v="1"/>
  </r>
  <r>
    <s v="HFT-77191-168"/>
    <x v="343"/>
    <x v="400"/>
    <s v="R-D-0.2"/>
    <x v="0"/>
    <x v="400"/>
    <s v="mkippenby@dion.ne.jp"/>
    <x v="0"/>
    <x v="0"/>
    <s v="D"/>
    <x v="3"/>
    <x v="22"/>
    <x v="147"/>
    <x v="0"/>
    <x v="2"/>
    <x v="0"/>
  </r>
  <r>
    <s v="SZR-35951-530"/>
    <x v="89"/>
    <x v="401"/>
    <s v="E-D-2.5"/>
    <x v="3"/>
    <x v="401"/>
    <s v="wransonbz@ted.com"/>
    <x v="1"/>
    <x v="1"/>
    <s v="D"/>
    <x v="2"/>
    <x v="39"/>
    <x v="171"/>
    <x v="1"/>
    <x v="2"/>
    <x v="0"/>
  </r>
  <r>
    <s v="IKL-95976-565"/>
    <x v="355"/>
    <x v="402"/>
    <s v="A-M-1"/>
    <x v="0"/>
    <x v="402"/>
    <s v=""/>
    <x v="0"/>
    <x v="2"/>
    <s v="M"/>
    <x v="0"/>
    <x v="15"/>
    <x v="122"/>
    <x v="2"/>
    <x v="0"/>
    <x v="1"/>
  </r>
  <r>
    <s v="XEY-48929-474"/>
    <x v="204"/>
    <x v="403"/>
    <s v="L-M-2.5"/>
    <x v="5"/>
    <x v="403"/>
    <s v="lrignoldc1@miibeian.gov.cn"/>
    <x v="0"/>
    <x v="3"/>
    <s v="M"/>
    <x v="2"/>
    <x v="36"/>
    <x v="172"/>
    <x v="3"/>
    <x v="0"/>
    <x v="0"/>
  </r>
  <r>
    <s v="SQT-07286-736"/>
    <x v="356"/>
    <x v="404"/>
    <s v="A-M-1"/>
    <x v="5"/>
    <x v="404"/>
    <s v=""/>
    <x v="0"/>
    <x v="2"/>
    <s v="M"/>
    <x v="0"/>
    <x v="15"/>
    <x v="173"/>
    <x v="2"/>
    <x v="0"/>
    <x v="1"/>
  </r>
  <r>
    <s v="QDU-45390-361"/>
    <x v="357"/>
    <x v="405"/>
    <s v="E-M-0.5"/>
    <x v="2"/>
    <x v="405"/>
    <s v="crowthornc3@msn.com"/>
    <x v="0"/>
    <x v="1"/>
    <s v="M"/>
    <x v="1"/>
    <x v="1"/>
    <x v="112"/>
    <x v="1"/>
    <x v="0"/>
    <x v="1"/>
  </r>
  <r>
    <s v="RUJ-30649-712"/>
    <x v="300"/>
    <x v="406"/>
    <s v="L-L-0.2"/>
    <x v="0"/>
    <x v="406"/>
    <s v="orylandc4@deviantart.com"/>
    <x v="0"/>
    <x v="3"/>
    <s v="L"/>
    <x v="3"/>
    <x v="6"/>
    <x v="54"/>
    <x v="3"/>
    <x v="1"/>
    <x v="0"/>
  </r>
  <r>
    <s v="WSV-49732-075"/>
    <x v="358"/>
    <x v="407"/>
    <s v="L-D-2.5"/>
    <x v="2"/>
    <x v="407"/>
    <s v=""/>
    <x v="0"/>
    <x v="3"/>
    <s v="D"/>
    <x v="2"/>
    <x v="24"/>
    <x v="91"/>
    <x v="3"/>
    <x v="2"/>
    <x v="1"/>
  </r>
  <r>
    <s v="VJF-46305-323"/>
    <x v="161"/>
    <x v="408"/>
    <s v="L-D-0.5"/>
    <x v="0"/>
    <x v="408"/>
    <s v="msesonck@census.gov"/>
    <x v="0"/>
    <x v="3"/>
    <s v="D"/>
    <x v="1"/>
    <x v="26"/>
    <x v="42"/>
    <x v="3"/>
    <x v="2"/>
    <x v="1"/>
  </r>
  <r>
    <s v="CXD-74176-600"/>
    <x v="129"/>
    <x v="409"/>
    <s v="E-L-0.5"/>
    <x v="4"/>
    <x v="409"/>
    <s v="craglessc7@webmd.com"/>
    <x v="1"/>
    <x v="1"/>
    <s v="L"/>
    <x v="1"/>
    <x v="32"/>
    <x v="70"/>
    <x v="1"/>
    <x v="1"/>
    <x v="1"/>
  </r>
  <r>
    <s v="ADX-50674-975"/>
    <x v="359"/>
    <x v="410"/>
    <s v="A-M-2.5"/>
    <x v="4"/>
    <x v="410"/>
    <s v="fhollowsc8@blogtalkradio.com"/>
    <x v="0"/>
    <x v="2"/>
    <s v="M"/>
    <x v="2"/>
    <x v="31"/>
    <x v="68"/>
    <x v="2"/>
    <x v="0"/>
    <x v="0"/>
  </r>
  <r>
    <s v="RRP-51647-420"/>
    <x v="360"/>
    <x v="411"/>
    <s v="E-D-1"/>
    <x v="3"/>
    <x v="411"/>
    <s v="llathleiffc9@nationalgeographic.com"/>
    <x v="1"/>
    <x v="1"/>
    <s v="D"/>
    <x v="0"/>
    <x v="37"/>
    <x v="114"/>
    <x v="1"/>
    <x v="2"/>
    <x v="0"/>
  </r>
  <r>
    <s v="PKJ-99134-523"/>
    <x v="361"/>
    <x v="412"/>
    <s v="R-L-0.5"/>
    <x v="1"/>
    <x v="412"/>
    <s v="kheadsca@jalbum.net"/>
    <x v="0"/>
    <x v="0"/>
    <s v="L"/>
    <x v="1"/>
    <x v="30"/>
    <x v="66"/>
    <x v="0"/>
    <x v="1"/>
    <x v="1"/>
  </r>
  <r>
    <s v="FZQ-29439-457"/>
    <x v="362"/>
    <x v="413"/>
    <s v="E-L-0.2"/>
    <x v="1"/>
    <x v="413"/>
    <s v="tbownecb@unicef.org"/>
    <x v="1"/>
    <x v="1"/>
    <s v="L"/>
    <x v="3"/>
    <x v="38"/>
    <x v="110"/>
    <x v="1"/>
    <x v="1"/>
    <x v="0"/>
  </r>
  <r>
    <s v="USN-68115-161"/>
    <x v="363"/>
    <x v="414"/>
    <s v="E-M-0.2"/>
    <x v="5"/>
    <x v="414"/>
    <s v="rjacquemardcc@acquirethisname.com"/>
    <x v="1"/>
    <x v="1"/>
    <s v="M"/>
    <x v="3"/>
    <x v="16"/>
    <x v="167"/>
    <x v="1"/>
    <x v="0"/>
    <x v="1"/>
  </r>
  <r>
    <s v="IXU-20263-532"/>
    <x v="364"/>
    <x v="415"/>
    <s v="L-M-2.5"/>
    <x v="0"/>
    <x v="415"/>
    <s v="kwarmancd@printfriendly.com"/>
    <x v="1"/>
    <x v="3"/>
    <s v="M"/>
    <x v="2"/>
    <x v="36"/>
    <x v="174"/>
    <x v="3"/>
    <x v="0"/>
    <x v="0"/>
  </r>
  <r>
    <s v="CBT-15092-420"/>
    <x v="85"/>
    <x v="416"/>
    <s v="L-M-0.5"/>
    <x v="2"/>
    <x v="416"/>
    <s v="wcholomince@about.com"/>
    <x v="2"/>
    <x v="3"/>
    <s v="M"/>
    <x v="1"/>
    <x v="19"/>
    <x v="31"/>
    <x v="3"/>
    <x v="0"/>
    <x v="0"/>
  </r>
  <r>
    <s v="PKQ-46841-696"/>
    <x v="365"/>
    <x v="417"/>
    <s v="R-M-0.5"/>
    <x v="3"/>
    <x v="417"/>
    <s v="abraidmancf@census.gov"/>
    <x v="0"/>
    <x v="0"/>
    <s v="M"/>
    <x v="1"/>
    <x v="7"/>
    <x v="8"/>
    <x v="0"/>
    <x v="0"/>
    <x v="1"/>
  </r>
  <r>
    <s v="XDU-05471-219"/>
    <x v="366"/>
    <x v="418"/>
    <s v="R-L-0.5"/>
    <x v="2"/>
    <x v="418"/>
    <s v="pdurbancg@symantec.com"/>
    <x v="1"/>
    <x v="0"/>
    <s v="L"/>
    <x v="1"/>
    <x v="30"/>
    <x v="53"/>
    <x v="0"/>
    <x v="1"/>
    <x v="1"/>
  </r>
  <r>
    <s v="NID-20149-329"/>
    <x v="367"/>
    <x v="419"/>
    <s v="R-D-0.2"/>
    <x v="0"/>
    <x v="419"/>
    <s v="aharroldch@miibeian.gov.cn"/>
    <x v="0"/>
    <x v="0"/>
    <s v="D"/>
    <x v="3"/>
    <x v="22"/>
    <x v="147"/>
    <x v="0"/>
    <x v="2"/>
    <x v="1"/>
  </r>
  <r>
    <s v="SVU-27222-213"/>
    <x v="142"/>
    <x v="420"/>
    <s v="L-L-0.2"/>
    <x v="1"/>
    <x v="420"/>
    <s v="spamphilonci@mlb.com"/>
    <x v="1"/>
    <x v="3"/>
    <s v="L"/>
    <x v="3"/>
    <x v="6"/>
    <x v="29"/>
    <x v="3"/>
    <x v="1"/>
    <x v="1"/>
  </r>
  <r>
    <s v="RWI-84131-848"/>
    <x v="368"/>
    <x v="421"/>
    <s v="R-D-2.5"/>
    <x v="0"/>
    <x v="421"/>
    <s v="mspurdencj@exblog.jp"/>
    <x v="0"/>
    <x v="0"/>
    <s v="D"/>
    <x v="2"/>
    <x v="9"/>
    <x v="13"/>
    <x v="0"/>
    <x v="2"/>
    <x v="0"/>
  </r>
  <r>
    <s v="GUU-40666-525"/>
    <x v="31"/>
    <x v="408"/>
    <s v="A-L-0.2"/>
    <x v="3"/>
    <x v="408"/>
    <s v="msesonck@census.gov"/>
    <x v="0"/>
    <x v="2"/>
    <s v="L"/>
    <x v="3"/>
    <x v="10"/>
    <x v="14"/>
    <x v="2"/>
    <x v="1"/>
    <x v="1"/>
  </r>
  <r>
    <s v="SCN-51395-066"/>
    <x v="369"/>
    <x v="422"/>
    <s v="L-L-0.5"/>
    <x v="4"/>
    <x v="422"/>
    <s v="npirronecl@weibo.com"/>
    <x v="0"/>
    <x v="3"/>
    <s v="L"/>
    <x v="1"/>
    <x v="20"/>
    <x v="82"/>
    <x v="3"/>
    <x v="1"/>
    <x v="1"/>
  </r>
  <r>
    <s v="ULA-24644-321"/>
    <x v="370"/>
    <x v="423"/>
    <s v="R-D-2.5"/>
    <x v="4"/>
    <x v="423"/>
    <s v="rcawleycm@yellowbook.com"/>
    <x v="1"/>
    <x v="0"/>
    <s v="D"/>
    <x v="2"/>
    <x v="9"/>
    <x v="18"/>
    <x v="0"/>
    <x v="2"/>
    <x v="0"/>
  </r>
  <r>
    <s v="EOL-92666-762"/>
    <x v="371"/>
    <x v="424"/>
    <s v="L-L-0.2"/>
    <x v="0"/>
    <x v="424"/>
    <s v="sbarribalcn@microsoft.com"/>
    <x v="1"/>
    <x v="3"/>
    <s v="L"/>
    <x v="3"/>
    <x v="6"/>
    <x v="54"/>
    <x v="3"/>
    <x v="1"/>
    <x v="0"/>
  </r>
  <r>
    <s v="AJV-18231-334"/>
    <x v="372"/>
    <x v="425"/>
    <s v="R-D-2.5"/>
    <x v="0"/>
    <x v="425"/>
    <s v="aadamidesco@bizjournals.com"/>
    <x v="2"/>
    <x v="0"/>
    <s v="D"/>
    <x v="2"/>
    <x v="9"/>
    <x v="13"/>
    <x v="0"/>
    <x v="2"/>
    <x v="1"/>
  </r>
  <r>
    <s v="ZQI-47236-301"/>
    <x v="373"/>
    <x v="426"/>
    <s v="L-L-0.5"/>
    <x v="1"/>
    <x v="426"/>
    <s v="cthowescp@craigslist.org"/>
    <x v="0"/>
    <x v="3"/>
    <s v="L"/>
    <x v="1"/>
    <x v="20"/>
    <x v="46"/>
    <x v="3"/>
    <x v="1"/>
    <x v="1"/>
  </r>
  <r>
    <s v="ZCR-15721-658"/>
    <x v="374"/>
    <x v="427"/>
    <s v="A-M-1"/>
    <x v="4"/>
    <x v="427"/>
    <s v="rwillowaycq@admin.ch"/>
    <x v="0"/>
    <x v="2"/>
    <s v="M"/>
    <x v="0"/>
    <x v="15"/>
    <x v="157"/>
    <x v="2"/>
    <x v="0"/>
    <x v="1"/>
  </r>
  <r>
    <s v="QEW-47945-682"/>
    <x v="319"/>
    <x v="428"/>
    <s v="L-L-0.2"/>
    <x v="1"/>
    <x v="428"/>
    <s v="aelwincr@privacy.gov.au"/>
    <x v="0"/>
    <x v="3"/>
    <s v="L"/>
    <x v="3"/>
    <x v="6"/>
    <x v="29"/>
    <x v="3"/>
    <x v="1"/>
    <x v="1"/>
  </r>
  <r>
    <s v="PSY-45485-542"/>
    <x v="375"/>
    <x v="429"/>
    <s v="R-D-0.5"/>
    <x v="3"/>
    <x v="429"/>
    <s v="abilbrookcs@booking.com"/>
    <x v="1"/>
    <x v="0"/>
    <s v="D"/>
    <x v="1"/>
    <x v="29"/>
    <x v="103"/>
    <x v="0"/>
    <x v="2"/>
    <x v="0"/>
  </r>
  <r>
    <s v="BAQ-74241-156"/>
    <x v="376"/>
    <x v="430"/>
    <s v="R-D-0.2"/>
    <x v="4"/>
    <x v="430"/>
    <s v="rmckallct@sakura.ne.jp"/>
    <x v="2"/>
    <x v="0"/>
    <s v="D"/>
    <x v="3"/>
    <x v="22"/>
    <x v="175"/>
    <x v="0"/>
    <x v="2"/>
    <x v="0"/>
  </r>
  <r>
    <s v="BVU-77367-451"/>
    <x v="377"/>
    <x v="431"/>
    <s v="A-D-1"/>
    <x v="1"/>
    <x v="431"/>
    <s v="bdailecu@vistaprint.com"/>
    <x v="0"/>
    <x v="2"/>
    <s v="D"/>
    <x v="0"/>
    <x v="0"/>
    <x v="12"/>
    <x v="2"/>
    <x v="2"/>
    <x v="0"/>
  </r>
  <r>
    <s v="TJE-91516-344"/>
    <x v="378"/>
    <x v="432"/>
    <s v="E-M-1"/>
    <x v="0"/>
    <x v="432"/>
    <s v="atrehernecv@state.tx.us"/>
    <x v="1"/>
    <x v="1"/>
    <s v="M"/>
    <x v="0"/>
    <x v="3"/>
    <x v="3"/>
    <x v="1"/>
    <x v="0"/>
    <x v="1"/>
  </r>
  <r>
    <s v="LIS-96202-702"/>
    <x v="277"/>
    <x v="433"/>
    <s v="L-D-2.5"/>
    <x v="4"/>
    <x v="433"/>
    <s v="abrentnallcw@biglobe.ne.jp"/>
    <x v="2"/>
    <x v="3"/>
    <s v="D"/>
    <x v="2"/>
    <x v="24"/>
    <x v="129"/>
    <x v="3"/>
    <x v="2"/>
    <x v="1"/>
  </r>
  <r>
    <s v="VIO-27668-766"/>
    <x v="379"/>
    <x v="434"/>
    <s v="R-D-2.5"/>
    <x v="2"/>
    <x v="434"/>
    <s v="ddrinkallcx@psu.edu"/>
    <x v="0"/>
    <x v="0"/>
    <s v="D"/>
    <x v="2"/>
    <x v="9"/>
    <x v="123"/>
    <x v="0"/>
    <x v="2"/>
    <x v="0"/>
  </r>
  <r>
    <s v="ZVG-20473-043"/>
    <x v="86"/>
    <x v="435"/>
    <s v="A-D-0.2"/>
    <x v="3"/>
    <x v="435"/>
    <s v="dkornelcy@cyberchimps.com"/>
    <x v="0"/>
    <x v="2"/>
    <s v="D"/>
    <x v="3"/>
    <x v="14"/>
    <x v="169"/>
    <x v="2"/>
    <x v="2"/>
    <x v="0"/>
  </r>
  <r>
    <s v="KGZ-56395-231"/>
    <x v="380"/>
    <x v="436"/>
    <s v="A-D-0.5"/>
    <x v="2"/>
    <x v="436"/>
    <s v="rlequeuxcz@newyorker.com"/>
    <x v="0"/>
    <x v="2"/>
    <s v="D"/>
    <x v="1"/>
    <x v="7"/>
    <x v="9"/>
    <x v="2"/>
    <x v="2"/>
    <x v="1"/>
  </r>
  <r>
    <s v="CUU-92244-729"/>
    <x v="381"/>
    <x v="437"/>
    <s v="E-M-1"/>
    <x v="3"/>
    <x v="437"/>
    <s v="jmccaulld0@parallels.com"/>
    <x v="0"/>
    <x v="1"/>
    <s v="M"/>
    <x v="0"/>
    <x v="3"/>
    <x v="1"/>
    <x v="1"/>
    <x v="0"/>
    <x v="0"/>
  </r>
  <r>
    <s v="EHE-94714-312"/>
    <x v="382"/>
    <x v="438"/>
    <s v="E-L-0.2"/>
    <x v="1"/>
    <x v="438"/>
    <s v="abrashda@plala.or.jp"/>
    <x v="0"/>
    <x v="1"/>
    <s v="L"/>
    <x v="3"/>
    <x v="38"/>
    <x v="110"/>
    <x v="1"/>
    <x v="1"/>
    <x v="0"/>
  </r>
  <r>
    <s v="RTL-16205-161"/>
    <x v="11"/>
    <x v="439"/>
    <s v="A-M-0.5"/>
    <x v="2"/>
    <x v="439"/>
    <s v="ahutchinsond2@imgur.com"/>
    <x v="0"/>
    <x v="2"/>
    <s v="M"/>
    <x v="1"/>
    <x v="17"/>
    <x v="52"/>
    <x v="2"/>
    <x v="0"/>
    <x v="0"/>
  </r>
  <r>
    <s v="GTS-22482-014"/>
    <x v="167"/>
    <x v="440"/>
    <s v="L-M-2.5"/>
    <x v="4"/>
    <x v="440"/>
    <s v=""/>
    <x v="0"/>
    <x v="3"/>
    <s v="M"/>
    <x v="2"/>
    <x v="36"/>
    <x v="136"/>
    <x v="3"/>
    <x v="0"/>
    <x v="0"/>
  </r>
  <r>
    <s v="DYG-25473-881"/>
    <x v="383"/>
    <x v="441"/>
    <s v="A-D-0.2"/>
    <x v="0"/>
    <x v="441"/>
    <s v="rdriversd4@hexun.com"/>
    <x v="0"/>
    <x v="2"/>
    <s v="D"/>
    <x v="3"/>
    <x v="14"/>
    <x v="9"/>
    <x v="2"/>
    <x v="2"/>
    <x v="1"/>
  </r>
  <r>
    <s v="HTR-21838-286"/>
    <x v="18"/>
    <x v="442"/>
    <s v="A-L-1"/>
    <x v="0"/>
    <x v="442"/>
    <s v="hzeald5@google.de"/>
    <x v="0"/>
    <x v="2"/>
    <s v="L"/>
    <x v="0"/>
    <x v="2"/>
    <x v="109"/>
    <x v="2"/>
    <x v="1"/>
    <x v="1"/>
  </r>
  <r>
    <s v="KYG-28296-920"/>
    <x v="84"/>
    <x v="443"/>
    <s v="E-M-2.5"/>
    <x v="2"/>
    <x v="443"/>
    <s v="gsmallcombed6@ucla.edu"/>
    <x v="1"/>
    <x v="1"/>
    <s v="M"/>
    <x v="2"/>
    <x v="25"/>
    <x v="176"/>
    <x v="1"/>
    <x v="0"/>
    <x v="0"/>
  </r>
  <r>
    <s v="NNB-20459-430"/>
    <x v="384"/>
    <x v="444"/>
    <s v="L-M-0.2"/>
    <x v="0"/>
    <x v="444"/>
    <s v="ddibleyd7@feedburner.com"/>
    <x v="0"/>
    <x v="3"/>
    <s v="M"/>
    <x v="3"/>
    <x v="18"/>
    <x v="31"/>
    <x v="3"/>
    <x v="0"/>
    <x v="1"/>
  </r>
  <r>
    <s v="FEK-14025-351"/>
    <x v="385"/>
    <x v="445"/>
    <s v="E-L-0.2"/>
    <x v="5"/>
    <x v="445"/>
    <s v="gdimitrioud8@chronoengine.com"/>
    <x v="0"/>
    <x v="1"/>
    <s v="L"/>
    <x v="3"/>
    <x v="38"/>
    <x v="149"/>
    <x v="1"/>
    <x v="1"/>
    <x v="0"/>
  </r>
  <r>
    <s v="AWH-16980-469"/>
    <x v="386"/>
    <x v="446"/>
    <s v="L-M-0.2"/>
    <x v="5"/>
    <x v="446"/>
    <s v="fflanagand9@woothemes.com"/>
    <x v="0"/>
    <x v="3"/>
    <s v="M"/>
    <x v="3"/>
    <x v="18"/>
    <x v="50"/>
    <x v="3"/>
    <x v="0"/>
    <x v="1"/>
  </r>
  <r>
    <s v="ZPW-31329-741"/>
    <x v="387"/>
    <x v="438"/>
    <s v="R-D-1"/>
    <x v="5"/>
    <x v="438"/>
    <s v="abrashda@plala.or.jp"/>
    <x v="0"/>
    <x v="0"/>
    <s v="D"/>
    <x v="0"/>
    <x v="33"/>
    <x v="59"/>
    <x v="0"/>
    <x v="2"/>
    <x v="0"/>
  </r>
  <r>
    <s v="ZPW-31329-741"/>
    <x v="387"/>
    <x v="438"/>
    <s v="E-M-2.5"/>
    <x v="4"/>
    <x v="438"/>
    <s v="abrashda@plala.or.jp"/>
    <x v="0"/>
    <x v="1"/>
    <s v="M"/>
    <x v="2"/>
    <x v="25"/>
    <x v="177"/>
    <x v="1"/>
    <x v="0"/>
    <x v="0"/>
  </r>
  <r>
    <s v="ZPW-31329-741"/>
    <x v="387"/>
    <x v="438"/>
    <s v="E-M-0.2"/>
    <x v="2"/>
    <x v="438"/>
    <s v="abrashda@plala.or.jp"/>
    <x v="0"/>
    <x v="1"/>
    <s v="M"/>
    <x v="3"/>
    <x v="16"/>
    <x v="83"/>
    <x v="1"/>
    <x v="0"/>
    <x v="0"/>
  </r>
  <r>
    <s v="UBI-83843-396"/>
    <x v="388"/>
    <x v="447"/>
    <s v="R-L-1"/>
    <x v="0"/>
    <x v="447"/>
    <s v="nizhakovdd@aol.com"/>
    <x v="2"/>
    <x v="0"/>
    <s v="L"/>
    <x v="0"/>
    <x v="35"/>
    <x v="178"/>
    <x v="0"/>
    <x v="1"/>
    <x v="1"/>
  </r>
  <r>
    <s v="VID-40587-569"/>
    <x v="389"/>
    <x v="448"/>
    <s v="E-D-2.5"/>
    <x v="1"/>
    <x v="448"/>
    <s v="skeetsde@answers.com"/>
    <x v="0"/>
    <x v="1"/>
    <s v="D"/>
    <x v="2"/>
    <x v="39"/>
    <x v="141"/>
    <x v="1"/>
    <x v="2"/>
    <x v="0"/>
  </r>
  <r>
    <s v="KBB-52530-416"/>
    <x v="229"/>
    <x v="449"/>
    <s v="L-D-2.5"/>
    <x v="0"/>
    <x v="449"/>
    <s v=""/>
    <x v="0"/>
    <x v="3"/>
    <s v="D"/>
    <x v="2"/>
    <x v="24"/>
    <x v="120"/>
    <x v="3"/>
    <x v="2"/>
    <x v="0"/>
  </r>
  <r>
    <s v="ISJ-48676-420"/>
    <x v="390"/>
    <x v="450"/>
    <s v="L-L-0.5"/>
    <x v="5"/>
    <x v="450"/>
    <s v="kcakedg@huffingtonpost.com"/>
    <x v="0"/>
    <x v="3"/>
    <s v="L"/>
    <x v="1"/>
    <x v="20"/>
    <x v="30"/>
    <x v="3"/>
    <x v="1"/>
    <x v="1"/>
  </r>
  <r>
    <s v="MIF-17920-768"/>
    <x v="391"/>
    <x v="451"/>
    <s v="R-L-0.2"/>
    <x v="5"/>
    <x v="451"/>
    <s v="mhanseddh@instagram.com"/>
    <x v="1"/>
    <x v="0"/>
    <s v="L"/>
    <x v="3"/>
    <x v="34"/>
    <x v="137"/>
    <x v="0"/>
    <x v="1"/>
    <x v="0"/>
  </r>
  <r>
    <s v="CPX-19312-088"/>
    <x v="117"/>
    <x v="452"/>
    <s v="L-M-0.5"/>
    <x v="5"/>
    <x v="452"/>
    <s v="fkienleindi@trellian.com"/>
    <x v="1"/>
    <x v="3"/>
    <s v="M"/>
    <x v="1"/>
    <x v="19"/>
    <x v="28"/>
    <x v="3"/>
    <x v="0"/>
    <x v="0"/>
  </r>
  <r>
    <s v="RXI-67978-260"/>
    <x v="392"/>
    <x v="453"/>
    <s v="E-D-1"/>
    <x v="5"/>
    <x v="453"/>
    <s v="kegglestonedj@sphinn.com"/>
    <x v="1"/>
    <x v="1"/>
    <s v="D"/>
    <x v="0"/>
    <x v="37"/>
    <x v="118"/>
    <x v="1"/>
    <x v="2"/>
    <x v="1"/>
  </r>
  <r>
    <s v="LKE-14821-285"/>
    <x v="393"/>
    <x v="454"/>
    <s v="R-M-0.2"/>
    <x v="1"/>
    <x v="454"/>
    <s v="bsemkinsdk@unc.edu"/>
    <x v="1"/>
    <x v="0"/>
    <s v="M"/>
    <x v="3"/>
    <x v="14"/>
    <x v="128"/>
    <x v="0"/>
    <x v="0"/>
    <x v="0"/>
  </r>
  <r>
    <s v="LRK-97117-150"/>
    <x v="394"/>
    <x v="455"/>
    <s v="L-L-1"/>
    <x v="5"/>
    <x v="455"/>
    <s v="slorenzettidl@is.gd"/>
    <x v="0"/>
    <x v="3"/>
    <s v="L"/>
    <x v="0"/>
    <x v="27"/>
    <x v="179"/>
    <x v="3"/>
    <x v="1"/>
    <x v="1"/>
  </r>
  <r>
    <s v="IGK-51227-573"/>
    <x v="137"/>
    <x v="456"/>
    <s v="L-D-0.5"/>
    <x v="0"/>
    <x v="456"/>
    <s v="bgiannazzidm@apple.com"/>
    <x v="0"/>
    <x v="3"/>
    <s v="D"/>
    <x v="1"/>
    <x v="26"/>
    <x v="42"/>
    <x v="3"/>
    <x v="2"/>
    <x v="1"/>
  </r>
  <r>
    <s v="ZAY-43009-775"/>
    <x v="395"/>
    <x v="457"/>
    <s v="L-D-0.2"/>
    <x v="5"/>
    <x v="457"/>
    <s v=""/>
    <x v="0"/>
    <x v="3"/>
    <s v="D"/>
    <x v="3"/>
    <x v="10"/>
    <x v="102"/>
    <x v="3"/>
    <x v="2"/>
    <x v="1"/>
  </r>
  <r>
    <s v="EMA-63190-618"/>
    <x v="396"/>
    <x v="458"/>
    <s v="E-M-0.2"/>
    <x v="2"/>
    <x v="458"/>
    <s v="ulethbrigdo@hc360.com"/>
    <x v="0"/>
    <x v="1"/>
    <s v="M"/>
    <x v="3"/>
    <x v="16"/>
    <x v="83"/>
    <x v="1"/>
    <x v="0"/>
    <x v="0"/>
  </r>
  <r>
    <s v="FBI-35855-418"/>
    <x v="189"/>
    <x v="459"/>
    <s v="R-M-0.5"/>
    <x v="5"/>
    <x v="459"/>
    <s v="sfarnishdp@dmoz.org"/>
    <x v="2"/>
    <x v="0"/>
    <s v="M"/>
    <x v="1"/>
    <x v="7"/>
    <x v="27"/>
    <x v="0"/>
    <x v="0"/>
    <x v="1"/>
  </r>
  <r>
    <s v="TXB-80533-417"/>
    <x v="8"/>
    <x v="460"/>
    <s v="L-L-1"/>
    <x v="0"/>
    <x v="460"/>
    <s v="fjecockdq@unicef.org"/>
    <x v="0"/>
    <x v="3"/>
    <s v="L"/>
    <x v="0"/>
    <x v="27"/>
    <x v="124"/>
    <x v="3"/>
    <x v="1"/>
    <x v="1"/>
  </r>
  <r>
    <s v="MBM-00112-248"/>
    <x v="397"/>
    <x v="461"/>
    <s v="L-L-1"/>
    <x v="1"/>
    <x v="461"/>
    <s v=""/>
    <x v="0"/>
    <x v="3"/>
    <s v="L"/>
    <x v="0"/>
    <x v="27"/>
    <x v="180"/>
    <x v="3"/>
    <x v="1"/>
    <x v="0"/>
  </r>
  <r>
    <s v="EUO-69145-988"/>
    <x v="398"/>
    <x v="462"/>
    <s v="E-D-0.2"/>
    <x v="3"/>
    <x v="462"/>
    <s v="hpallisterds@ning.com"/>
    <x v="0"/>
    <x v="1"/>
    <s v="D"/>
    <x v="3"/>
    <x v="13"/>
    <x v="47"/>
    <x v="1"/>
    <x v="2"/>
    <x v="1"/>
  </r>
  <r>
    <s v="GYA-80327-368"/>
    <x v="399"/>
    <x v="463"/>
    <s v="A-D-1"/>
    <x v="4"/>
    <x v="463"/>
    <s v="cmershdt@drupal.org"/>
    <x v="1"/>
    <x v="2"/>
    <s v="D"/>
    <x v="0"/>
    <x v="0"/>
    <x v="10"/>
    <x v="2"/>
    <x v="2"/>
    <x v="1"/>
  </r>
  <r>
    <s v="TNW-41601-420"/>
    <x v="400"/>
    <x v="464"/>
    <s v="R-M-1"/>
    <x v="1"/>
    <x v="464"/>
    <s v="murione5@alexa.com"/>
    <x v="1"/>
    <x v="0"/>
    <s v="M"/>
    <x v="0"/>
    <x v="0"/>
    <x v="12"/>
    <x v="0"/>
    <x v="0"/>
    <x v="0"/>
  </r>
  <r>
    <s v="ALR-62963-723"/>
    <x v="401"/>
    <x v="465"/>
    <s v="R-D-0.2"/>
    <x v="3"/>
    <x v="465"/>
    <s v=""/>
    <x v="1"/>
    <x v="0"/>
    <s v="D"/>
    <x v="3"/>
    <x v="22"/>
    <x v="36"/>
    <x v="0"/>
    <x v="2"/>
    <x v="0"/>
  </r>
  <r>
    <s v="JIG-27636-870"/>
    <x v="402"/>
    <x v="466"/>
    <s v="R-L-1"/>
    <x v="4"/>
    <x v="466"/>
    <s v=""/>
    <x v="0"/>
    <x v="0"/>
    <s v="L"/>
    <x v="0"/>
    <x v="35"/>
    <x v="62"/>
    <x v="0"/>
    <x v="1"/>
    <x v="1"/>
  </r>
  <r>
    <s v="CTE-31437-326"/>
    <x v="6"/>
    <x v="467"/>
    <s v="R-M-0.2"/>
    <x v="4"/>
    <x v="467"/>
    <s v="gduckerdx@patch.com"/>
    <x v="2"/>
    <x v="0"/>
    <s v="M"/>
    <x v="3"/>
    <x v="14"/>
    <x v="22"/>
    <x v="0"/>
    <x v="0"/>
    <x v="1"/>
  </r>
  <r>
    <s v="CTE-31437-326"/>
    <x v="6"/>
    <x v="467"/>
    <s v="E-M-0.2"/>
    <x v="4"/>
    <x v="467"/>
    <s v="gduckerdx@patch.com"/>
    <x v="2"/>
    <x v="1"/>
    <s v="M"/>
    <x v="3"/>
    <x v="16"/>
    <x v="38"/>
    <x v="1"/>
    <x v="0"/>
    <x v="1"/>
  </r>
  <r>
    <s v="CTE-31437-326"/>
    <x v="6"/>
    <x v="467"/>
    <s v="L-D-1"/>
    <x v="4"/>
    <x v="467"/>
    <s v="gduckerdx@patch.com"/>
    <x v="2"/>
    <x v="3"/>
    <s v="D"/>
    <x v="0"/>
    <x v="2"/>
    <x v="67"/>
    <x v="3"/>
    <x v="2"/>
    <x v="1"/>
  </r>
  <r>
    <s v="CTE-31437-326"/>
    <x v="6"/>
    <x v="467"/>
    <s v="L-L-0.2"/>
    <x v="3"/>
    <x v="467"/>
    <s v="gduckerdx@patch.com"/>
    <x v="2"/>
    <x v="3"/>
    <s v="L"/>
    <x v="3"/>
    <x v="6"/>
    <x v="181"/>
    <x v="3"/>
    <x v="1"/>
    <x v="1"/>
  </r>
  <r>
    <s v="SLD-63003-334"/>
    <x v="403"/>
    <x v="468"/>
    <s v="L-M-0.2"/>
    <x v="5"/>
    <x v="468"/>
    <s v="wstearleye1@census.gov"/>
    <x v="0"/>
    <x v="3"/>
    <s v="M"/>
    <x v="3"/>
    <x v="18"/>
    <x v="50"/>
    <x v="3"/>
    <x v="0"/>
    <x v="1"/>
  </r>
  <r>
    <s v="BXN-64230-789"/>
    <x v="404"/>
    <x v="469"/>
    <s v="A-L-1"/>
    <x v="0"/>
    <x v="469"/>
    <s v="dwincere2@marriott.com"/>
    <x v="0"/>
    <x v="2"/>
    <s v="L"/>
    <x v="0"/>
    <x v="2"/>
    <x v="109"/>
    <x v="2"/>
    <x v="1"/>
    <x v="0"/>
  </r>
  <r>
    <s v="XEE-37895-169"/>
    <x v="21"/>
    <x v="470"/>
    <s v="A-L-2.5"/>
    <x v="3"/>
    <x v="470"/>
    <s v="plyfielde3@baidu.com"/>
    <x v="0"/>
    <x v="2"/>
    <s v="L"/>
    <x v="2"/>
    <x v="24"/>
    <x v="49"/>
    <x v="2"/>
    <x v="1"/>
    <x v="0"/>
  </r>
  <r>
    <s v="ZTX-80764-911"/>
    <x v="239"/>
    <x v="471"/>
    <s v="L-D-0.5"/>
    <x v="5"/>
    <x v="471"/>
    <s v="hperrise4@studiopress.com"/>
    <x v="1"/>
    <x v="3"/>
    <s v="D"/>
    <x v="1"/>
    <x v="26"/>
    <x v="162"/>
    <x v="3"/>
    <x v="2"/>
    <x v="1"/>
  </r>
  <r>
    <s v="WVT-88135-549"/>
    <x v="405"/>
    <x v="464"/>
    <s v="A-D-1"/>
    <x v="3"/>
    <x v="464"/>
    <s v="murione5@alexa.com"/>
    <x v="1"/>
    <x v="2"/>
    <s v="D"/>
    <x v="0"/>
    <x v="0"/>
    <x v="44"/>
    <x v="2"/>
    <x v="2"/>
    <x v="0"/>
  </r>
  <r>
    <s v="IPA-94170-889"/>
    <x v="292"/>
    <x v="472"/>
    <s v="R-L-0.2"/>
    <x v="3"/>
    <x v="472"/>
    <s v="ckide6@narod.ru"/>
    <x v="1"/>
    <x v="0"/>
    <s v="L"/>
    <x v="3"/>
    <x v="34"/>
    <x v="127"/>
    <x v="0"/>
    <x v="1"/>
    <x v="0"/>
  </r>
  <r>
    <s v="YQL-63755-365"/>
    <x v="117"/>
    <x v="473"/>
    <s v="A-M-0.2"/>
    <x v="4"/>
    <x v="473"/>
    <s v="cbeinee7@xinhuanet.com"/>
    <x v="0"/>
    <x v="2"/>
    <s v="M"/>
    <x v="3"/>
    <x v="12"/>
    <x v="72"/>
    <x v="2"/>
    <x v="0"/>
    <x v="0"/>
  </r>
  <r>
    <s v="RKW-81145-984"/>
    <x v="406"/>
    <x v="474"/>
    <s v="L-L-1"/>
    <x v="3"/>
    <x v="474"/>
    <s v="cbakeupe8@globo.com"/>
    <x v="0"/>
    <x v="3"/>
    <s v="L"/>
    <x v="0"/>
    <x v="27"/>
    <x v="46"/>
    <x v="3"/>
    <x v="1"/>
    <x v="1"/>
  </r>
  <r>
    <s v="MBT-23379-866"/>
    <x v="407"/>
    <x v="475"/>
    <s v="L-L-1"/>
    <x v="1"/>
    <x v="475"/>
    <s v="nhelkine9@example.com"/>
    <x v="0"/>
    <x v="3"/>
    <s v="L"/>
    <x v="0"/>
    <x v="27"/>
    <x v="180"/>
    <x v="3"/>
    <x v="1"/>
    <x v="1"/>
  </r>
  <r>
    <s v="GEJ-39834-935"/>
    <x v="408"/>
    <x v="476"/>
    <s v="L-M-0.2"/>
    <x v="5"/>
    <x v="476"/>
    <s v="pwitheringtonea@networkadvertising.org"/>
    <x v="0"/>
    <x v="3"/>
    <s v="M"/>
    <x v="3"/>
    <x v="18"/>
    <x v="50"/>
    <x v="3"/>
    <x v="0"/>
    <x v="0"/>
  </r>
  <r>
    <s v="KRW-91640-596"/>
    <x v="409"/>
    <x v="477"/>
    <s v="R-L-0.5"/>
    <x v="3"/>
    <x v="477"/>
    <s v="ttilzeyeb@hostgator.com"/>
    <x v="0"/>
    <x v="0"/>
    <s v="L"/>
    <x v="1"/>
    <x v="30"/>
    <x v="137"/>
    <x v="0"/>
    <x v="1"/>
    <x v="1"/>
  </r>
  <r>
    <s v="AOT-70449-651"/>
    <x v="410"/>
    <x v="478"/>
    <s v="R-D-2.5"/>
    <x v="1"/>
    <x v="478"/>
    <s v=""/>
    <x v="0"/>
    <x v="0"/>
    <s v="D"/>
    <x v="2"/>
    <x v="9"/>
    <x v="182"/>
    <x v="0"/>
    <x v="2"/>
    <x v="0"/>
  </r>
  <r>
    <s v="DGC-21813-731"/>
    <x v="127"/>
    <x v="479"/>
    <s v="L-D-0.2"/>
    <x v="0"/>
    <x v="479"/>
    <s v=""/>
    <x v="0"/>
    <x v="3"/>
    <s v="D"/>
    <x v="3"/>
    <x v="10"/>
    <x v="41"/>
    <x v="3"/>
    <x v="2"/>
    <x v="1"/>
  </r>
  <r>
    <s v="JBE-92943-643"/>
    <x v="411"/>
    <x v="480"/>
    <s v="E-D-2.5"/>
    <x v="1"/>
    <x v="480"/>
    <s v="kimortsee@alexa.com"/>
    <x v="0"/>
    <x v="1"/>
    <s v="D"/>
    <x v="2"/>
    <x v="39"/>
    <x v="141"/>
    <x v="1"/>
    <x v="2"/>
    <x v="1"/>
  </r>
  <r>
    <s v="ZIL-34948-499"/>
    <x v="112"/>
    <x v="464"/>
    <s v="A-D-0.5"/>
    <x v="0"/>
    <x v="464"/>
    <s v="murione5@alexa.com"/>
    <x v="1"/>
    <x v="2"/>
    <s v="D"/>
    <x v="1"/>
    <x v="7"/>
    <x v="22"/>
    <x v="2"/>
    <x v="2"/>
    <x v="0"/>
  </r>
  <r>
    <s v="JSU-23781-256"/>
    <x v="412"/>
    <x v="481"/>
    <s v="L-D-0.2"/>
    <x v="2"/>
    <x v="481"/>
    <s v="marmisteadeg@blogtalkradio.com"/>
    <x v="0"/>
    <x v="3"/>
    <s v="D"/>
    <x v="3"/>
    <x v="10"/>
    <x v="84"/>
    <x v="3"/>
    <x v="2"/>
    <x v="1"/>
  </r>
  <r>
    <s v="JSU-23781-256"/>
    <x v="412"/>
    <x v="481"/>
    <s v="R-M-1"/>
    <x v="4"/>
    <x v="481"/>
    <s v="marmisteadeg@blogtalkradio.com"/>
    <x v="0"/>
    <x v="0"/>
    <s v="M"/>
    <x v="0"/>
    <x v="0"/>
    <x v="10"/>
    <x v="0"/>
    <x v="0"/>
    <x v="1"/>
  </r>
  <r>
    <s v="VPX-44956-367"/>
    <x v="413"/>
    <x v="482"/>
    <s v="R-M-0.5"/>
    <x v="1"/>
    <x v="482"/>
    <s v="vupstoneei@google.pl"/>
    <x v="0"/>
    <x v="0"/>
    <s v="M"/>
    <x v="1"/>
    <x v="7"/>
    <x v="44"/>
    <x v="0"/>
    <x v="0"/>
    <x v="1"/>
  </r>
  <r>
    <s v="VTB-46451-959"/>
    <x v="414"/>
    <x v="483"/>
    <s v="L-D-2.5"/>
    <x v="2"/>
    <x v="483"/>
    <s v="bbeelbyej@rediff.com"/>
    <x v="1"/>
    <x v="3"/>
    <s v="D"/>
    <x v="2"/>
    <x v="24"/>
    <x v="91"/>
    <x v="3"/>
    <x v="2"/>
    <x v="1"/>
  </r>
  <r>
    <s v="DNZ-11665-950"/>
    <x v="415"/>
    <x v="484"/>
    <s v="L-L-2.5"/>
    <x v="0"/>
    <x v="484"/>
    <s v=""/>
    <x v="0"/>
    <x v="3"/>
    <s v="L"/>
    <x v="2"/>
    <x v="23"/>
    <x v="37"/>
    <x v="3"/>
    <x v="1"/>
    <x v="1"/>
  </r>
  <r>
    <s v="ITR-54735-364"/>
    <x v="416"/>
    <x v="485"/>
    <s v="R-D-0.2"/>
    <x v="1"/>
    <x v="485"/>
    <s v=""/>
    <x v="0"/>
    <x v="0"/>
    <s v="D"/>
    <x v="3"/>
    <x v="22"/>
    <x v="148"/>
    <x v="0"/>
    <x v="2"/>
    <x v="0"/>
  </r>
  <r>
    <s v="YDS-02797-307"/>
    <x v="417"/>
    <x v="486"/>
    <s v="E-M-2.5"/>
    <x v="4"/>
    <x v="486"/>
    <s v="wspeechlyem@amazon.com"/>
    <x v="0"/>
    <x v="1"/>
    <s v="M"/>
    <x v="2"/>
    <x v="25"/>
    <x v="177"/>
    <x v="1"/>
    <x v="0"/>
    <x v="0"/>
  </r>
  <r>
    <s v="BPG-68988-842"/>
    <x v="418"/>
    <x v="487"/>
    <s v="E-M-0.5"/>
    <x v="1"/>
    <x v="487"/>
    <s v="iphillpoten@buzzfeed.com"/>
    <x v="2"/>
    <x v="1"/>
    <s v="M"/>
    <x v="1"/>
    <x v="1"/>
    <x v="1"/>
    <x v="1"/>
    <x v="0"/>
    <x v="1"/>
  </r>
  <r>
    <s v="XZG-51938-658"/>
    <x v="419"/>
    <x v="488"/>
    <s v="E-L-0.5"/>
    <x v="5"/>
    <x v="488"/>
    <s v="lpennaccieo@statcounter.com"/>
    <x v="0"/>
    <x v="1"/>
    <s v="L"/>
    <x v="1"/>
    <x v="32"/>
    <x v="119"/>
    <x v="1"/>
    <x v="1"/>
    <x v="1"/>
  </r>
  <r>
    <s v="KAR-24978-271"/>
    <x v="420"/>
    <x v="489"/>
    <s v="R-M-1"/>
    <x v="5"/>
    <x v="489"/>
    <s v="sarpinep@moonfruit.com"/>
    <x v="0"/>
    <x v="0"/>
    <s v="M"/>
    <x v="0"/>
    <x v="0"/>
    <x v="33"/>
    <x v="0"/>
    <x v="0"/>
    <x v="1"/>
  </r>
  <r>
    <s v="FQK-28730-361"/>
    <x v="421"/>
    <x v="490"/>
    <s v="R-M-1"/>
    <x v="5"/>
    <x v="490"/>
    <s v="dfrieseq@cargocollective.com"/>
    <x v="0"/>
    <x v="0"/>
    <s v="M"/>
    <x v="0"/>
    <x v="0"/>
    <x v="33"/>
    <x v="0"/>
    <x v="0"/>
    <x v="1"/>
  </r>
  <r>
    <s v="BGB-67996-089"/>
    <x v="422"/>
    <x v="491"/>
    <s v="R-D-1"/>
    <x v="1"/>
    <x v="491"/>
    <s v="rsharerer@flavors.me"/>
    <x v="0"/>
    <x v="0"/>
    <s v="D"/>
    <x v="0"/>
    <x v="33"/>
    <x v="153"/>
    <x v="0"/>
    <x v="2"/>
    <x v="1"/>
  </r>
  <r>
    <s v="XMC-20620-809"/>
    <x v="423"/>
    <x v="492"/>
    <s v="E-M-0.5"/>
    <x v="0"/>
    <x v="492"/>
    <s v="nnasebyes@umich.edu"/>
    <x v="0"/>
    <x v="1"/>
    <s v="M"/>
    <x v="1"/>
    <x v="1"/>
    <x v="38"/>
    <x v="1"/>
    <x v="0"/>
    <x v="0"/>
  </r>
  <r>
    <s v="ZSO-58292-191"/>
    <x v="109"/>
    <x v="493"/>
    <s v="R-D-0.5"/>
    <x v="4"/>
    <x v="493"/>
    <s v=""/>
    <x v="0"/>
    <x v="0"/>
    <s v="D"/>
    <x v="1"/>
    <x v="29"/>
    <x v="155"/>
    <x v="0"/>
    <x v="2"/>
    <x v="1"/>
  </r>
  <r>
    <s v="LWJ-06793-303"/>
    <x v="204"/>
    <x v="494"/>
    <s v="R-M-2.5"/>
    <x v="0"/>
    <x v="494"/>
    <s v="koculleneu@ca.gov"/>
    <x v="1"/>
    <x v="0"/>
    <s v="M"/>
    <x v="2"/>
    <x v="11"/>
    <x v="135"/>
    <x v="0"/>
    <x v="0"/>
    <x v="0"/>
  </r>
  <r>
    <s v="FLM-82229-989"/>
    <x v="424"/>
    <x v="495"/>
    <s v="L-L-0.2"/>
    <x v="0"/>
    <x v="495"/>
    <s v=""/>
    <x v="1"/>
    <x v="3"/>
    <s v="L"/>
    <x v="3"/>
    <x v="6"/>
    <x v="54"/>
    <x v="3"/>
    <x v="1"/>
    <x v="1"/>
  </r>
  <r>
    <s v="CPV-90280-133"/>
    <x v="13"/>
    <x v="464"/>
    <s v="R-D-0.2"/>
    <x v="3"/>
    <x v="464"/>
    <s v="murione5@alexa.com"/>
    <x v="1"/>
    <x v="0"/>
    <s v="D"/>
    <x v="3"/>
    <x v="22"/>
    <x v="36"/>
    <x v="0"/>
    <x v="2"/>
    <x v="0"/>
  </r>
  <r>
    <s v="OGW-60685-912"/>
    <x v="224"/>
    <x v="496"/>
    <s v="E-D-2.5"/>
    <x v="4"/>
    <x v="496"/>
    <s v="hbranganex@woothemes.com"/>
    <x v="0"/>
    <x v="1"/>
    <s v="D"/>
    <x v="2"/>
    <x v="39"/>
    <x v="150"/>
    <x v="1"/>
    <x v="2"/>
    <x v="0"/>
  </r>
  <r>
    <s v="DEC-11160-362"/>
    <x v="220"/>
    <x v="497"/>
    <s v="R-D-0.2"/>
    <x v="4"/>
    <x v="497"/>
    <s v="agallyoney@engadget.com"/>
    <x v="0"/>
    <x v="0"/>
    <s v="D"/>
    <x v="3"/>
    <x v="22"/>
    <x v="175"/>
    <x v="0"/>
    <x v="2"/>
    <x v="0"/>
  </r>
  <r>
    <s v="WCT-07869-499"/>
    <x v="91"/>
    <x v="498"/>
    <s v="R-D-0.5"/>
    <x v="1"/>
    <x v="498"/>
    <s v="bdomangeez@yahoo.co.jp"/>
    <x v="0"/>
    <x v="0"/>
    <s v="D"/>
    <x v="1"/>
    <x v="29"/>
    <x v="51"/>
    <x v="0"/>
    <x v="2"/>
    <x v="1"/>
  </r>
  <r>
    <s v="FHD-89872-325"/>
    <x v="425"/>
    <x v="499"/>
    <s v="L-L-1"/>
    <x v="4"/>
    <x v="499"/>
    <s v="koslerf0@gmpg.org"/>
    <x v="0"/>
    <x v="3"/>
    <s v="L"/>
    <x v="0"/>
    <x v="27"/>
    <x v="165"/>
    <x v="3"/>
    <x v="1"/>
    <x v="0"/>
  </r>
  <r>
    <s v="AZF-45991-584"/>
    <x v="426"/>
    <x v="500"/>
    <s v="A-D-2.5"/>
    <x v="2"/>
    <x v="500"/>
    <s v=""/>
    <x v="1"/>
    <x v="2"/>
    <s v="D"/>
    <x v="2"/>
    <x v="11"/>
    <x v="156"/>
    <x v="2"/>
    <x v="2"/>
    <x v="0"/>
  </r>
  <r>
    <s v="MDG-14481-513"/>
    <x v="427"/>
    <x v="501"/>
    <s v="A-M-2.5"/>
    <x v="4"/>
    <x v="501"/>
    <s v="zpellettf2@dailymotion.com"/>
    <x v="0"/>
    <x v="2"/>
    <s v="M"/>
    <x v="2"/>
    <x v="31"/>
    <x v="68"/>
    <x v="2"/>
    <x v="0"/>
    <x v="1"/>
  </r>
  <r>
    <s v="OFN-49424-848"/>
    <x v="428"/>
    <x v="502"/>
    <s v="R-L-2.5"/>
    <x v="0"/>
    <x v="502"/>
    <s v="isprakesf3@spiegel.de"/>
    <x v="0"/>
    <x v="0"/>
    <s v="L"/>
    <x v="2"/>
    <x v="4"/>
    <x v="4"/>
    <x v="0"/>
    <x v="1"/>
    <x v="1"/>
  </r>
  <r>
    <s v="NFA-03411-746"/>
    <x v="383"/>
    <x v="503"/>
    <s v="A-L-0.5"/>
    <x v="0"/>
    <x v="503"/>
    <s v="hfromantf4@ucsd.edu"/>
    <x v="0"/>
    <x v="2"/>
    <s v="L"/>
    <x v="1"/>
    <x v="26"/>
    <x v="42"/>
    <x v="2"/>
    <x v="1"/>
    <x v="1"/>
  </r>
  <r>
    <s v="CYM-74988-450"/>
    <x v="156"/>
    <x v="504"/>
    <s v="L-D-0.2"/>
    <x v="4"/>
    <x v="504"/>
    <s v="rflearf5@artisteer.com"/>
    <x v="2"/>
    <x v="3"/>
    <s v="D"/>
    <x v="3"/>
    <x v="10"/>
    <x v="42"/>
    <x v="3"/>
    <x v="2"/>
    <x v="1"/>
  </r>
  <r>
    <s v="WTV-24996-658"/>
    <x v="429"/>
    <x v="505"/>
    <s v="E-D-2.5"/>
    <x v="3"/>
    <x v="505"/>
    <s v=""/>
    <x v="1"/>
    <x v="1"/>
    <s v="D"/>
    <x v="2"/>
    <x v="39"/>
    <x v="171"/>
    <x v="1"/>
    <x v="2"/>
    <x v="1"/>
  </r>
  <r>
    <s v="DSL-69915-544"/>
    <x v="103"/>
    <x v="506"/>
    <s v="R-L-0.2"/>
    <x v="3"/>
    <x v="506"/>
    <s v="wlightollersf9@baidu.com"/>
    <x v="0"/>
    <x v="0"/>
    <s v="L"/>
    <x v="3"/>
    <x v="34"/>
    <x v="127"/>
    <x v="0"/>
    <x v="1"/>
    <x v="0"/>
  </r>
  <r>
    <s v="NBT-35757-542"/>
    <x v="361"/>
    <x v="507"/>
    <s v="E-L-0.2"/>
    <x v="3"/>
    <x v="507"/>
    <s v="bmundenf8@elpais.com"/>
    <x v="0"/>
    <x v="1"/>
    <s v="L"/>
    <x v="3"/>
    <x v="38"/>
    <x v="77"/>
    <x v="1"/>
    <x v="1"/>
    <x v="0"/>
  </r>
  <r>
    <s v="OYU-25085-528"/>
    <x v="120"/>
    <x v="506"/>
    <s v="E-L-0.2"/>
    <x v="4"/>
    <x v="506"/>
    <s v="wlightollersf9@baidu.com"/>
    <x v="0"/>
    <x v="1"/>
    <s v="L"/>
    <x v="3"/>
    <x v="38"/>
    <x v="58"/>
    <x v="1"/>
    <x v="1"/>
    <x v="0"/>
  </r>
  <r>
    <s v="XCG-07109-195"/>
    <x v="430"/>
    <x v="508"/>
    <s v="L-D-0.2"/>
    <x v="5"/>
    <x v="508"/>
    <s v="nbrakespearfa@rediff.com"/>
    <x v="0"/>
    <x v="3"/>
    <s v="D"/>
    <x v="3"/>
    <x v="10"/>
    <x v="102"/>
    <x v="3"/>
    <x v="2"/>
    <x v="0"/>
  </r>
  <r>
    <s v="YZA-25234-630"/>
    <x v="125"/>
    <x v="509"/>
    <s v="E-D-0.2"/>
    <x v="0"/>
    <x v="509"/>
    <s v="mglawsopfb@reverbnation.com"/>
    <x v="0"/>
    <x v="1"/>
    <s v="D"/>
    <x v="3"/>
    <x v="13"/>
    <x v="35"/>
    <x v="1"/>
    <x v="2"/>
    <x v="1"/>
  </r>
  <r>
    <s v="OKU-29966-417"/>
    <x v="431"/>
    <x v="510"/>
    <s v="E-L-0.2"/>
    <x v="4"/>
    <x v="510"/>
    <s v="galbertsfc@etsy.com"/>
    <x v="2"/>
    <x v="1"/>
    <s v="L"/>
    <x v="3"/>
    <x v="38"/>
    <x v="58"/>
    <x v="1"/>
    <x v="1"/>
    <x v="0"/>
  </r>
  <r>
    <s v="MEX-29350-659"/>
    <x v="40"/>
    <x v="511"/>
    <s v="E-M-1"/>
    <x v="1"/>
    <x v="511"/>
    <s v="vpolglasefd@about.me"/>
    <x v="0"/>
    <x v="1"/>
    <s v="M"/>
    <x v="0"/>
    <x v="3"/>
    <x v="85"/>
    <x v="1"/>
    <x v="0"/>
    <x v="1"/>
  </r>
  <r>
    <s v="NOY-99738-977"/>
    <x v="432"/>
    <x v="512"/>
    <s v="R-L-2.5"/>
    <x v="0"/>
    <x v="512"/>
    <s v=""/>
    <x v="2"/>
    <x v="0"/>
    <s v="L"/>
    <x v="2"/>
    <x v="4"/>
    <x v="4"/>
    <x v="0"/>
    <x v="1"/>
    <x v="0"/>
  </r>
  <r>
    <s v="TCR-01064-030"/>
    <x v="254"/>
    <x v="513"/>
    <s v="E-M-1"/>
    <x v="5"/>
    <x v="513"/>
    <s v="sbuschff@so-net.ne.jp"/>
    <x v="1"/>
    <x v="1"/>
    <s v="M"/>
    <x v="0"/>
    <x v="3"/>
    <x v="121"/>
    <x v="1"/>
    <x v="0"/>
    <x v="1"/>
  </r>
  <r>
    <s v="YUL-42750-776"/>
    <x v="219"/>
    <x v="514"/>
    <s v="L-M-0.2"/>
    <x v="0"/>
    <x v="514"/>
    <s v="craisbeckfg@webnode.com"/>
    <x v="0"/>
    <x v="3"/>
    <s v="M"/>
    <x v="3"/>
    <x v="18"/>
    <x v="31"/>
    <x v="3"/>
    <x v="0"/>
    <x v="0"/>
  </r>
  <r>
    <s v="XQJ-86887-506"/>
    <x v="433"/>
    <x v="464"/>
    <s v="E-L-1"/>
    <x v="4"/>
    <x v="464"/>
    <s v="murione5@alexa.com"/>
    <x v="1"/>
    <x v="1"/>
    <s v="L"/>
    <x v="0"/>
    <x v="28"/>
    <x v="48"/>
    <x v="1"/>
    <x v="1"/>
    <x v="0"/>
  </r>
  <r>
    <s v="CUN-90044-279"/>
    <x v="434"/>
    <x v="515"/>
    <s v="L-D-0.2"/>
    <x v="4"/>
    <x v="515"/>
    <s v=""/>
    <x v="0"/>
    <x v="3"/>
    <s v="D"/>
    <x v="3"/>
    <x v="10"/>
    <x v="42"/>
    <x v="3"/>
    <x v="2"/>
    <x v="0"/>
  </r>
  <r>
    <s v="ICC-73030-502"/>
    <x v="435"/>
    <x v="516"/>
    <s v="A-L-1"/>
    <x v="3"/>
    <x v="516"/>
    <s v="raynoldfj@ustream.tv"/>
    <x v="0"/>
    <x v="2"/>
    <s v="L"/>
    <x v="0"/>
    <x v="2"/>
    <x v="5"/>
    <x v="2"/>
    <x v="1"/>
    <x v="0"/>
  </r>
  <r>
    <s v="ADP-04506-084"/>
    <x v="436"/>
    <x v="517"/>
    <s v="E-M-2.5"/>
    <x v="5"/>
    <x v="517"/>
    <s v=""/>
    <x v="0"/>
    <x v="1"/>
    <s v="M"/>
    <x v="2"/>
    <x v="25"/>
    <x v="152"/>
    <x v="1"/>
    <x v="0"/>
    <x v="0"/>
  </r>
  <r>
    <s v="PNU-22150-408"/>
    <x v="437"/>
    <x v="518"/>
    <s v="A-D-0.2"/>
    <x v="5"/>
    <x v="518"/>
    <s v=""/>
    <x v="1"/>
    <x v="2"/>
    <s v="D"/>
    <x v="3"/>
    <x v="14"/>
    <x v="8"/>
    <x v="2"/>
    <x v="2"/>
    <x v="0"/>
  </r>
  <r>
    <s v="VSQ-07182-513"/>
    <x v="438"/>
    <x v="519"/>
    <s v="L-L-0.2"/>
    <x v="5"/>
    <x v="519"/>
    <s v="bgrecefm@naver.com"/>
    <x v="2"/>
    <x v="3"/>
    <s v="L"/>
    <x v="3"/>
    <x v="6"/>
    <x v="32"/>
    <x v="3"/>
    <x v="1"/>
    <x v="1"/>
  </r>
  <r>
    <s v="SPF-31673-217"/>
    <x v="439"/>
    <x v="520"/>
    <s v="E-M-1"/>
    <x v="5"/>
    <x v="520"/>
    <s v="dflintiffg1@e-recht24.de"/>
    <x v="2"/>
    <x v="1"/>
    <s v="M"/>
    <x v="0"/>
    <x v="3"/>
    <x v="121"/>
    <x v="1"/>
    <x v="0"/>
    <x v="1"/>
  </r>
  <r>
    <s v="NEX-63825-598"/>
    <x v="175"/>
    <x v="521"/>
    <s v="R-L-0.5"/>
    <x v="0"/>
    <x v="521"/>
    <s v="athysfo@cdc.gov"/>
    <x v="0"/>
    <x v="0"/>
    <s v="L"/>
    <x v="1"/>
    <x v="30"/>
    <x v="79"/>
    <x v="0"/>
    <x v="1"/>
    <x v="1"/>
  </r>
  <r>
    <s v="XPG-66112-335"/>
    <x v="440"/>
    <x v="522"/>
    <s v="R-D-2.5"/>
    <x v="4"/>
    <x v="522"/>
    <s v="jchuggfp@about.me"/>
    <x v="0"/>
    <x v="0"/>
    <s v="D"/>
    <x v="2"/>
    <x v="9"/>
    <x v="18"/>
    <x v="0"/>
    <x v="2"/>
    <x v="1"/>
  </r>
  <r>
    <s v="NSQ-72210-345"/>
    <x v="441"/>
    <x v="523"/>
    <s v="A-M-0.2"/>
    <x v="5"/>
    <x v="523"/>
    <s v="akelstonfq@sakura.ne.jp"/>
    <x v="0"/>
    <x v="2"/>
    <s v="M"/>
    <x v="3"/>
    <x v="12"/>
    <x v="16"/>
    <x v="2"/>
    <x v="0"/>
    <x v="0"/>
  </r>
  <r>
    <s v="XRR-28376-277"/>
    <x v="442"/>
    <x v="524"/>
    <s v="R-L-2.5"/>
    <x v="5"/>
    <x v="524"/>
    <s v=""/>
    <x v="1"/>
    <x v="0"/>
    <s v="L"/>
    <x v="2"/>
    <x v="4"/>
    <x v="183"/>
    <x v="0"/>
    <x v="1"/>
    <x v="1"/>
  </r>
  <r>
    <s v="WHQ-25197-475"/>
    <x v="443"/>
    <x v="525"/>
    <s v="L-L-0.2"/>
    <x v="4"/>
    <x v="525"/>
    <s v="cmottramfs@harvard.edu"/>
    <x v="0"/>
    <x v="3"/>
    <s v="L"/>
    <x v="3"/>
    <x v="6"/>
    <x v="81"/>
    <x v="3"/>
    <x v="1"/>
    <x v="0"/>
  </r>
  <r>
    <s v="HMB-30634-745"/>
    <x v="216"/>
    <x v="520"/>
    <s v="A-D-2.5"/>
    <x v="5"/>
    <x v="520"/>
    <s v="dflintiffg1@e-recht24.de"/>
    <x v="2"/>
    <x v="2"/>
    <s v="D"/>
    <x v="2"/>
    <x v="11"/>
    <x v="170"/>
    <x v="2"/>
    <x v="2"/>
    <x v="1"/>
  </r>
  <r>
    <s v="XTL-68000-371"/>
    <x v="444"/>
    <x v="526"/>
    <s v="A-M-0.5"/>
    <x v="4"/>
    <x v="526"/>
    <s v="dsangwinfu@weebly.com"/>
    <x v="0"/>
    <x v="2"/>
    <s v="M"/>
    <x v="1"/>
    <x v="17"/>
    <x v="25"/>
    <x v="2"/>
    <x v="0"/>
    <x v="1"/>
  </r>
  <r>
    <s v="YES-51109-625"/>
    <x v="37"/>
    <x v="527"/>
    <s v="E-L-0.5"/>
    <x v="4"/>
    <x v="527"/>
    <s v="eaizikowitzfv@virginia.edu"/>
    <x v="2"/>
    <x v="1"/>
    <s v="L"/>
    <x v="1"/>
    <x v="32"/>
    <x v="70"/>
    <x v="1"/>
    <x v="1"/>
    <x v="1"/>
  </r>
  <r>
    <s v="EAY-89850-211"/>
    <x v="445"/>
    <x v="528"/>
    <s v="A-D-0.2"/>
    <x v="0"/>
    <x v="528"/>
    <s v=""/>
    <x v="0"/>
    <x v="2"/>
    <s v="D"/>
    <x v="3"/>
    <x v="14"/>
    <x v="9"/>
    <x v="2"/>
    <x v="2"/>
    <x v="0"/>
  </r>
  <r>
    <s v="IOQ-84840-827"/>
    <x v="446"/>
    <x v="529"/>
    <s v="A-M-1"/>
    <x v="5"/>
    <x v="529"/>
    <s v="cvenourfx@ask.com"/>
    <x v="0"/>
    <x v="2"/>
    <s v="M"/>
    <x v="0"/>
    <x v="15"/>
    <x v="173"/>
    <x v="2"/>
    <x v="0"/>
    <x v="1"/>
  </r>
  <r>
    <s v="FBD-56220-430"/>
    <x v="245"/>
    <x v="530"/>
    <s v="R-L-0.2"/>
    <x v="5"/>
    <x v="530"/>
    <s v="mharbyfy@163.com"/>
    <x v="0"/>
    <x v="0"/>
    <s v="L"/>
    <x v="3"/>
    <x v="34"/>
    <x v="137"/>
    <x v="0"/>
    <x v="1"/>
    <x v="0"/>
  </r>
  <r>
    <s v="COV-52659-202"/>
    <x v="447"/>
    <x v="531"/>
    <s v="L-M-2.5"/>
    <x v="0"/>
    <x v="531"/>
    <s v="rthickpennyfz@cafepress.com"/>
    <x v="0"/>
    <x v="3"/>
    <s v="M"/>
    <x v="2"/>
    <x v="36"/>
    <x v="174"/>
    <x v="3"/>
    <x v="0"/>
    <x v="1"/>
  </r>
  <r>
    <s v="YUO-76652-814"/>
    <x v="448"/>
    <x v="532"/>
    <s v="A-D-0.2"/>
    <x v="5"/>
    <x v="532"/>
    <s v="pormerodg0@redcross.org"/>
    <x v="0"/>
    <x v="2"/>
    <s v="D"/>
    <x v="3"/>
    <x v="14"/>
    <x v="8"/>
    <x v="2"/>
    <x v="2"/>
    <x v="1"/>
  </r>
  <r>
    <s v="PBT-36926-102"/>
    <x v="344"/>
    <x v="520"/>
    <s v="L-M-1"/>
    <x v="4"/>
    <x v="520"/>
    <s v="dflintiffg1@e-recht24.de"/>
    <x v="2"/>
    <x v="3"/>
    <s v="M"/>
    <x v="0"/>
    <x v="21"/>
    <x v="125"/>
    <x v="3"/>
    <x v="0"/>
    <x v="1"/>
  </r>
  <r>
    <s v="BLV-60087-454"/>
    <x v="152"/>
    <x v="533"/>
    <s v="E-L-0.2"/>
    <x v="3"/>
    <x v="533"/>
    <s v="tzanettig2@gravatar.com"/>
    <x v="1"/>
    <x v="1"/>
    <s v="L"/>
    <x v="3"/>
    <x v="38"/>
    <x v="77"/>
    <x v="1"/>
    <x v="1"/>
    <x v="1"/>
  </r>
  <r>
    <s v="BLV-60087-454"/>
    <x v="152"/>
    <x v="533"/>
    <s v="A-M-0.5"/>
    <x v="1"/>
    <x v="533"/>
    <s v="tzanettig2@gravatar.com"/>
    <x v="1"/>
    <x v="2"/>
    <s v="M"/>
    <x v="1"/>
    <x v="17"/>
    <x v="65"/>
    <x v="2"/>
    <x v="0"/>
    <x v="1"/>
  </r>
  <r>
    <s v="QYC-63914-195"/>
    <x v="449"/>
    <x v="534"/>
    <s v="E-L-1"/>
    <x v="3"/>
    <x v="534"/>
    <s v="rkirtleyg4@hatena.ne.jp"/>
    <x v="0"/>
    <x v="1"/>
    <s v="L"/>
    <x v="0"/>
    <x v="28"/>
    <x v="69"/>
    <x v="1"/>
    <x v="1"/>
    <x v="0"/>
  </r>
  <r>
    <s v="OIB-77163-890"/>
    <x v="450"/>
    <x v="535"/>
    <s v="E-L-0.5"/>
    <x v="1"/>
    <x v="535"/>
    <s v="cclemencetg5@weather.com"/>
    <x v="2"/>
    <x v="1"/>
    <s v="L"/>
    <x v="1"/>
    <x v="32"/>
    <x v="69"/>
    <x v="1"/>
    <x v="1"/>
    <x v="0"/>
  </r>
  <r>
    <s v="SGS-87525-238"/>
    <x v="451"/>
    <x v="536"/>
    <s v="E-D-1"/>
    <x v="1"/>
    <x v="536"/>
    <s v="rdonetg6@oakley.com"/>
    <x v="0"/>
    <x v="1"/>
    <s v="D"/>
    <x v="0"/>
    <x v="37"/>
    <x v="184"/>
    <x v="1"/>
    <x v="2"/>
    <x v="1"/>
  </r>
  <r>
    <s v="GQR-12490-152"/>
    <x v="83"/>
    <x v="537"/>
    <s v="R-L-0.2"/>
    <x v="2"/>
    <x v="537"/>
    <s v="sgaweng7@creativecommons.org"/>
    <x v="0"/>
    <x v="0"/>
    <s v="L"/>
    <x v="3"/>
    <x v="34"/>
    <x v="60"/>
    <x v="0"/>
    <x v="1"/>
    <x v="0"/>
  </r>
  <r>
    <s v="UOJ-28238-299"/>
    <x v="452"/>
    <x v="538"/>
    <s v="R-L-0.2"/>
    <x v="5"/>
    <x v="538"/>
    <s v="rreadieg8@guardian.co.uk"/>
    <x v="0"/>
    <x v="0"/>
    <s v="L"/>
    <x v="3"/>
    <x v="34"/>
    <x v="137"/>
    <x v="0"/>
    <x v="1"/>
    <x v="1"/>
  </r>
  <r>
    <s v="ETD-58130-674"/>
    <x v="453"/>
    <x v="539"/>
    <s v="E-M-0.5"/>
    <x v="0"/>
    <x v="539"/>
    <s v="cverissimogh@theglobeandmail.com"/>
    <x v="2"/>
    <x v="1"/>
    <s v="M"/>
    <x v="1"/>
    <x v="1"/>
    <x v="38"/>
    <x v="1"/>
    <x v="0"/>
    <x v="0"/>
  </r>
  <r>
    <s v="UPF-60123-025"/>
    <x v="454"/>
    <x v="540"/>
    <s v="R-L-2.5"/>
    <x v="3"/>
    <x v="540"/>
    <s v=""/>
    <x v="0"/>
    <x v="0"/>
    <s v="L"/>
    <x v="2"/>
    <x v="4"/>
    <x v="185"/>
    <x v="0"/>
    <x v="1"/>
    <x v="1"/>
  </r>
  <r>
    <s v="NQS-01613-687"/>
    <x v="455"/>
    <x v="541"/>
    <s v="L-D-0.5"/>
    <x v="2"/>
    <x v="541"/>
    <s v="bogb@elpais.com"/>
    <x v="0"/>
    <x v="3"/>
    <s v="D"/>
    <x v="1"/>
    <x v="26"/>
    <x v="41"/>
    <x v="3"/>
    <x v="2"/>
    <x v="0"/>
  </r>
  <r>
    <s v="MGH-36050-573"/>
    <x v="456"/>
    <x v="542"/>
    <s v="R-M-0.5"/>
    <x v="0"/>
    <x v="542"/>
    <s v="vstansburygc@unblog.fr"/>
    <x v="0"/>
    <x v="0"/>
    <s v="M"/>
    <x v="1"/>
    <x v="7"/>
    <x v="22"/>
    <x v="0"/>
    <x v="0"/>
    <x v="0"/>
  </r>
  <r>
    <s v="UVF-59322-459"/>
    <x v="373"/>
    <x v="543"/>
    <s v="E-L-2.5"/>
    <x v="5"/>
    <x v="543"/>
    <s v="dheinonengd@printfriendly.com"/>
    <x v="0"/>
    <x v="1"/>
    <s v="L"/>
    <x v="2"/>
    <x v="8"/>
    <x v="106"/>
    <x v="1"/>
    <x v="1"/>
    <x v="1"/>
  </r>
  <r>
    <s v="VET-41158-896"/>
    <x v="457"/>
    <x v="544"/>
    <s v="E-M-2.5"/>
    <x v="0"/>
    <x v="544"/>
    <s v="jshentonge@google.com.hk"/>
    <x v="0"/>
    <x v="1"/>
    <s v="M"/>
    <x v="2"/>
    <x v="25"/>
    <x v="40"/>
    <x v="1"/>
    <x v="0"/>
    <x v="0"/>
  </r>
  <r>
    <s v="XYL-52196-459"/>
    <x v="458"/>
    <x v="545"/>
    <s v="R-D-0.2"/>
    <x v="3"/>
    <x v="545"/>
    <s v="jwilkissongf@nba.com"/>
    <x v="0"/>
    <x v="0"/>
    <s v="D"/>
    <x v="3"/>
    <x v="22"/>
    <x v="36"/>
    <x v="0"/>
    <x v="2"/>
    <x v="0"/>
  </r>
  <r>
    <s v="BPZ-51283-916"/>
    <x v="264"/>
    <x v="546"/>
    <s v="A-M-2.5"/>
    <x v="0"/>
    <x v="546"/>
    <s v=""/>
    <x v="0"/>
    <x v="2"/>
    <s v="M"/>
    <x v="2"/>
    <x v="31"/>
    <x v="95"/>
    <x v="2"/>
    <x v="0"/>
    <x v="1"/>
  </r>
  <r>
    <s v="VQW-91903-926"/>
    <x v="459"/>
    <x v="539"/>
    <s v="E-D-2.5"/>
    <x v="2"/>
    <x v="539"/>
    <s v="cverissimogh@theglobeandmail.com"/>
    <x v="2"/>
    <x v="1"/>
    <s v="D"/>
    <x v="2"/>
    <x v="39"/>
    <x v="140"/>
    <x v="1"/>
    <x v="2"/>
    <x v="0"/>
  </r>
  <r>
    <s v="OLF-77983-457"/>
    <x v="460"/>
    <x v="547"/>
    <s v="A-L-2.5"/>
    <x v="0"/>
    <x v="547"/>
    <s v="gstarcksgi@abc.net.au"/>
    <x v="0"/>
    <x v="2"/>
    <s v="L"/>
    <x v="2"/>
    <x v="24"/>
    <x v="120"/>
    <x v="2"/>
    <x v="1"/>
    <x v="1"/>
  </r>
  <r>
    <s v="MVI-04946-827"/>
    <x v="461"/>
    <x v="548"/>
    <s v="E-L-1"/>
    <x v="2"/>
    <x v="548"/>
    <s v=""/>
    <x v="2"/>
    <x v="1"/>
    <s v="L"/>
    <x v="0"/>
    <x v="28"/>
    <x v="151"/>
    <x v="1"/>
    <x v="1"/>
    <x v="1"/>
  </r>
  <r>
    <s v="UOG-94188-104"/>
    <x v="219"/>
    <x v="549"/>
    <s v="A-M-0.5"/>
    <x v="1"/>
    <x v="549"/>
    <s v="kscholardgk@sbwire.com"/>
    <x v="0"/>
    <x v="2"/>
    <s v="M"/>
    <x v="1"/>
    <x v="17"/>
    <x v="65"/>
    <x v="2"/>
    <x v="0"/>
    <x v="1"/>
  </r>
  <r>
    <s v="DSN-15872-519"/>
    <x v="462"/>
    <x v="550"/>
    <s v="L-L-2.5"/>
    <x v="4"/>
    <x v="550"/>
    <s v="bkindleygl@wikimedia.org"/>
    <x v="0"/>
    <x v="3"/>
    <s v="L"/>
    <x v="2"/>
    <x v="23"/>
    <x v="43"/>
    <x v="3"/>
    <x v="1"/>
    <x v="0"/>
  </r>
  <r>
    <s v="OUQ-73954-002"/>
    <x v="463"/>
    <x v="551"/>
    <s v="R-M-0.2"/>
    <x v="4"/>
    <x v="551"/>
    <s v="khammettgm@dmoz.org"/>
    <x v="0"/>
    <x v="0"/>
    <s v="M"/>
    <x v="3"/>
    <x v="14"/>
    <x v="22"/>
    <x v="0"/>
    <x v="0"/>
    <x v="0"/>
  </r>
  <r>
    <s v="LGL-16843-667"/>
    <x v="464"/>
    <x v="552"/>
    <s v="A-D-0.2"/>
    <x v="4"/>
    <x v="552"/>
    <s v="ahulburtgn@fda.gov"/>
    <x v="0"/>
    <x v="2"/>
    <s v="D"/>
    <x v="3"/>
    <x v="14"/>
    <x v="22"/>
    <x v="2"/>
    <x v="2"/>
    <x v="0"/>
  </r>
  <r>
    <s v="TCC-89722-031"/>
    <x v="465"/>
    <x v="553"/>
    <s v="L-D-0.5"/>
    <x v="2"/>
    <x v="553"/>
    <s v="plauritzengo@photobucket.com"/>
    <x v="0"/>
    <x v="3"/>
    <s v="D"/>
    <x v="1"/>
    <x v="26"/>
    <x v="41"/>
    <x v="3"/>
    <x v="2"/>
    <x v="1"/>
  </r>
  <r>
    <s v="TRA-79507-007"/>
    <x v="466"/>
    <x v="554"/>
    <s v="R-L-2.5"/>
    <x v="4"/>
    <x v="554"/>
    <s v="aburgwingp@redcross.org"/>
    <x v="0"/>
    <x v="0"/>
    <s v="L"/>
    <x v="2"/>
    <x v="4"/>
    <x v="108"/>
    <x v="0"/>
    <x v="1"/>
    <x v="0"/>
  </r>
  <r>
    <s v="MZJ-77284-941"/>
    <x v="467"/>
    <x v="555"/>
    <s v="E-L-0.2"/>
    <x v="1"/>
    <x v="555"/>
    <s v="erolingq@google.fr"/>
    <x v="0"/>
    <x v="1"/>
    <s v="L"/>
    <x v="3"/>
    <x v="38"/>
    <x v="110"/>
    <x v="1"/>
    <x v="1"/>
    <x v="0"/>
  </r>
  <r>
    <s v="AXN-57779-891"/>
    <x v="468"/>
    <x v="556"/>
    <s v="R-M-0.2"/>
    <x v="3"/>
    <x v="556"/>
    <s v="dfowlegr@epa.gov"/>
    <x v="0"/>
    <x v="0"/>
    <s v="M"/>
    <x v="3"/>
    <x v="14"/>
    <x v="169"/>
    <x v="0"/>
    <x v="0"/>
    <x v="1"/>
  </r>
  <r>
    <s v="PJB-15659-994"/>
    <x v="469"/>
    <x v="557"/>
    <s v="L-D-2.5"/>
    <x v="4"/>
    <x v="557"/>
    <s v=""/>
    <x v="1"/>
    <x v="3"/>
    <s v="D"/>
    <x v="2"/>
    <x v="24"/>
    <x v="129"/>
    <x v="3"/>
    <x v="2"/>
    <x v="1"/>
  </r>
  <r>
    <s v="LTS-03470-353"/>
    <x v="470"/>
    <x v="558"/>
    <s v="A-L-2.5"/>
    <x v="1"/>
    <x v="558"/>
    <s v="wpowleslandgt@soundcloud.com"/>
    <x v="0"/>
    <x v="2"/>
    <s v="L"/>
    <x v="2"/>
    <x v="24"/>
    <x v="74"/>
    <x v="2"/>
    <x v="1"/>
    <x v="0"/>
  </r>
  <r>
    <s v="UMM-28497-689"/>
    <x v="471"/>
    <x v="539"/>
    <s v="L-L-2.5"/>
    <x v="3"/>
    <x v="539"/>
    <s v="cverissimogh@theglobeandmail.com"/>
    <x v="2"/>
    <x v="3"/>
    <s v="L"/>
    <x v="2"/>
    <x v="23"/>
    <x v="63"/>
    <x v="3"/>
    <x v="1"/>
    <x v="0"/>
  </r>
  <r>
    <s v="MJZ-93232-402"/>
    <x v="472"/>
    <x v="559"/>
    <s v="E-D-0.2"/>
    <x v="2"/>
    <x v="559"/>
    <s v="lellinghamgv@sciencedaily.com"/>
    <x v="0"/>
    <x v="1"/>
    <s v="D"/>
    <x v="3"/>
    <x v="13"/>
    <x v="186"/>
    <x v="1"/>
    <x v="2"/>
    <x v="0"/>
  </r>
  <r>
    <s v="UHW-74617-126"/>
    <x v="173"/>
    <x v="560"/>
    <s v="E-D-2.5"/>
    <x v="0"/>
    <x v="560"/>
    <s v=""/>
    <x v="0"/>
    <x v="1"/>
    <s v="D"/>
    <x v="2"/>
    <x v="39"/>
    <x v="158"/>
    <x v="1"/>
    <x v="2"/>
    <x v="1"/>
  </r>
  <r>
    <s v="RIK-61730-794"/>
    <x v="473"/>
    <x v="561"/>
    <s v="L-M-0.2"/>
    <x v="5"/>
    <x v="561"/>
    <s v="afendtgx@forbes.com"/>
    <x v="0"/>
    <x v="3"/>
    <s v="M"/>
    <x v="3"/>
    <x v="18"/>
    <x v="50"/>
    <x v="3"/>
    <x v="0"/>
    <x v="0"/>
  </r>
  <r>
    <s v="IDJ-55379-750"/>
    <x v="474"/>
    <x v="562"/>
    <s v="R-M-1"/>
    <x v="4"/>
    <x v="562"/>
    <s v="acleyburngy@lycos.com"/>
    <x v="0"/>
    <x v="0"/>
    <s v="M"/>
    <x v="0"/>
    <x v="0"/>
    <x v="10"/>
    <x v="0"/>
    <x v="0"/>
    <x v="1"/>
  </r>
  <r>
    <s v="OHX-11953-965"/>
    <x v="475"/>
    <x v="563"/>
    <s v="E-L-2.5"/>
    <x v="0"/>
    <x v="563"/>
    <s v="tcastiglionegz@xing.com"/>
    <x v="0"/>
    <x v="1"/>
    <s v="L"/>
    <x v="2"/>
    <x v="8"/>
    <x v="93"/>
    <x v="1"/>
    <x v="1"/>
    <x v="1"/>
  </r>
  <r>
    <s v="TVV-42245-088"/>
    <x v="476"/>
    <x v="564"/>
    <s v="A-M-0.2"/>
    <x v="4"/>
    <x v="564"/>
    <s v=""/>
    <x v="1"/>
    <x v="2"/>
    <s v="M"/>
    <x v="3"/>
    <x v="12"/>
    <x v="72"/>
    <x v="2"/>
    <x v="0"/>
    <x v="1"/>
  </r>
  <r>
    <s v="DYP-74337-787"/>
    <x v="431"/>
    <x v="565"/>
    <s v="R-M-0.5"/>
    <x v="2"/>
    <x v="565"/>
    <s v=""/>
    <x v="0"/>
    <x v="0"/>
    <s v="M"/>
    <x v="1"/>
    <x v="7"/>
    <x v="9"/>
    <x v="0"/>
    <x v="0"/>
    <x v="1"/>
  </r>
  <r>
    <s v="OKA-93124-100"/>
    <x v="477"/>
    <x v="539"/>
    <s v="R-M-0.5"/>
    <x v="1"/>
    <x v="539"/>
    <s v="cverissimogh@theglobeandmail.com"/>
    <x v="2"/>
    <x v="0"/>
    <s v="M"/>
    <x v="1"/>
    <x v="7"/>
    <x v="44"/>
    <x v="0"/>
    <x v="0"/>
    <x v="0"/>
  </r>
  <r>
    <s v="IXW-20780-268"/>
    <x v="478"/>
    <x v="566"/>
    <s v="L-L-2.5"/>
    <x v="0"/>
    <x v="566"/>
    <s v="scouronneh3@mozilla.org"/>
    <x v="0"/>
    <x v="3"/>
    <s v="L"/>
    <x v="2"/>
    <x v="23"/>
    <x v="37"/>
    <x v="3"/>
    <x v="1"/>
    <x v="0"/>
  </r>
  <r>
    <s v="NGG-24006-937"/>
    <x v="45"/>
    <x v="567"/>
    <s v="E-M-2.5"/>
    <x v="4"/>
    <x v="567"/>
    <s v="lflippellih4@github.io"/>
    <x v="2"/>
    <x v="1"/>
    <s v="M"/>
    <x v="2"/>
    <x v="25"/>
    <x v="177"/>
    <x v="1"/>
    <x v="0"/>
    <x v="1"/>
  </r>
  <r>
    <s v="JZC-31180-557"/>
    <x v="444"/>
    <x v="568"/>
    <s v="L-M-2.5"/>
    <x v="2"/>
    <x v="568"/>
    <s v="relizabethh5@live.com"/>
    <x v="0"/>
    <x v="3"/>
    <s v="M"/>
    <x v="2"/>
    <x v="36"/>
    <x v="116"/>
    <x v="3"/>
    <x v="0"/>
    <x v="1"/>
  </r>
  <r>
    <s v="ZMU-63715-204"/>
    <x v="479"/>
    <x v="569"/>
    <s v="E-D-1"/>
    <x v="5"/>
    <x v="569"/>
    <s v="irenhardh6@i2i.jp"/>
    <x v="0"/>
    <x v="1"/>
    <s v="D"/>
    <x v="0"/>
    <x v="37"/>
    <x v="118"/>
    <x v="1"/>
    <x v="2"/>
    <x v="0"/>
  </r>
  <r>
    <s v="GND-08192-056"/>
    <x v="480"/>
    <x v="570"/>
    <s v="L-D-0.5"/>
    <x v="0"/>
    <x v="570"/>
    <s v="wrocheh7@xinhuanet.com"/>
    <x v="0"/>
    <x v="3"/>
    <s v="D"/>
    <x v="1"/>
    <x v="26"/>
    <x v="42"/>
    <x v="3"/>
    <x v="2"/>
    <x v="0"/>
  </r>
  <r>
    <s v="RYY-38961-093"/>
    <x v="481"/>
    <x v="571"/>
    <s v="A-M-0.2"/>
    <x v="5"/>
    <x v="571"/>
    <s v="lalawayhh@weather.com"/>
    <x v="0"/>
    <x v="2"/>
    <s v="M"/>
    <x v="3"/>
    <x v="12"/>
    <x v="16"/>
    <x v="2"/>
    <x v="0"/>
    <x v="1"/>
  </r>
  <r>
    <s v="CVA-64996-969"/>
    <x v="478"/>
    <x v="572"/>
    <s v="A-L-1"/>
    <x v="5"/>
    <x v="572"/>
    <s v="codgaardh9@nsw.gov.au"/>
    <x v="0"/>
    <x v="2"/>
    <s v="L"/>
    <x v="0"/>
    <x v="2"/>
    <x v="17"/>
    <x v="2"/>
    <x v="1"/>
    <x v="1"/>
  </r>
  <r>
    <s v="XTH-67276-442"/>
    <x v="482"/>
    <x v="573"/>
    <s v="L-M-2.5"/>
    <x v="4"/>
    <x v="573"/>
    <s v="bbyrdha@4shared.com"/>
    <x v="0"/>
    <x v="3"/>
    <s v="M"/>
    <x v="2"/>
    <x v="36"/>
    <x v="136"/>
    <x v="3"/>
    <x v="0"/>
    <x v="1"/>
  </r>
  <r>
    <s v="PVU-02950-470"/>
    <x v="353"/>
    <x v="574"/>
    <s v="E-D-1"/>
    <x v="2"/>
    <x v="574"/>
    <s v=""/>
    <x v="2"/>
    <x v="1"/>
    <s v="D"/>
    <x v="0"/>
    <x v="37"/>
    <x v="87"/>
    <x v="1"/>
    <x v="2"/>
    <x v="1"/>
  </r>
  <r>
    <s v="XSN-26809-910"/>
    <x v="199"/>
    <x v="575"/>
    <s v="E-M-2.5"/>
    <x v="0"/>
    <x v="575"/>
    <s v="dchardinhc@nhs.uk"/>
    <x v="1"/>
    <x v="1"/>
    <s v="M"/>
    <x v="2"/>
    <x v="25"/>
    <x v="40"/>
    <x v="1"/>
    <x v="0"/>
    <x v="0"/>
  </r>
  <r>
    <s v="UDN-88321-005"/>
    <x v="372"/>
    <x v="576"/>
    <s v="R-L-0.5"/>
    <x v="1"/>
    <x v="576"/>
    <s v="hradbonehd@newsvine.com"/>
    <x v="0"/>
    <x v="0"/>
    <s v="L"/>
    <x v="1"/>
    <x v="30"/>
    <x v="66"/>
    <x v="0"/>
    <x v="1"/>
    <x v="1"/>
  </r>
  <r>
    <s v="EXP-21628-670"/>
    <x v="267"/>
    <x v="577"/>
    <s v="A-M-2.5"/>
    <x v="3"/>
    <x v="577"/>
    <s v="wbernthhe@miitbeian.gov.cn"/>
    <x v="0"/>
    <x v="2"/>
    <s v="M"/>
    <x v="2"/>
    <x v="31"/>
    <x v="57"/>
    <x v="2"/>
    <x v="0"/>
    <x v="1"/>
  </r>
  <r>
    <s v="VGM-24161-361"/>
    <x v="480"/>
    <x v="578"/>
    <s v="E-M-2.5"/>
    <x v="0"/>
    <x v="578"/>
    <s v="bacarsonhf@cnn.com"/>
    <x v="0"/>
    <x v="1"/>
    <s v="M"/>
    <x v="2"/>
    <x v="25"/>
    <x v="40"/>
    <x v="1"/>
    <x v="0"/>
    <x v="0"/>
  </r>
  <r>
    <s v="PKN-19556-918"/>
    <x v="483"/>
    <x v="579"/>
    <s v="E-L-0.2"/>
    <x v="5"/>
    <x v="579"/>
    <s v="fbrighamhg@blog.com"/>
    <x v="1"/>
    <x v="1"/>
    <s v="L"/>
    <x v="3"/>
    <x v="38"/>
    <x v="149"/>
    <x v="1"/>
    <x v="1"/>
    <x v="0"/>
  </r>
  <r>
    <s v="PKN-19556-918"/>
    <x v="483"/>
    <x v="579"/>
    <s v="L-D-0.5"/>
    <x v="4"/>
    <x v="579"/>
    <s v="fbrighamhg@blog.com"/>
    <x v="1"/>
    <x v="3"/>
    <s v="D"/>
    <x v="1"/>
    <x v="26"/>
    <x v="113"/>
    <x v="3"/>
    <x v="2"/>
    <x v="0"/>
  </r>
  <r>
    <s v="PKN-19556-918"/>
    <x v="483"/>
    <x v="579"/>
    <s v="A-D-0.2"/>
    <x v="2"/>
    <x v="579"/>
    <s v="fbrighamhg@blog.com"/>
    <x v="1"/>
    <x v="2"/>
    <s v="D"/>
    <x v="3"/>
    <x v="14"/>
    <x v="55"/>
    <x v="2"/>
    <x v="2"/>
    <x v="0"/>
  </r>
  <r>
    <s v="PKN-19556-918"/>
    <x v="483"/>
    <x v="579"/>
    <s v="R-D-2.5"/>
    <x v="1"/>
    <x v="579"/>
    <s v="fbrighamhg@blog.com"/>
    <x v="1"/>
    <x v="0"/>
    <s v="D"/>
    <x v="2"/>
    <x v="9"/>
    <x v="182"/>
    <x v="0"/>
    <x v="2"/>
    <x v="0"/>
  </r>
  <r>
    <s v="DXQ-44537-297"/>
    <x v="484"/>
    <x v="580"/>
    <s v="E-L-0.5"/>
    <x v="4"/>
    <x v="580"/>
    <s v="myoxenhk@google.com"/>
    <x v="0"/>
    <x v="1"/>
    <s v="L"/>
    <x v="1"/>
    <x v="32"/>
    <x v="70"/>
    <x v="1"/>
    <x v="1"/>
    <x v="1"/>
  </r>
  <r>
    <s v="BPC-54727-307"/>
    <x v="485"/>
    <x v="581"/>
    <s v="R-L-1"/>
    <x v="4"/>
    <x v="581"/>
    <s v="gmcgavinhl@histats.com"/>
    <x v="0"/>
    <x v="0"/>
    <s v="L"/>
    <x v="0"/>
    <x v="35"/>
    <x v="62"/>
    <x v="0"/>
    <x v="1"/>
    <x v="1"/>
  </r>
  <r>
    <s v="KSH-47717-456"/>
    <x v="486"/>
    <x v="582"/>
    <s v="L-M-1"/>
    <x v="3"/>
    <x v="582"/>
    <s v="luttermarehm@engadget.com"/>
    <x v="0"/>
    <x v="3"/>
    <s v="M"/>
    <x v="0"/>
    <x v="21"/>
    <x v="34"/>
    <x v="3"/>
    <x v="0"/>
    <x v="1"/>
  </r>
  <r>
    <s v="ANK-59436-446"/>
    <x v="487"/>
    <x v="583"/>
    <s v="E-L-0.5"/>
    <x v="4"/>
    <x v="583"/>
    <s v="edambrogiohn@techcrunch.com"/>
    <x v="0"/>
    <x v="1"/>
    <s v="L"/>
    <x v="1"/>
    <x v="32"/>
    <x v="70"/>
    <x v="1"/>
    <x v="1"/>
    <x v="0"/>
  </r>
  <r>
    <s v="AYY-83051-752"/>
    <x v="488"/>
    <x v="584"/>
    <s v="L-L-1"/>
    <x v="5"/>
    <x v="584"/>
    <s v="cwinchcombeho@jiathis.com"/>
    <x v="0"/>
    <x v="3"/>
    <s v="L"/>
    <x v="0"/>
    <x v="27"/>
    <x v="179"/>
    <x v="3"/>
    <x v="1"/>
    <x v="0"/>
  </r>
  <r>
    <s v="CSW-59644-267"/>
    <x v="489"/>
    <x v="585"/>
    <s v="E-M-2.5"/>
    <x v="2"/>
    <x v="585"/>
    <s v="bpaumierhp@umn.edu"/>
    <x v="1"/>
    <x v="1"/>
    <s v="M"/>
    <x v="2"/>
    <x v="25"/>
    <x v="176"/>
    <x v="1"/>
    <x v="0"/>
    <x v="0"/>
  </r>
  <r>
    <s v="ITY-92466-909"/>
    <x v="162"/>
    <x v="586"/>
    <s v="A-M-2.5"/>
    <x v="3"/>
    <x v="586"/>
    <s v=""/>
    <x v="1"/>
    <x v="2"/>
    <s v="M"/>
    <x v="2"/>
    <x v="31"/>
    <x v="57"/>
    <x v="2"/>
    <x v="0"/>
    <x v="0"/>
  </r>
  <r>
    <s v="IGW-04801-466"/>
    <x v="490"/>
    <x v="587"/>
    <s v="L-D-0.2"/>
    <x v="2"/>
    <x v="587"/>
    <s v="jcapeyhr@bravesites.com"/>
    <x v="0"/>
    <x v="3"/>
    <s v="D"/>
    <x v="3"/>
    <x v="10"/>
    <x v="84"/>
    <x v="3"/>
    <x v="2"/>
    <x v="0"/>
  </r>
  <r>
    <s v="LJN-34281-921"/>
    <x v="491"/>
    <x v="588"/>
    <s v="R-L-2.5"/>
    <x v="1"/>
    <x v="588"/>
    <s v="tmathonneti0@google.co.jp"/>
    <x v="0"/>
    <x v="0"/>
    <s v="L"/>
    <x v="2"/>
    <x v="4"/>
    <x v="187"/>
    <x v="0"/>
    <x v="1"/>
    <x v="1"/>
  </r>
  <r>
    <s v="BWZ-46364-547"/>
    <x v="301"/>
    <x v="589"/>
    <s v="R-L-1"/>
    <x v="3"/>
    <x v="589"/>
    <s v="ybasillht@theguardian.com"/>
    <x v="0"/>
    <x v="0"/>
    <s v="L"/>
    <x v="0"/>
    <x v="35"/>
    <x v="66"/>
    <x v="0"/>
    <x v="1"/>
    <x v="0"/>
  </r>
  <r>
    <s v="SBC-95710-706"/>
    <x v="194"/>
    <x v="590"/>
    <s v="E-M-0.2"/>
    <x v="0"/>
    <x v="590"/>
    <s v="mbaistowhu@i2i.jp"/>
    <x v="2"/>
    <x v="1"/>
    <s v="M"/>
    <x v="3"/>
    <x v="16"/>
    <x v="112"/>
    <x v="1"/>
    <x v="0"/>
    <x v="0"/>
  </r>
  <r>
    <s v="WRN-55114-031"/>
    <x v="26"/>
    <x v="591"/>
    <s v="E-L-2.5"/>
    <x v="3"/>
    <x v="591"/>
    <s v="cpallanthv@typepad.com"/>
    <x v="0"/>
    <x v="1"/>
    <s v="L"/>
    <x v="2"/>
    <x v="8"/>
    <x v="89"/>
    <x v="1"/>
    <x v="1"/>
    <x v="0"/>
  </r>
  <r>
    <s v="TZU-64255-831"/>
    <x v="125"/>
    <x v="592"/>
    <s v="R-D-2.5"/>
    <x v="0"/>
    <x v="592"/>
    <s v=""/>
    <x v="0"/>
    <x v="0"/>
    <s v="D"/>
    <x v="2"/>
    <x v="9"/>
    <x v="13"/>
    <x v="0"/>
    <x v="2"/>
    <x v="1"/>
  </r>
  <r>
    <s v="JVF-91003-729"/>
    <x v="492"/>
    <x v="593"/>
    <s v="A-D-2.5"/>
    <x v="3"/>
    <x v="593"/>
    <s v="dohx@redcross.org"/>
    <x v="0"/>
    <x v="2"/>
    <s v="D"/>
    <x v="2"/>
    <x v="11"/>
    <x v="96"/>
    <x v="2"/>
    <x v="2"/>
    <x v="0"/>
  </r>
  <r>
    <s v="MVB-22135-665"/>
    <x v="462"/>
    <x v="594"/>
    <s v="A-D-1"/>
    <x v="2"/>
    <x v="594"/>
    <s v="drallinhy@howstuffworks.com"/>
    <x v="0"/>
    <x v="2"/>
    <s v="D"/>
    <x v="0"/>
    <x v="0"/>
    <x v="138"/>
    <x v="2"/>
    <x v="2"/>
    <x v="0"/>
  </r>
  <r>
    <s v="CKS-47815-571"/>
    <x v="493"/>
    <x v="595"/>
    <s v="L-L-0.5"/>
    <x v="3"/>
    <x v="595"/>
    <s v="achillhz@epa.gov"/>
    <x v="2"/>
    <x v="3"/>
    <s v="L"/>
    <x v="1"/>
    <x v="20"/>
    <x v="32"/>
    <x v="3"/>
    <x v="1"/>
    <x v="0"/>
  </r>
  <r>
    <s v="OAW-17338-101"/>
    <x v="494"/>
    <x v="588"/>
    <s v="R-D-0.2"/>
    <x v="5"/>
    <x v="588"/>
    <s v="tmathonneti0@google.co.jp"/>
    <x v="0"/>
    <x v="0"/>
    <s v="D"/>
    <x v="3"/>
    <x v="22"/>
    <x v="103"/>
    <x v="0"/>
    <x v="2"/>
    <x v="1"/>
  </r>
  <r>
    <s v="ALP-37623-536"/>
    <x v="495"/>
    <x v="596"/>
    <s v="L-L-1"/>
    <x v="5"/>
    <x v="596"/>
    <s v="cdenysi1@is.gd"/>
    <x v="2"/>
    <x v="3"/>
    <s v="L"/>
    <x v="0"/>
    <x v="27"/>
    <x v="179"/>
    <x v="3"/>
    <x v="1"/>
    <x v="1"/>
  </r>
  <r>
    <s v="WMU-87639-108"/>
    <x v="496"/>
    <x v="597"/>
    <s v="R-D-0.5"/>
    <x v="2"/>
    <x v="597"/>
    <s v="cstebbingsi2@drupal.org"/>
    <x v="0"/>
    <x v="0"/>
    <s v="D"/>
    <x v="1"/>
    <x v="29"/>
    <x v="147"/>
    <x v="0"/>
    <x v="2"/>
    <x v="0"/>
  </r>
  <r>
    <s v="USN-44968-231"/>
    <x v="497"/>
    <x v="598"/>
    <s v="R-L-1"/>
    <x v="4"/>
    <x v="598"/>
    <s v=""/>
    <x v="0"/>
    <x v="0"/>
    <s v="L"/>
    <x v="0"/>
    <x v="35"/>
    <x v="62"/>
    <x v="0"/>
    <x v="1"/>
    <x v="1"/>
  </r>
  <r>
    <s v="YZG-20575-451"/>
    <x v="498"/>
    <x v="599"/>
    <s v="L-L-1"/>
    <x v="4"/>
    <x v="599"/>
    <s v="rzywickii4@ifeng.com"/>
    <x v="1"/>
    <x v="3"/>
    <s v="L"/>
    <x v="0"/>
    <x v="27"/>
    <x v="165"/>
    <x v="3"/>
    <x v="1"/>
    <x v="1"/>
  </r>
  <r>
    <s v="HTH-52867-812"/>
    <x v="382"/>
    <x v="600"/>
    <s v="A-M-2.5"/>
    <x v="4"/>
    <x v="600"/>
    <s v="aburgetti5@moonfruit.com"/>
    <x v="0"/>
    <x v="2"/>
    <s v="M"/>
    <x v="2"/>
    <x v="31"/>
    <x v="68"/>
    <x v="2"/>
    <x v="0"/>
    <x v="1"/>
  </r>
  <r>
    <s v="FWU-44971-444"/>
    <x v="499"/>
    <x v="601"/>
    <s v="A-D-2.5"/>
    <x v="3"/>
    <x v="601"/>
    <s v="mmalloyi6@seattletimes.com"/>
    <x v="0"/>
    <x v="2"/>
    <s v="D"/>
    <x v="2"/>
    <x v="11"/>
    <x v="96"/>
    <x v="2"/>
    <x v="2"/>
    <x v="1"/>
  </r>
  <r>
    <s v="EQI-82205-066"/>
    <x v="500"/>
    <x v="602"/>
    <s v="R-M-2.5"/>
    <x v="0"/>
    <x v="602"/>
    <s v="mmcparlandi7@w3.org"/>
    <x v="0"/>
    <x v="0"/>
    <s v="M"/>
    <x v="2"/>
    <x v="11"/>
    <x v="135"/>
    <x v="0"/>
    <x v="0"/>
    <x v="0"/>
  </r>
  <r>
    <s v="NAR-00747-074"/>
    <x v="501"/>
    <x v="603"/>
    <s v="L-D-1"/>
    <x v="4"/>
    <x v="603"/>
    <s v="sjennaroyi8@purevolume.com"/>
    <x v="0"/>
    <x v="3"/>
    <s v="D"/>
    <x v="0"/>
    <x v="2"/>
    <x v="67"/>
    <x v="3"/>
    <x v="2"/>
    <x v="1"/>
  </r>
  <r>
    <s v="JYR-22052-185"/>
    <x v="502"/>
    <x v="604"/>
    <s v="A-M-0.5"/>
    <x v="0"/>
    <x v="604"/>
    <s v="wplacei9@wsj.com"/>
    <x v="0"/>
    <x v="2"/>
    <s v="M"/>
    <x v="1"/>
    <x v="17"/>
    <x v="72"/>
    <x v="2"/>
    <x v="0"/>
    <x v="0"/>
  </r>
  <r>
    <s v="XKO-54097-932"/>
    <x v="503"/>
    <x v="605"/>
    <s v="E-M-0.5"/>
    <x v="3"/>
    <x v="605"/>
    <s v="jmillettik@addtoany.com"/>
    <x v="0"/>
    <x v="1"/>
    <s v="M"/>
    <x v="1"/>
    <x v="1"/>
    <x v="167"/>
    <x v="1"/>
    <x v="0"/>
    <x v="0"/>
  </r>
  <r>
    <s v="HXA-72415-025"/>
    <x v="504"/>
    <x v="606"/>
    <s v="A-D-2.5"/>
    <x v="0"/>
    <x v="606"/>
    <s v="dgadsdenib@google.com.hk"/>
    <x v="1"/>
    <x v="2"/>
    <s v="D"/>
    <x v="2"/>
    <x v="11"/>
    <x v="135"/>
    <x v="2"/>
    <x v="2"/>
    <x v="0"/>
  </r>
  <r>
    <s v="MJF-20065-335"/>
    <x v="497"/>
    <x v="607"/>
    <s v="E-L-0.5"/>
    <x v="5"/>
    <x v="607"/>
    <s v="vwakelinic@unesco.org"/>
    <x v="0"/>
    <x v="1"/>
    <s v="L"/>
    <x v="1"/>
    <x v="32"/>
    <x v="119"/>
    <x v="1"/>
    <x v="1"/>
    <x v="1"/>
  </r>
  <r>
    <s v="GFI-83300-059"/>
    <x v="501"/>
    <x v="608"/>
    <s v="A-M-0.2"/>
    <x v="5"/>
    <x v="608"/>
    <s v="acampsallid@zimbio.com"/>
    <x v="0"/>
    <x v="2"/>
    <s v="M"/>
    <x v="3"/>
    <x v="12"/>
    <x v="16"/>
    <x v="2"/>
    <x v="0"/>
    <x v="0"/>
  </r>
  <r>
    <s v="WJR-51493-682"/>
    <x v="1"/>
    <x v="609"/>
    <s v="L-D-2.5"/>
    <x v="1"/>
    <x v="609"/>
    <s v="smosebyie@stanford.edu"/>
    <x v="0"/>
    <x v="3"/>
    <s v="D"/>
    <x v="2"/>
    <x v="24"/>
    <x v="74"/>
    <x v="3"/>
    <x v="2"/>
    <x v="1"/>
  </r>
  <r>
    <s v="SHP-55648-472"/>
    <x v="505"/>
    <x v="610"/>
    <s v="A-M-1"/>
    <x v="5"/>
    <x v="610"/>
    <s v="cwassif@prweb.com"/>
    <x v="0"/>
    <x v="2"/>
    <s v="M"/>
    <x v="0"/>
    <x v="15"/>
    <x v="173"/>
    <x v="2"/>
    <x v="0"/>
    <x v="1"/>
  </r>
  <r>
    <s v="HYR-03455-684"/>
    <x v="506"/>
    <x v="611"/>
    <s v="E-D-1"/>
    <x v="5"/>
    <x v="611"/>
    <s v="isjostromig@pbs.org"/>
    <x v="0"/>
    <x v="1"/>
    <s v="D"/>
    <x v="0"/>
    <x v="37"/>
    <x v="118"/>
    <x v="1"/>
    <x v="2"/>
    <x v="1"/>
  </r>
  <r>
    <s v="HYR-03455-684"/>
    <x v="506"/>
    <x v="611"/>
    <s v="L-D-0.2"/>
    <x v="0"/>
    <x v="611"/>
    <s v="isjostromig@pbs.org"/>
    <x v="0"/>
    <x v="3"/>
    <s v="D"/>
    <x v="3"/>
    <x v="10"/>
    <x v="41"/>
    <x v="3"/>
    <x v="2"/>
    <x v="1"/>
  </r>
  <r>
    <s v="HUG-52766-375"/>
    <x v="507"/>
    <x v="612"/>
    <s v="A-D-2.5"/>
    <x v="4"/>
    <x v="612"/>
    <s v="jbranchettii@bravesites.com"/>
    <x v="0"/>
    <x v="2"/>
    <s v="D"/>
    <x v="2"/>
    <x v="11"/>
    <x v="21"/>
    <x v="2"/>
    <x v="2"/>
    <x v="1"/>
  </r>
  <r>
    <s v="DAH-46595-917"/>
    <x v="508"/>
    <x v="613"/>
    <s v="A-D-1"/>
    <x v="5"/>
    <x v="613"/>
    <s v="nrudlandij@blogs.com"/>
    <x v="1"/>
    <x v="2"/>
    <s v="D"/>
    <x v="0"/>
    <x v="0"/>
    <x v="33"/>
    <x v="2"/>
    <x v="2"/>
    <x v="1"/>
  </r>
  <r>
    <s v="VEM-79839-466"/>
    <x v="509"/>
    <x v="605"/>
    <s v="R-L-2.5"/>
    <x v="1"/>
    <x v="605"/>
    <s v="jmillettik@addtoany.com"/>
    <x v="0"/>
    <x v="0"/>
    <s v="L"/>
    <x v="2"/>
    <x v="4"/>
    <x v="187"/>
    <x v="0"/>
    <x v="1"/>
    <x v="0"/>
  </r>
  <r>
    <s v="OWH-11126-533"/>
    <x v="131"/>
    <x v="614"/>
    <s v="L-M-2.5"/>
    <x v="0"/>
    <x v="614"/>
    <s v="ftourryil@google.de"/>
    <x v="0"/>
    <x v="3"/>
    <s v="M"/>
    <x v="2"/>
    <x v="36"/>
    <x v="174"/>
    <x v="3"/>
    <x v="0"/>
    <x v="1"/>
  </r>
  <r>
    <s v="UMT-26130-151"/>
    <x v="510"/>
    <x v="615"/>
    <s v="L-M-0.2"/>
    <x v="3"/>
    <x v="615"/>
    <s v="cweatherallim@toplist.cz"/>
    <x v="0"/>
    <x v="3"/>
    <s v="M"/>
    <x v="3"/>
    <x v="18"/>
    <x v="73"/>
    <x v="3"/>
    <x v="0"/>
    <x v="0"/>
  </r>
  <r>
    <s v="JKA-27899-806"/>
    <x v="511"/>
    <x v="616"/>
    <s v="R-L-1"/>
    <x v="1"/>
    <x v="616"/>
    <s v="gheindrickin@usda.gov"/>
    <x v="0"/>
    <x v="0"/>
    <s v="L"/>
    <x v="0"/>
    <x v="35"/>
    <x v="143"/>
    <x v="0"/>
    <x v="1"/>
    <x v="1"/>
  </r>
  <r>
    <s v="ULU-07744-724"/>
    <x v="512"/>
    <x v="617"/>
    <s v="L-M-0.5"/>
    <x v="1"/>
    <x v="617"/>
    <s v="limasonio@discuz.net"/>
    <x v="0"/>
    <x v="3"/>
    <s v="M"/>
    <x v="1"/>
    <x v="19"/>
    <x v="34"/>
    <x v="3"/>
    <x v="0"/>
    <x v="0"/>
  </r>
  <r>
    <s v="NOM-56457-507"/>
    <x v="513"/>
    <x v="618"/>
    <s v="E-M-1"/>
    <x v="5"/>
    <x v="618"/>
    <s v="hsaillip@odnoklassniki.ru"/>
    <x v="0"/>
    <x v="1"/>
    <s v="M"/>
    <x v="0"/>
    <x v="3"/>
    <x v="121"/>
    <x v="1"/>
    <x v="0"/>
    <x v="0"/>
  </r>
  <r>
    <s v="NZN-71683-705"/>
    <x v="514"/>
    <x v="619"/>
    <s v="A-L-2.5"/>
    <x v="5"/>
    <x v="619"/>
    <s v="hlarvoriq@last.fm"/>
    <x v="0"/>
    <x v="2"/>
    <s v="L"/>
    <x v="2"/>
    <x v="24"/>
    <x v="39"/>
    <x v="2"/>
    <x v="1"/>
    <x v="0"/>
  </r>
  <r>
    <s v="WMA-34232-850"/>
    <x v="7"/>
    <x v="620"/>
    <s v="L-D-2.5"/>
    <x v="4"/>
    <x v="620"/>
    <s v=""/>
    <x v="0"/>
    <x v="3"/>
    <s v="D"/>
    <x v="2"/>
    <x v="24"/>
    <x v="129"/>
    <x v="3"/>
    <x v="2"/>
    <x v="0"/>
  </r>
  <r>
    <s v="EZL-27919-704"/>
    <x v="481"/>
    <x v="621"/>
    <s v="L-L-0.5"/>
    <x v="1"/>
    <x v="621"/>
    <s v=""/>
    <x v="0"/>
    <x v="3"/>
    <s v="L"/>
    <x v="1"/>
    <x v="20"/>
    <x v="46"/>
    <x v="3"/>
    <x v="1"/>
    <x v="1"/>
  </r>
  <r>
    <s v="ZYU-11345-774"/>
    <x v="515"/>
    <x v="622"/>
    <s v="L-M-0.5"/>
    <x v="1"/>
    <x v="622"/>
    <s v="cpenwardenit@mlb.com"/>
    <x v="1"/>
    <x v="3"/>
    <s v="M"/>
    <x v="1"/>
    <x v="19"/>
    <x v="34"/>
    <x v="3"/>
    <x v="0"/>
    <x v="1"/>
  </r>
  <r>
    <s v="CPW-34587-459"/>
    <x v="516"/>
    <x v="623"/>
    <s v="A-L-2.5"/>
    <x v="5"/>
    <x v="623"/>
    <s v="mmiddisiu@dmoz.org"/>
    <x v="0"/>
    <x v="2"/>
    <s v="L"/>
    <x v="2"/>
    <x v="24"/>
    <x v="39"/>
    <x v="2"/>
    <x v="1"/>
    <x v="0"/>
  </r>
  <r>
    <s v="NQZ-82067-394"/>
    <x v="517"/>
    <x v="624"/>
    <s v="R-L-2.5"/>
    <x v="2"/>
    <x v="624"/>
    <s v="avairowiv@studiopress.com"/>
    <x v="2"/>
    <x v="0"/>
    <s v="L"/>
    <x v="2"/>
    <x v="4"/>
    <x v="142"/>
    <x v="0"/>
    <x v="1"/>
    <x v="1"/>
  </r>
  <r>
    <s v="JBW-95055-851"/>
    <x v="518"/>
    <x v="625"/>
    <s v="A-M-1"/>
    <x v="1"/>
    <x v="625"/>
    <s v="agoldieiw@goo.gl"/>
    <x v="0"/>
    <x v="2"/>
    <s v="M"/>
    <x v="0"/>
    <x v="15"/>
    <x v="126"/>
    <x v="2"/>
    <x v="0"/>
    <x v="1"/>
  </r>
  <r>
    <s v="AHY-20324-088"/>
    <x v="519"/>
    <x v="626"/>
    <s v="L-L-0.2"/>
    <x v="0"/>
    <x v="626"/>
    <s v="nayrisix@t-online.de"/>
    <x v="2"/>
    <x v="3"/>
    <s v="L"/>
    <x v="3"/>
    <x v="6"/>
    <x v="54"/>
    <x v="3"/>
    <x v="1"/>
    <x v="0"/>
  </r>
  <r>
    <s v="ZSL-66684-103"/>
    <x v="520"/>
    <x v="627"/>
    <s v="E-M-0.2"/>
    <x v="0"/>
    <x v="627"/>
    <s v="lbenediktovichiy@wunderground.com"/>
    <x v="0"/>
    <x v="1"/>
    <s v="M"/>
    <x v="3"/>
    <x v="16"/>
    <x v="112"/>
    <x v="1"/>
    <x v="0"/>
    <x v="0"/>
  </r>
  <r>
    <s v="WNE-73911-475"/>
    <x v="521"/>
    <x v="628"/>
    <s v="L-D-0.5"/>
    <x v="5"/>
    <x v="628"/>
    <s v="tjacobovitziz@cbc.ca"/>
    <x v="0"/>
    <x v="3"/>
    <s v="D"/>
    <x v="1"/>
    <x v="26"/>
    <x v="162"/>
    <x v="3"/>
    <x v="2"/>
    <x v="1"/>
  </r>
  <r>
    <s v="EZB-68383-559"/>
    <x v="418"/>
    <x v="629"/>
    <s v="R-L-1"/>
    <x v="5"/>
    <x v="629"/>
    <s v=""/>
    <x v="0"/>
    <x v="0"/>
    <s v="L"/>
    <x v="0"/>
    <x v="35"/>
    <x v="144"/>
    <x v="0"/>
    <x v="1"/>
    <x v="1"/>
  </r>
  <r>
    <s v="OVO-01283-090"/>
    <x v="122"/>
    <x v="630"/>
    <s v="L-L-2.5"/>
    <x v="0"/>
    <x v="630"/>
    <s v="jdruittj1@feedburner.com"/>
    <x v="0"/>
    <x v="3"/>
    <s v="L"/>
    <x v="2"/>
    <x v="23"/>
    <x v="37"/>
    <x v="3"/>
    <x v="1"/>
    <x v="0"/>
  </r>
  <r>
    <s v="TXH-78646-919"/>
    <x v="423"/>
    <x v="631"/>
    <s v="R-D-0.2"/>
    <x v="3"/>
    <x v="631"/>
    <s v="dshortallj2@wikipedia.org"/>
    <x v="0"/>
    <x v="0"/>
    <s v="D"/>
    <x v="3"/>
    <x v="22"/>
    <x v="36"/>
    <x v="0"/>
    <x v="2"/>
    <x v="0"/>
  </r>
  <r>
    <s v="CYZ-37122-164"/>
    <x v="463"/>
    <x v="632"/>
    <s v="E-M-0.5"/>
    <x v="0"/>
    <x v="632"/>
    <s v="wcottierj3@cafepress.com"/>
    <x v="0"/>
    <x v="1"/>
    <s v="M"/>
    <x v="1"/>
    <x v="1"/>
    <x v="38"/>
    <x v="1"/>
    <x v="0"/>
    <x v="1"/>
  </r>
  <r>
    <s v="AGQ-06534-750"/>
    <x v="273"/>
    <x v="633"/>
    <s v="A-L-1"/>
    <x v="1"/>
    <x v="633"/>
    <s v="kgrinstedj4@google.com.br"/>
    <x v="1"/>
    <x v="2"/>
    <s v="L"/>
    <x v="0"/>
    <x v="2"/>
    <x v="188"/>
    <x v="2"/>
    <x v="1"/>
    <x v="1"/>
  </r>
  <r>
    <s v="QVL-32245-818"/>
    <x v="522"/>
    <x v="634"/>
    <s v="A-M-0.5"/>
    <x v="1"/>
    <x v="634"/>
    <s v="dskynerj5@hubpages.com"/>
    <x v="0"/>
    <x v="2"/>
    <s v="M"/>
    <x v="1"/>
    <x v="17"/>
    <x v="65"/>
    <x v="2"/>
    <x v="0"/>
    <x v="1"/>
  </r>
  <r>
    <s v="LTD-96842-834"/>
    <x v="523"/>
    <x v="635"/>
    <s v="L-D-2.5"/>
    <x v="5"/>
    <x v="635"/>
    <s v=""/>
    <x v="0"/>
    <x v="3"/>
    <s v="D"/>
    <x v="2"/>
    <x v="24"/>
    <x v="39"/>
    <x v="3"/>
    <x v="2"/>
    <x v="1"/>
  </r>
  <r>
    <s v="SEC-91807-425"/>
    <x v="260"/>
    <x v="636"/>
    <s v="A-M-1"/>
    <x v="0"/>
    <x v="636"/>
    <s v="jdymokeje@prnewswire.com"/>
    <x v="1"/>
    <x v="2"/>
    <s v="M"/>
    <x v="0"/>
    <x v="15"/>
    <x v="122"/>
    <x v="2"/>
    <x v="0"/>
    <x v="1"/>
  </r>
  <r>
    <s v="MHM-44857-599"/>
    <x v="331"/>
    <x v="637"/>
    <s v="L-D-1"/>
    <x v="2"/>
    <x v="637"/>
    <s v="aweinmannj8@shinystat.com"/>
    <x v="0"/>
    <x v="3"/>
    <s v="D"/>
    <x v="0"/>
    <x v="2"/>
    <x v="2"/>
    <x v="3"/>
    <x v="2"/>
    <x v="1"/>
  </r>
  <r>
    <s v="KGC-95046-911"/>
    <x v="524"/>
    <x v="638"/>
    <s v="A-M-2.5"/>
    <x v="0"/>
    <x v="638"/>
    <s v="eandriessenj9@europa.eu"/>
    <x v="0"/>
    <x v="2"/>
    <s v="M"/>
    <x v="2"/>
    <x v="31"/>
    <x v="95"/>
    <x v="2"/>
    <x v="0"/>
    <x v="0"/>
  </r>
  <r>
    <s v="RZC-75150-413"/>
    <x v="525"/>
    <x v="639"/>
    <s v="E-D-0.5"/>
    <x v="1"/>
    <x v="639"/>
    <s v="rdeaconsonja@archive.org"/>
    <x v="0"/>
    <x v="1"/>
    <s v="D"/>
    <x v="1"/>
    <x v="5"/>
    <x v="114"/>
    <x v="1"/>
    <x v="2"/>
    <x v="1"/>
  </r>
  <r>
    <s v="EYH-88288-452"/>
    <x v="526"/>
    <x v="640"/>
    <s v="L-L-2.5"/>
    <x v="1"/>
    <x v="640"/>
    <s v="dcarojb@twitter.com"/>
    <x v="0"/>
    <x v="3"/>
    <s v="L"/>
    <x v="2"/>
    <x v="23"/>
    <x v="134"/>
    <x v="3"/>
    <x v="1"/>
    <x v="0"/>
  </r>
  <r>
    <s v="NYQ-24237-772"/>
    <x v="104"/>
    <x v="641"/>
    <s v="L-D-0.5"/>
    <x v="4"/>
    <x v="641"/>
    <s v="jbluckjc@imageshack.us"/>
    <x v="0"/>
    <x v="3"/>
    <s v="D"/>
    <x v="1"/>
    <x v="26"/>
    <x v="113"/>
    <x v="3"/>
    <x v="2"/>
    <x v="1"/>
  </r>
  <r>
    <s v="WKB-21680-566"/>
    <x v="491"/>
    <x v="642"/>
    <s v="A-M-0.5"/>
    <x v="3"/>
    <x v="642"/>
    <s v=""/>
    <x v="1"/>
    <x v="2"/>
    <s v="M"/>
    <x v="1"/>
    <x v="17"/>
    <x v="16"/>
    <x v="2"/>
    <x v="0"/>
    <x v="1"/>
  </r>
  <r>
    <s v="THE-61147-027"/>
    <x v="157"/>
    <x v="636"/>
    <s v="L-D-1"/>
    <x v="0"/>
    <x v="636"/>
    <s v="jdymokeje@prnewswire.com"/>
    <x v="1"/>
    <x v="3"/>
    <s v="D"/>
    <x v="0"/>
    <x v="2"/>
    <x v="109"/>
    <x v="3"/>
    <x v="2"/>
    <x v="1"/>
  </r>
  <r>
    <s v="PTY-86420-119"/>
    <x v="527"/>
    <x v="643"/>
    <s v="A-D-0.5"/>
    <x v="4"/>
    <x v="643"/>
    <s v="otadmanjf@ft.com"/>
    <x v="0"/>
    <x v="2"/>
    <s v="D"/>
    <x v="1"/>
    <x v="7"/>
    <x v="86"/>
    <x v="2"/>
    <x v="2"/>
    <x v="0"/>
  </r>
  <r>
    <s v="QHL-27188-431"/>
    <x v="528"/>
    <x v="644"/>
    <s v="L-L-0.5"/>
    <x v="0"/>
    <x v="644"/>
    <s v="bguddejg@dailymotion.com"/>
    <x v="0"/>
    <x v="3"/>
    <s v="L"/>
    <x v="1"/>
    <x v="20"/>
    <x v="81"/>
    <x v="3"/>
    <x v="1"/>
    <x v="1"/>
  </r>
  <r>
    <s v="MIS-54381-047"/>
    <x v="99"/>
    <x v="645"/>
    <s v="A-D-0.5"/>
    <x v="1"/>
    <x v="645"/>
    <s v="nsictornesjh@buzzfeed.com"/>
    <x v="1"/>
    <x v="2"/>
    <s v="D"/>
    <x v="1"/>
    <x v="7"/>
    <x v="44"/>
    <x v="2"/>
    <x v="2"/>
    <x v="0"/>
  </r>
  <r>
    <s v="TBB-29780-459"/>
    <x v="529"/>
    <x v="646"/>
    <s v="A-L-0.5"/>
    <x v="2"/>
    <x v="646"/>
    <s v="vdunningji@independent.co.uk"/>
    <x v="0"/>
    <x v="2"/>
    <s v="L"/>
    <x v="1"/>
    <x v="26"/>
    <x v="41"/>
    <x v="2"/>
    <x v="1"/>
    <x v="0"/>
  </r>
  <r>
    <s v="QLC-52637-305"/>
    <x v="530"/>
    <x v="647"/>
    <s v="L-D-2.5"/>
    <x v="4"/>
    <x v="647"/>
    <s v=""/>
    <x v="1"/>
    <x v="3"/>
    <s v="D"/>
    <x v="2"/>
    <x v="24"/>
    <x v="129"/>
    <x v="3"/>
    <x v="2"/>
    <x v="0"/>
  </r>
  <r>
    <s v="CWT-27056-328"/>
    <x v="531"/>
    <x v="648"/>
    <s v="E-D-0.2"/>
    <x v="5"/>
    <x v="648"/>
    <s v=""/>
    <x v="0"/>
    <x v="1"/>
    <s v="D"/>
    <x v="3"/>
    <x v="13"/>
    <x v="6"/>
    <x v="1"/>
    <x v="2"/>
    <x v="0"/>
  </r>
  <r>
    <s v="ASS-05878-128"/>
    <x v="210"/>
    <x v="649"/>
    <s v="E-L-0.5"/>
    <x v="0"/>
    <x v="649"/>
    <s v="sgehringjl@gnu.org"/>
    <x v="0"/>
    <x v="1"/>
    <s v="L"/>
    <x v="1"/>
    <x v="32"/>
    <x v="58"/>
    <x v="1"/>
    <x v="1"/>
    <x v="1"/>
  </r>
  <r>
    <s v="EGK-03027-418"/>
    <x v="532"/>
    <x v="650"/>
    <s v="E-M-0.2"/>
    <x v="3"/>
    <x v="650"/>
    <s v="bfallowesjm@purevolume.com"/>
    <x v="0"/>
    <x v="1"/>
    <s v="M"/>
    <x v="3"/>
    <x v="16"/>
    <x v="24"/>
    <x v="1"/>
    <x v="0"/>
    <x v="1"/>
  </r>
  <r>
    <s v="KCY-61732-849"/>
    <x v="533"/>
    <x v="651"/>
    <s v="L-D-1"/>
    <x v="0"/>
    <x v="651"/>
    <s v=""/>
    <x v="1"/>
    <x v="3"/>
    <s v="D"/>
    <x v="0"/>
    <x v="2"/>
    <x v="109"/>
    <x v="3"/>
    <x v="2"/>
    <x v="1"/>
  </r>
  <r>
    <s v="BLI-21697-702"/>
    <x v="534"/>
    <x v="652"/>
    <s v="A-M-0.5"/>
    <x v="0"/>
    <x v="652"/>
    <s v="sdejo@newsvine.com"/>
    <x v="0"/>
    <x v="2"/>
    <s v="M"/>
    <x v="1"/>
    <x v="17"/>
    <x v="72"/>
    <x v="2"/>
    <x v="0"/>
    <x v="0"/>
  </r>
  <r>
    <s v="KFJ-46568-890"/>
    <x v="535"/>
    <x v="653"/>
    <s v="E-L-0.5"/>
    <x v="0"/>
    <x v="653"/>
    <s v=""/>
    <x v="0"/>
    <x v="1"/>
    <s v="L"/>
    <x v="1"/>
    <x v="32"/>
    <x v="58"/>
    <x v="1"/>
    <x v="1"/>
    <x v="0"/>
  </r>
  <r>
    <s v="SOK-43535-680"/>
    <x v="536"/>
    <x v="654"/>
    <s v="E-M-0.5"/>
    <x v="3"/>
    <x v="654"/>
    <s v="scountjq@nba.com"/>
    <x v="0"/>
    <x v="1"/>
    <s v="M"/>
    <x v="1"/>
    <x v="1"/>
    <x v="167"/>
    <x v="1"/>
    <x v="0"/>
    <x v="1"/>
  </r>
  <r>
    <s v="XUE-87260-201"/>
    <x v="537"/>
    <x v="655"/>
    <s v="R-M-0.2"/>
    <x v="5"/>
    <x v="655"/>
    <s v="sraglesjr@blogtalkradio.com"/>
    <x v="0"/>
    <x v="0"/>
    <s v="M"/>
    <x v="3"/>
    <x v="14"/>
    <x v="8"/>
    <x v="0"/>
    <x v="0"/>
    <x v="1"/>
  </r>
  <r>
    <s v="CZF-40873-691"/>
    <x v="61"/>
    <x v="656"/>
    <s v="E-M-0.5"/>
    <x v="0"/>
    <x v="656"/>
    <s v=""/>
    <x v="2"/>
    <x v="1"/>
    <s v="M"/>
    <x v="1"/>
    <x v="1"/>
    <x v="38"/>
    <x v="1"/>
    <x v="0"/>
    <x v="1"/>
  </r>
  <r>
    <s v="AIA-98989-755"/>
    <x v="242"/>
    <x v="657"/>
    <s v="R-M-0.2"/>
    <x v="2"/>
    <x v="657"/>
    <s v="sbruunjt@blogtalkradio.com"/>
    <x v="0"/>
    <x v="0"/>
    <s v="M"/>
    <x v="3"/>
    <x v="14"/>
    <x v="55"/>
    <x v="0"/>
    <x v="0"/>
    <x v="1"/>
  </r>
  <r>
    <s v="ITZ-21793-986"/>
    <x v="299"/>
    <x v="658"/>
    <s v="E-D-0.2"/>
    <x v="4"/>
    <x v="658"/>
    <s v="aplluju@dagondesign.com"/>
    <x v="1"/>
    <x v="1"/>
    <s v="D"/>
    <x v="3"/>
    <x v="13"/>
    <x v="20"/>
    <x v="1"/>
    <x v="2"/>
    <x v="0"/>
  </r>
  <r>
    <s v="YOK-93322-608"/>
    <x v="343"/>
    <x v="659"/>
    <s v="E-L-1"/>
    <x v="5"/>
    <x v="659"/>
    <s v="gcornierjv@techcrunch.com"/>
    <x v="0"/>
    <x v="1"/>
    <s v="L"/>
    <x v="0"/>
    <x v="28"/>
    <x v="146"/>
    <x v="1"/>
    <x v="1"/>
    <x v="1"/>
  </r>
  <r>
    <s v="LXK-00634-611"/>
    <x v="538"/>
    <x v="636"/>
    <s v="R-L-1"/>
    <x v="3"/>
    <x v="636"/>
    <s v="jdymokeje@prnewswire.com"/>
    <x v="1"/>
    <x v="0"/>
    <s v="L"/>
    <x v="0"/>
    <x v="35"/>
    <x v="66"/>
    <x v="0"/>
    <x v="1"/>
    <x v="1"/>
  </r>
  <r>
    <s v="CQW-37388-302"/>
    <x v="539"/>
    <x v="660"/>
    <s v="A-D-2.5"/>
    <x v="3"/>
    <x v="660"/>
    <s v="wharvisonjx@gizmodo.com"/>
    <x v="0"/>
    <x v="2"/>
    <s v="D"/>
    <x v="2"/>
    <x v="11"/>
    <x v="96"/>
    <x v="2"/>
    <x v="2"/>
    <x v="1"/>
  </r>
  <r>
    <s v="SPA-79365-334"/>
    <x v="27"/>
    <x v="661"/>
    <s v="L-D-1"/>
    <x v="3"/>
    <x v="661"/>
    <s v="dheafordjy@twitpic.com"/>
    <x v="0"/>
    <x v="3"/>
    <s v="D"/>
    <x v="0"/>
    <x v="2"/>
    <x v="5"/>
    <x v="3"/>
    <x v="2"/>
    <x v="1"/>
  </r>
  <r>
    <s v="VPX-08817-517"/>
    <x v="540"/>
    <x v="662"/>
    <s v="L-L-1"/>
    <x v="1"/>
    <x v="662"/>
    <s v="gfanthamjz@hexun.com"/>
    <x v="0"/>
    <x v="3"/>
    <s v="L"/>
    <x v="0"/>
    <x v="27"/>
    <x v="180"/>
    <x v="3"/>
    <x v="1"/>
    <x v="0"/>
  </r>
  <r>
    <s v="PBP-87115-410"/>
    <x v="541"/>
    <x v="663"/>
    <s v="E-D-0.5"/>
    <x v="1"/>
    <x v="663"/>
    <s v="rcrookshanksk0@unc.edu"/>
    <x v="0"/>
    <x v="1"/>
    <s v="D"/>
    <x v="1"/>
    <x v="5"/>
    <x v="114"/>
    <x v="1"/>
    <x v="2"/>
    <x v="0"/>
  </r>
  <r>
    <s v="SFB-93752-440"/>
    <x v="390"/>
    <x v="664"/>
    <s v="R-M-0.2"/>
    <x v="3"/>
    <x v="664"/>
    <s v="nleakek1@cmu.edu"/>
    <x v="0"/>
    <x v="0"/>
    <s v="M"/>
    <x v="3"/>
    <x v="14"/>
    <x v="169"/>
    <x v="0"/>
    <x v="0"/>
    <x v="0"/>
  </r>
  <r>
    <s v="TBU-65158-068"/>
    <x v="396"/>
    <x v="665"/>
    <s v="E-D-1"/>
    <x v="0"/>
    <x v="665"/>
    <s v=""/>
    <x v="0"/>
    <x v="1"/>
    <s v="D"/>
    <x v="0"/>
    <x v="37"/>
    <x v="76"/>
    <x v="1"/>
    <x v="2"/>
    <x v="1"/>
  </r>
  <r>
    <s v="TEH-08414-216"/>
    <x v="185"/>
    <x v="666"/>
    <s v="E-M-2.5"/>
    <x v="0"/>
    <x v="666"/>
    <s v="geilhersenk3@networksolutions.com"/>
    <x v="0"/>
    <x v="1"/>
    <s v="M"/>
    <x v="2"/>
    <x v="25"/>
    <x v="40"/>
    <x v="1"/>
    <x v="0"/>
    <x v="1"/>
  </r>
  <r>
    <s v="MAY-77231-536"/>
    <x v="542"/>
    <x v="667"/>
    <s v="A-M-0.2"/>
    <x v="0"/>
    <x v="667"/>
    <s v=""/>
    <x v="0"/>
    <x v="2"/>
    <s v="M"/>
    <x v="3"/>
    <x v="12"/>
    <x v="52"/>
    <x v="2"/>
    <x v="0"/>
    <x v="0"/>
  </r>
  <r>
    <s v="ATY-28980-884"/>
    <x v="117"/>
    <x v="668"/>
    <s v="A-L-0.2"/>
    <x v="5"/>
    <x v="668"/>
    <s v="caleixok5@globo.com"/>
    <x v="0"/>
    <x v="2"/>
    <s v="L"/>
    <x v="3"/>
    <x v="10"/>
    <x v="102"/>
    <x v="2"/>
    <x v="1"/>
    <x v="1"/>
  </r>
  <r>
    <s v="SWP-88281-918"/>
    <x v="543"/>
    <x v="669"/>
    <s v="L-L-2.5"/>
    <x v="4"/>
    <x v="669"/>
    <s v=""/>
    <x v="0"/>
    <x v="3"/>
    <s v="L"/>
    <x v="2"/>
    <x v="23"/>
    <x v="43"/>
    <x v="3"/>
    <x v="1"/>
    <x v="1"/>
  </r>
  <r>
    <s v="VCE-56531-986"/>
    <x v="544"/>
    <x v="670"/>
    <s v="R-M-0.5"/>
    <x v="1"/>
    <x v="670"/>
    <s v="rtomkowiczk7@bravesites.com"/>
    <x v="1"/>
    <x v="0"/>
    <s v="M"/>
    <x v="1"/>
    <x v="7"/>
    <x v="44"/>
    <x v="0"/>
    <x v="0"/>
    <x v="0"/>
  </r>
  <r>
    <s v="FVV-75700-005"/>
    <x v="545"/>
    <x v="671"/>
    <s v="E-D-0.5"/>
    <x v="3"/>
    <x v="671"/>
    <s v="rhuscroftk8@jimdo.com"/>
    <x v="0"/>
    <x v="1"/>
    <s v="D"/>
    <x v="1"/>
    <x v="5"/>
    <x v="6"/>
    <x v="1"/>
    <x v="2"/>
    <x v="0"/>
  </r>
  <r>
    <s v="CFZ-53492-600"/>
    <x v="546"/>
    <x v="672"/>
    <s v="L-M-0.2"/>
    <x v="2"/>
    <x v="672"/>
    <s v="sscurrerk9@flavors.me"/>
    <x v="2"/>
    <x v="3"/>
    <s v="M"/>
    <x v="3"/>
    <x v="18"/>
    <x v="189"/>
    <x v="3"/>
    <x v="0"/>
    <x v="1"/>
  </r>
  <r>
    <s v="LDK-71031-121"/>
    <x v="420"/>
    <x v="673"/>
    <s v="L-L-2.5"/>
    <x v="2"/>
    <x v="673"/>
    <s v="arudramka@prnewswire.com"/>
    <x v="0"/>
    <x v="3"/>
    <s v="L"/>
    <x v="2"/>
    <x v="23"/>
    <x v="133"/>
    <x v="3"/>
    <x v="1"/>
    <x v="1"/>
  </r>
  <r>
    <s v="EBA-82404-343"/>
    <x v="547"/>
    <x v="674"/>
    <s v="L-D-0.2"/>
    <x v="4"/>
    <x v="674"/>
    <s v=""/>
    <x v="0"/>
    <x v="3"/>
    <s v="D"/>
    <x v="3"/>
    <x v="10"/>
    <x v="42"/>
    <x v="3"/>
    <x v="2"/>
    <x v="0"/>
  </r>
  <r>
    <s v="USA-42811-560"/>
    <x v="548"/>
    <x v="675"/>
    <s v="E-L-0.2"/>
    <x v="0"/>
    <x v="675"/>
    <s v="jmahakc@cyberchimps.com"/>
    <x v="0"/>
    <x v="1"/>
    <s v="L"/>
    <x v="3"/>
    <x v="38"/>
    <x v="161"/>
    <x v="1"/>
    <x v="1"/>
    <x v="1"/>
  </r>
  <r>
    <s v="SNL-83703-516"/>
    <x v="549"/>
    <x v="676"/>
    <s v="L-M-2.5"/>
    <x v="3"/>
    <x v="676"/>
    <s v="gclemonkd@networksolutions.com"/>
    <x v="0"/>
    <x v="3"/>
    <s v="M"/>
    <x v="2"/>
    <x v="36"/>
    <x v="64"/>
    <x v="3"/>
    <x v="0"/>
    <x v="0"/>
  </r>
  <r>
    <s v="SUZ-83036-175"/>
    <x v="550"/>
    <x v="677"/>
    <s v="R-D-0.2"/>
    <x v="1"/>
    <x v="677"/>
    <s v=""/>
    <x v="0"/>
    <x v="0"/>
    <s v="D"/>
    <x v="3"/>
    <x v="22"/>
    <x v="148"/>
    <x v="0"/>
    <x v="2"/>
    <x v="1"/>
  </r>
  <r>
    <s v="RGM-01187-513"/>
    <x v="551"/>
    <x v="678"/>
    <s v="E-D-0.2"/>
    <x v="5"/>
    <x v="678"/>
    <s v="bpollinskf@shinystat.com"/>
    <x v="0"/>
    <x v="1"/>
    <s v="D"/>
    <x v="3"/>
    <x v="13"/>
    <x v="6"/>
    <x v="1"/>
    <x v="2"/>
    <x v="1"/>
  </r>
  <r>
    <s v="CZG-01299-952"/>
    <x v="552"/>
    <x v="679"/>
    <s v="L-D-1"/>
    <x v="0"/>
    <x v="679"/>
    <s v="jtoyekg@pinterest.com"/>
    <x v="1"/>
    <x v="3"/>
    <s v="D"/>
    <x v="0"/>
    <x v="2"/>
    <x v="109"/>
    <x v="3"/>
    <x v="2"/>
    <x v="0"/>
  </r>
  <r>
    <s v="KLD-88731-484"/>
    <x v="553"/>
    <x v="680"/>
    <s v="A-M-1"/>
    <x v="1"/>
    <x v="680"/>
    <s v="clinskillkh@sphinn.com"/>
    <x v="0"/>
    <x v="2"/>
    <s v="M"/>
    <x v="0"/>
    <x v="15"/>
    <x v="126"/>
    <x v="2"/>
    <x v="0"/>
    <x v="1"/>
  </r>
  <r>
    <s v="BQK-38412-229"/>
    <x v="554"/>
    <x v="681"/>
    <s v="R-L-0.2"/>
    <x v="3"/>
    <x v="681"/>
    <s v="nvigrasski@ezinearticles.com"/>
    <x v="2"/>
    <x v="0"/>
    <s v="L"/>
    <x v="3"/>
    <x v="34"/>
    <x v="127"/>
    <x v="0"/>
    <x v="1"/>
    <x v="1"/>
  </r>
  <r>
    <s v="TCX-76953-071"/>
    <x v="555"/>
    <x v="636"/>
    <s v="E-D-0.2"/>
    <x v="1"/>
    <x v="636"/>
    <s v="jdymokeje@prnewswire.com"/>
    <x v="1"/>
    <x v="1"/>
    <s v="D"/>
    <x v="3"/>
    <x v="13"/>
    <x v="94"/>
    <x v="1"/>
    <x v="2"/>
    <x v="1"/>
  </r>
  <r>
    <s v="LIN-88046-551"/>
    <x v="150"/>
    <x v="682"/>
    <s v="R-L-0.5"/>
    <x v="4"/>
    <x v="682"/>
    <s v="kcragellkk@google.com"/>
    <x v="1"/>
    <x v="0"/>
    <s v="L"/>
    <x v="1"/>
    <x v="30"/>
    <x v="139"/>
    <x v="0"/>
    <x v="1"/>
    <x v="1"/>
  </r>
  <r>
    <s v="PMV-54491-220"/>
    <x v="556"/>
    <x v="683"/>
    <s v="L-M-0.2"/>
    <x v="0"/>
    <x v="683"/>
    <s v="libertkl@huffingtonpost.com"/>
    <x v="0"/>
    <x v="3"/>
    <s v="M"/>
    <x v="3"/>
    <x v="18"/>
    <x v="31"/>
    <x v="3"/>
    <x v="0"/>
    <x v="1"/>
  </r>
  <r>
    <s v="SKA-73676-005"/>
    <x v="327"/>
    <x v="684"/>
    <s v="L-M-1"/>
    <x v="4"/>
    <x v="684"/>
    <s v="rlidgeykm@vimeo.com"/>
    <x v="0"/>
    <x v="3"/>
    <s v="M"/>
    <x v="0"/>
    <x v="21"/>
    <x v="125"/>
    <x v="3"/>
    <x v="0"/>
    <x v="1"/>
  </r>
  <r>
    <s v="TKH-62197-239"/>
    <x v="557"/>
    <x v="685"/>
    <s v="A-D-0.5"/>
    <x v="3"/>
    <x v="685"/>
    <s v="tcastagnekn@wikia.com"/>
    <x v="0"/>
    <x v="2"/>
    <s v="D"/>
    <x v="1"/>
    <x v="7"/>
    <x v="8"/>
    <x v="2"/>
    <x v="2"/>
    <x v="1"/>
  </r>
  <r>
    <s v="YXF-57218-272"/>
    <x v="333"/>
    <x v="686"/>
    <s v="R-M-0.2"/>
    <x v="5"/>
    <x v="686"/>
    <s v=""/>
    <x v="0"/>
    <x v="0"/>
    <s v="M"/>
    <x v="3"/>
    <x v="14"/>
    <x v="8"/>
    <x v="0"/>
    <x v="0"/>
    <x v="0"/>
  </r>
  <r>
    <s v="PKJ-30083-501"/>
    <x v="558"/>
    <x v="687"/>
    <s v="E-D-0.5"/>
    <x v="0"/>
    <x v="687"/>
    <s v="jhaldenkp@comcast.net"/>
    <x v="1"/>
    <x v="1"/>
    <s v="D"/>
    <x v="1"/>
    <x v="5"/>
    <x v="20"/>
    <x v="1"/>
    <x v="2"/>
    <x v="1"/>
  </r>
  <r>
    <s v="WTT-91832-645"/>
    <x v="559"/>
    <x v="688"/>
    <s v="A-M-1"/>
    <x v="3"/>
    <x v="688"/>
    <s v="holliffkq@sciencedirect.com"/>
    <x v="1"/>
    <x v="2"/>
    <s v="M"/>
    <x v="0"/>
    <x v="15"/>
    <x v="65"/>
    <x v="2"/>
    <x v="0"/>
    <x v="1"/>
  </r>
  <r>
    <s v="TRZ-94735-865"/>
    <x v="310"/>
    <x v="689"/>
    <s v="L-M-0.5"/>
    <x v="4"/>
    <x v="689"/>
    <s v="tquadrikr@opensource.org"/>
    <x v="1"/>
    <x v="3"/>
    <s v="M"/>
    <x v="1"/>
    <x v="19"/>
    <x v="190"/>
    <x v="3"/>
    <x v="0"/>
    <x v="0"/>
  </r>
  <r>
    <s v="UDB-09651-780"/>
    <x v="560"/>
    <x v="690"/>
    <s v="E-D-0.5"/>
    <x v="0"/>
    <x v="690"/>
    <s v="feshmadeks@umn.edu"/>
    <x v="0"/>
    <x v="1"/>
    <s v="D"/>
    <x v="1"/>
    <x v="5"/>
    <x v="20"/>
    <x v="1"/>
    <x v="2"/>
    <x v="1"/>
  </r>
  <r>
    <s v="EHJ-82097-549"/>
    <x v="561"/>
    <x v="691"/>
    <s v="R-D-0.2"/>
    <x v="0"/>
    <x v="691"/>
    <s v="moilierkt@paginegialle.it"/>
    <x v="1"/>
    <x v="0"/>
    <s v="D"/>
    <x v="3"/>
    <x v="22"/>
    <x v="147"/>
    <x v="0"/>
    <x v="2"/>
    <x v="0"/>
  </r>
  <r>
    <s v="ZFR-79447-696"/>
    <x v="562"/>
    <x v="692"/>
    <s v="R-M-0.5"/>
    <x v="2"/>
    <x v="692"/>
    <s v=""/>
    <x v="0"/>
    <x v="0"/>
    <s v="M"/>
    <x v="1"/>
    <x v="7"/>
    <x v="9"/>
    <x v="0"/>
    <x v="0"/>
    <x v="0"/>
  </r>
  <r>
    <s v="NUU-03893-975"/>
    <x v="563"/>
    <x v="693"/>
    <s v="L-L-0.5"/>
    <x v="0"/>
    <x v="693"/>
    <s v="vshoebothamkv@redcross.org"/>
    <x v="0"/>
    <x v="3"/>
    <s v="L"/>
    <x v="1"/>
    <x v="20"/>
    <x v="81"/>
    <x v="3"/>
    <x v="1"/>
    <x v="1"/>
  </r>
  <r>
    <s v="GVG-59542-307"/>
    <x v="564"/>
    <x v="694"/>
    <s v="E-M-1"/>
    <x v="0"/>
    <x v="694"/>
    <s v="bsterkekw@biblegateway.com"/>
    <x v="0"/>
    <x v="1"/>
    <s v="M"/>
    <x v="0"/>
    <x v="3"/>
    <x v="3"/>
    <x v="1"/>
    <x v="0"/>
    <x v="0"/>
  </r>
  <r>
    <s v="YLY-35287-172"/>
    <x v="565"/>
    <x v="695"/>
    <s v="A-D-0.5"/>
    <x v="1"/>
    <x v="695"/>
    <s v="scaponkx@craigslist.org"/>
    <x v="0"/>
    <x v="2"/>
    <s v="D"/>
    <x v="1"/>
    <x v="7"/>
    <x v="44"/>
    <x v="2"/>
    <x v="2"/>
    <x v="1"/>
  </r>
  <r>
    <s v="DCI-96254-548"/>
    <x v="566"/>
    <x v="636"/>
    <s v="A-D-0.2"/>
    <x v="5"/>
    <x v="636"/>
    <s v="jdymokeje@prnewswire.com"/>
    <x v="1"/>
    <x v="2"/>
    <s v="D"/>
    <x v="3"/>
    <x v="14"/>
    <x v="8"/>
    <x v="2"/>
    <x v="2"/>
    <x v="1"/>
  </r>
  <r>
    <s v="KHZ-26264-253"/>
    <x v="160"/>
    <x v="696"/>
    <s v="L-L-0.2"/>
    <x v="5"/>
    <x v="696"/>
    <s v="fconstancekz@ifeng.com"/>
    <x v="0"/>
    <x v="3"/>
    <s v="L"/>
    <x v="3"/>
    <x v="6"/>
    <x v="32"/>
    <x v="3"/>
    <x v="1"/>
    <x v="1"/>
  </r>
  <r>
    <s v="AAQ-13644-699"/>
    <x v="567"/>
    <x v="697"/>
    <s v="R-D-1"/>
    <x v="4"/>
    <x v="697"/>
    <s v="fsulmanl0@washington.edu"/>
    <x v="0"/>
    <x v="0"/>
    <s v="D"/>
    <x v="0"/>
    <x v="33"/>
    <x v="191"/>
    <x v="0"/>
    <x v="2"/>
    <x v="0"/>
  </r>
  <r>
    <s v="LWL-68108-794"/>
    <x v="568"/>
    <x v="698"/>
    <s v="A-D-0.5"/>
    <x v="3"/>
    <x v="698"/>
    <s v="dhollymanl1@ibm.com"/>
    <x v="0"/>
    <x v="2"/>
    <s v="D"/>
    <x v="1"/>
    <x v="7"/>
    <x v="8"/>
    <x v="2"/>
    <x v="2"/>
    <x v="0"/>
  </r>
  <r>
    <s v="JQT-14347-517"/>
    <x v="569"/>
    <x v="699"/>
    <s v="R-D-1"/>
    <x v="2"/>
    <x v="699"/>
    <s v="lnardonil2@hao123.com"/>
    <x v="0"/>
    <x v="0"/>
    <s v="D"/>
    <x v="0"/>
    <x v="33"/>
    <x v="192"/>
    <x v="0"/>
    <x v="2"/>
    <x v="1"/>
  </r>
  <r>
    <s v="BMM-86471-923"/>
    <x v="570"/>
    <x v="700"/>
    <s v="L-D-2.5"/>
    <x v="2"/>
    <x v="700"/>
    <s v="dyarhaml3@moonfruit.com"/>
    <x v="0"/>
    <x v="3"/>
    <s v="D"/>
    <x v="2"/>
    <x v="24"/>
    <x v="91"/>
    <x v="3"/>
    <x v="2"/>
    <x v="0"/>
  </r>
  <r>
    <s v="IXU-67272-326"/>
    <x v="571"/>
    <x v="701"/>
    <s v="E-L-0.5"/>
    <x v="1"/>
    <x v="701"/>
    <s v="aferreal4@wikia.com"/>
    <x v="0"/>
    <x v="1"/>
    <s v="L"/>
    <x v="1"/>
    <x v="32"/>
    <x v="69"/>
    <x v="1"/>
    <x v="1"/>
    <x v="1"/>
  </r>
  <r>
    <s v="ITE-28312-615"/>
    <x v="139"/>
    <x v="702"/>
    <s v="E-L-1"/>
    <x v="5"/>
    <x v="702"/>
    <s v="ckendrickl5@webnode.com"/>
    <x v="0"/>
    <x v="1"/>
    <s v="L"/>
    <x v="0"/>
    <x v="28"/>
    <x v="146"/>
    <x v="1"/>
    <x v="1"/>
    <x v="0"/>
  </r>
  <r>
    <s v="ZHQ-30471-635"/>
    <x v="303"/>
    <x v="703"/>
    <s v="L-M-0.5"/>
    <x v="1"/>
    <x v="703"/>
    <s v="sdanilchikl6@mit.edu"/>
    <x v="2"/>
    <x v="3"/>
    <s v="M"/>
    <x v="1"/>
    <x v="19"/>
    <x v="34"/>
    <x v="3"/>
    <x v="0"/>
    <x v="1"/>
  </r>
  <r>
    <s v="LTP-31133-134"/>
    <x v="572"/>
    <x v="704"/>
    <s v="A-L-0.5"/>
    <x v="3"/>
    <x v="704"/>
    <s v=""/>
    <x v="0"/>
    <x v="2"/>
    <s v="L"/>
    <x v="1"/>
    <x v="26"/>
    <x v="102"/>
    <x v="2"/>
    <x v="1"/>
    <x v="1"/>
  </r>
  <r>
    <s v="ZVQ-26122-859"/>
    <x v="573"/>
    <x v="705"/>
    <s v="A-L-2.5"/>
    <x v="5"/>
    <x v="705"/>
    <s v="bfolomkinl8@yolasite.com"/>
    <x v="0"/>
    <x v="2"/>
    <s v="L"/>
    <x v="2"/>
    <x v="24"/>
    <x v="39"/>
    <x v="2"/>
    <x v="1"/>
    <x v="0"/>
  </r>
  <r>
    <s v="MIU-01481-194"/>
    <x v="574"/>
    <x v="706"/>
    <s v="R-M-1"/>
    <x v="5"/>
    <x v="706"/>
    <s v="rpursglovel9@biblegateway.com"/>
    <x v="0"/>
    <x v="0"/>
    <s v="M"/>
    <x v="0"/>
    <x v="0"/>
    <x v="33"/>
    <x v="0"/>
    <x v="0"/>
    <x v="0"/>
  </r>
  <r>
    <s v="MIU-01481-194"/>
    <x v="574"/>
    <x v="706"/>
    <s v="A-L-0.5"/>
    <x v="0"/>
    <x v="706"/>
    <s v="rpursglovel9@biblegateway.com"/>
    <x v="0"/>
    <x v="2"/>
    <s v="L"/>
    <x v="1"/>
    <x v="26"/>
    <x v="42"/>
    <x v="2"/>
    <x v="1"/>
    <x v="0"/>
  </r>
  <r>
    <s v="UEA-72681-629"/>
    <x v="455"/>
    <x v="696"/>
    <s v="A-L-2.5"/>
    <x v="3"/>
    <x v="696"/>
    <s v="fconstancekz@ifeng.com"/>
    <x v="0"/>
    <x v="2"/>
    <s v="L"/>
    <x v="2"/>
    <x v="24"/>
    <x v="49"/>
    <x v="2"/>
    <x v="1"/>
    <x v="1"/>
  </r>
  <r>
    <s v="CVE-15042-481"/>
    <x v="575"/>
    <x v="696"/>
    <s v="R-L-1"/>
    <x v="0"/>
    <x v="696"/>
    <s v="fconstancekz@ifeng.com"/>
    <x v="0"/>
    <x v="0"/>
    <s v="L"/>
    <x v="0"/>
    <x v="35"/>
    <x v="178"/>
    <x v="0"/>
    <x v="1"/>
    <x v="1"/>
  </r>
  <r>
    <s v="EJA-79176-833"/>
    <x v="576"/>
    <x v="707"/>
    <s v="R-M-2.5"/>
    <x v="5"/>
    <x v="707"/>
    <s v="deburahld@google.co.jp"/>
    <x v="2"/>
    <x v="0"/>
    <s v="M"/>
    <x v="2"/>
    <x v="11"/>
    <x v="170"/>
    <x v="0"/>
    <x v="0"/>
    <x v="1"/>
  </r>
  <r>
    <s v="AHQ-40440-522"/>
    <x v="577"/>
    <x v="708"/>
    <s v="A-D-1"/>
    <x v="2"/>
    <x v="708"/>
    <s v="mbrimilcombele@cnn.com"/>
    <x v="0"/>
    <x v="2"/>
    <s v="D"/>
    <x v="0"/>
    <x v="0"/>
    <x v="138"/>
    <x v="2"/>
    <x v="2"/>
    <x v="1"/>
  </r>
  <r>
    <s v="TID-21626-411"/>
    <x v="578"/>
    <x v="709"/>
    <s v="R-L-0.5"/>
    <x v="3"/>
    <x v="709"/>
    <s v="sbollamlf@list-manage.com"/>
    <x v="0"/>
    <x v="0"/>
    <s v="L"/>
    <x v="1"/>
    <x v="30"/>
    <x v="137"/>
    <x v="0"/>
    <x v="1"/>
    <x v="1"/>
  </r>
  <r>
    <s v="RSR-96390-187"/>
    <x v="579"/>
    <x v="710"/>
    <s v="E-M-1"/>
    <x v="5"/>
    <x v="710"/>
    <s v=""/>
    <x v="0"/>
    <x v="1"/>
    <s v="M"/>
    <x v="0"/>
    <x v="3"/>
    <x v="121"/>
    <x v="1"/>
    <x v="0"/>
    <x v="1"/>
  </r>
  <r>
    <s v="BZE-96093-118"/>
    <x v="91"/>
    <x v="711"/>
    <s v="L-M-0.2"/>
    <x v="0"/>
    <x v="711"/>
    <s v="afilipczaklh@ning.com"/>
    <x v="1"/>
    <x v="3"/>
    <s v="M"/>
    <x v="3"/>
    <x v="18"/>
    <x v="31"/>
    <x v="3"/>
    <x v="0"/>
    <x v="1"/>
  </r>
  <r>
    <s v="LOU-41819-242"/>
    <x v="272"/>
    <x v="712"/>
    <s v="R-M-1"/>
    <x v="0"/>
    <x v="712"/>
    <s v=""/>
    <x v="0"/>
    <x v="0"/>
    <s v="M"/>
    <x v="0"/>
    <x v="0"/>
    <x v="0"/>
    <x v="0"/>
    <x v="0"/>
    <x v="0"/>
  </r>
  <r>
    <s v="FND-99527-640"/>
    <x v="65"/>
    <x v="713"/>
    <s v="E-L-0.5"/>
    <x v="0"/>
    <x v="713"/>
    <s v="relnaughlj@comsenz.com"/>
    <x v="0"/>
    <x v="1"/>
    <s v="L"/>
    <x v="1"/>
    <x v="32"/>
    <x v="58"/>
    <x v="1"/>
    <x v="1"/>
    <x v="0"/>
  </r>
  <r>
    <s v="ASG-27179-958"/>
    <x v="580"/>
    <x v="714"/>
    <s v="A-M-0.5"/>
    <x v="3"/>
    <x v="714"/>
    <s v="jdeehanlk@about.me"/>
    <x v="0"/>
    <x v="2"/>
    <s v="M"/>
    <x v="1"/>
    <x v="17"/>
    <x v="16"/>
    <x v="2"/>
    <x v="0"/>
    <x v="1"/>
  </r>
  <r>
    <s v="YKX-23510-272"/>
    <x v="581"/>
    <x v="715"/>
    <s v="A-L-2.5"/>
    <x v="0"/>
    <x v="715"/>
    <s v="jedenll@e-recht24.de"/>
    <x v="0"/>
    <x v="2"/>
    <s v="L"/>
    <x v="2"/>
    <x v="24"/>
    <x v="120"/>
    <x v="2"/>
    <x v="1"/>
    <x v="1"/>
  </r>
  <r>
    <s v="FSA-98650-921"/>
    <x v="489"/>
    <x v="716"/>
    <s v="L-L-0.5"/>
    <x v="0"/>
    <x v="716"/>
    <s v="cjewsterlu@moonfruit.com"/>
    <x v="0"/>
    <x v="3"/>
    <s v="L"/>
    <x v="1"/>
    <x v="20"/>
    <x v="81"/>
    <x v="3"/>
    <x v="1"/>
    <x v="0"/>
  </r>
  <r>
    <s v="ZUR-55774-294"/>
    <x v="234"/>
    <x v="717"/>
    <s v="L-D-1"/>
    <x v="5"/>
    <x v="717"/>
    <s v="usoutherdenln@hao123.com"/>
    <x v="0"/>
    <x v="3"/>
    <s v="D"/>
    <x v="0"/>
    <x v="2"/>
    <x v="17"/>
    <x v="3"/>
    <x v="2"/>
    <x v="0"/>
  </r>
  <r>
    <s v="FUO-99821-974"/>
    <x v="175"/>
    <x v="718"/>
    <s v="E-M-1"/>
    <x v="3"/>
    <x v="718"/>
    <s v=""/>
    <x v="0"/>
    <x v="1"/>
    <s v="M"/>
    <x v="0"/>
    <x v="3"/>
    <x v="1"/>
    <x v="1"/>
    <x v="0"/>
    <x v="1"/>
  </r>
  <r>
    <s v="YVH-19865-819"/>
    <x v="582"/>
    <x v="719"/>
    <s v="L-L-2.5"/>
    <x v="4"/>
    <x v="719"/>
    <s v="lburtenshawlp@shinystat.com"/>
    <x v="0"/>
    <x v="3"/>
    <s v="L"/>
    <x v="2"/>
    <x v="23"/>
    <x v="43"/>
    <x v="3"/>
    <x v="1"/>
    <x v="1"/>
  </r>
  <r>
    <s v="NNF-47422-501"/>
    <x v="583"/>
    <x v="720"/>
    <s v="E-L-0.2"/>
    <x v="5"/>
    <x v="720"/>
    <s v="agregorattilq@vistaprint.com"/>
    <x v="1"/>
    <x v="1"/>
    <s v="L"/>
    <x v="3"/>
    <x v="38"/>
    <x v="149"/>
    <x v="1"/>
    <x v="1"/>
    <x v="1"/>
  </r>
  <r>
    <s v="RJI-71409-490"/>
    <x v="548"/>
    <x v="721"/>
    <s v="L-M-0.5"/>
    <x v="1"/>
    <x v="721"/>
    <s v="ccrosterlr@gov.uk"/>
    <x v="0"/>
    <x v="3"/>
    <s v="M"/>
    <x v="1"/>
    <x v="19"/>
    <x v="34"/>
    <x v="3"/>
    <x v="0"/>
    <x v="0"/>
  </r>
  <r>
    <s v="UZL-46108-213"/>
    <x v="584"/>
    <x v="722"/>
    <s v="L-L-1"/>
    <x v="0"/>
    <x v="722"/>
    <s v="gwhiteheadls@hp.com"/>
    <x v="0"/>
    <x v="3"/>
    <s v="L"/>
    <x v="0"/>
    <x v="27"/>
    <x v="124"/>
    <x v="3"/>
    <x v="1"/>
    <x v="1"/>
  </r>
  <r>
    <s v="AOX-44467-109"/>
    <x v="64"/>
    <x v="723"/>
    <s v="A-D-2.5"/>
    <x v="2"/>
    <x v="723"/>
    <s v="hjodrellelt@samsung.com"/>
    <x v="0"/>
    <x v="2"/>
    <s v="D"/>
    <x v="2"/>
    <x v="11"/>
    <x v="156"/>
    <x v="2"/>
    <x v="2"/>
    <x v="1"/>
  </r>
  <r>
    <s v="TZD-67261-174"/>
    <x v="585"/>
    <x v="716"/>
    <s v="E-D-2.5"/>
    <x v="2"/>
    <x v="716"/>
    <s v="cjewsterlu@moonfruit.com"/>
    <x v="0"/>
    <x v="1"/>
    <s v="D"/>
    <x v="2"/>
    <x v="39"/>
    <x v="140"/>
    <x v="1"/>
    <x v="2"/>
    <x v="0"/>
  </r>
  <r>
    <s v="TBU-64277-625"/>
    <x v="32"/>
    <x v="724"/>
    <s v="E-M-1"/>
    <x v="5"/>
    <x v="724"/>
    <s v=""/>
    <x v="0"/>
    <x v="1"/>
    <s v="M"/>
    <x v="0"/>
    <x v="3"/>
    <x v="121"/>
    <x v="1"/>
    <x v="0"/>
    <x v="0"/>
  </r>
  <r>
    <s v="TYP-85767-944"/>
    <x v="586"/>
    <x v="725"/>
    <s v="R-M-2.5"/>
    <x v="0"/>
    <x v="725"/>
    <s v="knottramlw@odnoklassniki.ru"/>
    <x v="1"/>
    <x v="0"/>
    <s v="M"/>
    <x v="2"/>
    <x v="11"/>
    <x v="135"/>
    <x v="0"/>
    <x v="0"/>
    <x v="0"/>
  </r>
  <r>
    <s v="GTT-73214-334"/>
    <x v="535"/>
    <x v="726"/>
    <s v="A-L-1"/>
    <x v="5"/>
    <x v="726"/>
    <s v="nbuneylx@jugem.jp"/>
    <x v="0"/>
    <x v="2"/>
    <s v="L"/>
    <x v="0"/>
    <x v="2"/>
    <x v="17"/>
    <x v="2"/>
    <x v="1"/>
    <x v="1"/>
  </r>
  <r>
    <s v="WAI-89905-069"/>
    <x v="587"/>
    <x v="727"/>
    <s v="A-L-0.5"/>
    <x v="3"/>
    <x v="727"/>
    <s v="smcshealy@photobucket.com"/>
    <x v="0"/>
    <x v="2"/>
    <s v="L"/>
    <x v="1"/>
    <x v="26"/>
    <x v="102"/>
    <x v="2"/>
    <x v="1"/>
    <x v="1"/>
  </r>
  <r>
    <s v="OJL-96844-459"/>
    <x v="393"/>
    <x v="728"/>
    <s v="L-L-0.2"/>
    <x v="1"/>
    <x v="728"/>
    <s v="khuddartlz@about.com"/>
    <x v="0"/>
    <x v="3"/>
    <s v="L"/>
    <x v="3"/>
    <x v="6"/>
    <x v="29"/>
    <x v="3"/>
    <x v="1"/>
    <x v="0"/>
  </r>
  <r>
    <s v="VGI-33205-360"/>
    <x v="588"/>
    <x v="729"/>
    <s v="L-M-0.5"/>
    <x v="5"/>
    <x v="729"/>
    <s v="jgippesm0@cloudflare.com"/>
    <x v="2"/>
    <x v="3"/>
    <s v="M"/>
    <x v="1"/>
    <x v="19"/>
    <x v="28"/>
    <x v="3"/>
    <x v="0"/>
    <x v="0"/>
  </r>
  <r>
    <s v="PCA-14081-576"/>
    <x v="15"/>
    <x v="730"/>
    <s v="R-L-0.2"/>
    <x v="1"/>
    <x v="730"/>
    <s v="lwhittleseem1@e-recht24.de"/>
    <x v="0"/>
    <x v="0"/>
    <s v="L"/>
    <x v="3"/>
    <x v="34"/>
    <x v="131"/>
    <x v="0"/>
    <x v="1"/>
    <x v="1"/>
  </r>
  <r>
    <s v="SCS-67069-962"/>
    <x v="507"/>
    <x v="731"/>
    <s v="A-L-2.5"/>
    <x v="1"/>
    <x v="731"/>
    <s v="gtrengrovem2@elpais.com"/>
    <x v="0"/>
    <x v="2"/>
    <s v="L"/>
    <x v="2"/>
    <x v="24"/>
    <x v="74"/>
    <x v="2"/>
    <x v="1"/>
    <x v="1"/>
  </r>
  <r>
    <s v="BDM-03174-485"/>
    <x v="533"/>
    <x v="732"/>
    <s v="R-L-0.5"/>
    <x v="4"/>
    <x v="732"/>
    <s v="wcalderom3@stumbleupon.com"/>
    <x v="0"/>
    <x v="0"/>
    <s v="L"/>
    <x v="1"/>
    <x v="30"/>
    <x v="139"/>
    <x v="0"/>
    <x v="1"/>
    <x v="1"/>
  </r>
  <r>
    <s v="UJV-32333-364"/>
    <x v="589"/>
    <x v="733"/>
    <s v="L-L-0.5"/>
    <x v="2"/>
    <x v="733"/>
    <s v=""/>
    <x v="0"/>
    <x v="3"/>
    <s v="L"/>
    <x v="1"/>
    <x v="20"/>
    <x v="54"/>
    <x v="3"/>
    <x v="1"/>
    <x v="1"/>
  </r>
  <r>
    <s v="FLI-11493-954"/>
    <x v="590"/>
    <x v="734"/>
    <s v="A-L-0.5"/>
    <x v="4"/>
    <x v="734"/>
    <s v="jkennicottm5@yahoo.co.jp"/>
    <x v="0"/>
    <x v="2"/>
    <s v="L"/>
    <x v="1"/>
    <x v="26"/>
    <x v="113"/>
    <x v="2"/>
    <x v="1"/>
    <x v="1"/>
  </r>
  <r>
    <s v="IWL-13117-537"/>
    <x v="457"/>
    <x v="735"/>
    <s v="R-D-0.2"/>
    <x v="3"/>
    <x v="735"/>
    <s v="gruggenm6@nymag.com"/>
    <x v="0"/>
    <x v="0"/>
    <s v="D"/>
    <x v="3"/>
    <x v="22"/>
    <x v="36"/>
    <x v="0"/>
    <x v="2"/>
    <x v="0"/>
  </r>
  <r>
    <s v="OAM-76916-748"/>
    <x v="591"/>
    <x v="736"/>
    <s v="E-D-1"/>
    <x v="3"/>
    <x v="736"/>
    <s v=""/>
    <x v="0"/>
    <x v="1"/>
    <s v="D"/>
    <x v="0"/>
    <x v="37"/>
    <x v="114"/>
    <x v="1"/>
    <x v="2"/>
    <x v="0"/>
  </r>
  <r>
    <s v="UMB-11223-710"/>
    <x v="592"/>
    <x v="737"/>
    <s v="R-D-0.2"/>
    <x v="5"/>
    <x v="737"/>
    <s v="mfrightm8@harvard.edu"/>
    <x v="1"/>
    <x v="0"/>
    <s v="D"/>
    <x v="3"/>
    <x v="22"/>
    <x v="103"/>
    <x v="0"/>
    <x v="2"/>
    <x v="1"/>
  </r>
  <r>
    <s v="LXR-09892-726"/>
    <x v="402"/>
    <x v="738"/>
    <s v="R-D-2.5"/>
    <x v="0"/>
    <x v="738"/>
    <s v="btartem9@aol.com"/>
    <x v="0"/>
    <x v="0"/>
    <s v="D"/>
    <x v="2"/>
    <x v="9"/>
    <x v="13"/>
    <x v="0"/>
    <x v="2"/>
    <x v="0"/>
  </r>
  <r>
    <s v="QXX-89943-393"/>
    <x v="593"/>
    <x v="739"/>
    <s v="R-D-0.2"/>
    <x v="4"/>
    <x v="739"/>
    <s v="ckrzysztofiakma@skyrock.com"/>
    <x v="0"/>
    <x v="0"/>
    <s v="D"/>
    <x v="3"/>
    <x v="22"/>
    <x v="175"/>
    <x v="0"/>
    <x v="2"/>
    <x v="1"/>
  </r>
  <r>
    <s v="WVS-57822-366"/>
    <x v="594"/>
    <x v="740"/>
    <s v="E-M-2.5"/>
    <x v="4"/>
    <x v="740"/>
    <s v="dpenquetmb@diigo.com"/>
    <x v="0"/>
    <x v="1"/>
    <s v="M"/>
    <x v="2"/>
    <x v="25"/>
    <x v="177"/>
    <x v="1"/>
    <x v="0"/>
    <x v="1"/>
  </r>
  <r>
    <s v="CLJ-23403-689"/>
    <x v="77"/>
    <x v="741"/>
    <s v="R-L-1"/>
    <x v="0"/>
    <x v="741"/>
    <s v=""/>
    <x v="2"/>
    <x v="0"/>
    <s v="L"/>
    <x v="0"/>
    <x v="35"/>
    <x v="178"/>
    <x v="0"/>
    <x v="1"/>
    <x v="1"/>
  </r>
  <r>
    <s v="XNU-83276-288"/>
    <x v="595"/>
    <x v="742"/>
    <s v="R-M-0.5"/>
    <x v="2"/>
    <x v="742"/>
    <s v=""/>
    <x v="0"/>
    <x v="0"/>
    <s v="M"/>
    <x v="1"/>
    <x v="7"/>
    <x v="9"/>
    <x v="0"/>
    <x v="0"/>
    <x v="1"/>
  </r>
  <r>
    <s v="YOG-94666-679"/>
    <x v="596"/>
    <x v="743"/>
    <s v="L-D-0.2"/>
    <x v="0"/>
    <x v="743"/>
    <s v=""/>
    <x v="2"/>
    <x v="3"/>
    <s v="D"/>
    <x v="3"/>
    <x v="10"/>
    <x v="41"/>
    <x v="3"/>
    <x v="2"/>
    <x v="0"/>
  </r>
  <r>
    <s v="KHG-33953-115"/>
    <x v="514"/>
    <x v="744"/>
    <s v="L-D-0.5"/>
    <x v="3"/>
    <x v="744"/>
    <s v="kferrettimf@huffingtonpost.com"/>
    <x v="1"/>
    <x v="3"/>
    <s v="D"/>
    <x v="1"/>
    <x v="26"/>
    <x v="102"/>
    <x v="3"/>
    <x v="2"/>
    <x v="1"/>
  </r>
  <r>
    <s v="MHD-95615-696"/>
    <x v="54"/>
    <x v="745"/>
    <s v="R-L-2.5"/>
    <x v="1"/>
    <x v="745"/>
    <s v=""/>
    <x v="0"/>
    <x v="0"/>
    <s v="L"/>
    <x v="2"/>
    <x v="4"/>
    <x v="187"/>
    <x v="0"/>
    <x v="1"/>
    <x v="1"/>
  </r>
  <r>
    <s v="HBH-64794-080"/>
    <x v="597"/>
    <x v="746"/>
    <s v="R-D-0.2"/>
    <x v="3"/>
    <x v="746"/>
    <s v=""/>
    <x v="0"/>
    <x v="0"/>
    <s v="D"/>
    <x v="3"/>
    <x v="22"/>
    <x v="36"/>
    <x v="0"/>
    <x v="2"/>
    <x v="0"/>
  </r>
  <r>
    <s v="CNJ-56058-223"/>
    <x v="105"/>
    <x v="747"/>
    <s v="L-L-0.5"/>
    <x v="3"/>
    <x v="747"/>
    <s v="abalsdonemi@toplist.cz"/>
    <x v="0"/>
    <x v="3"/>
    <s v="L"/>
    <x v="1"/>
    <x v="20"/>
    <x v="32"/>
    <x v="3"/>
    <x v="1"/>
    <x v="1"/>
  </r>
  <r>
    <s v="KHO-27106-786"/>
    <x v="210"/>
    <x v="748"/>
    <s v="A-M-1"/>
    <x v="5"/>
    <x v="748"/>
    <s v="bromeramj@list-manage.com"/>
    <x v="1"/>
    <x v="2"/>
    <s v="M"/>
    <x v="0"/>
    <x v="15"/>
    <x v="173"/>
    <x v="2"/>
    <x v="0"/>
    <x v="0"/>
  </r>
  <r>
    <s v="KHO-27106-786"/>
    <x v="210"/>
    <x v="748"/>
    <s v="L-D-2.5"/>
    <x v="5"/>
    <x v="748"/>
    <s v="bromeramj@list-manage.com"/>
    <x v="1"/>
    <x v="3"/>
    <s v="D"/>
    <x v="2"/>
    <x v="24"/>
    <x v="39"/>
    <x v="3"/>
    <x v="2"/>
    <x v="0"/>
  </r>
  <r>
    <s v="YAC-50329-982"/>
    <x v="598"/>
    <x v="749"/>
    <s v="E-M-2.5"/>
    <x v="2"/>
    <x v="749"/>
    <s v="cbrydeml@tuttocitta.it"/>
    <x v="0"/>
    <x v="1"/>
    <s v="M"/>
    <x v="2"/>
    <x v="25"/>
    <x v="176"/>
    <x v="1"/>
    <x v="0"/>
    <x v="0"/>
  </r>
  <r>
    <s v="VVL-95291-039"/>
    <x v="360"/>
    <x v="750"/>
    <s v="E-L-0.2"/>
    <x v="0"/>
    <x v="750"/>
    <s v="senefermm@blog.com"/>
    <x v="0"/>
    <x v="1"/>
    <s v="L"/>
    <x v="3"/>
    <x v="38"/>
    <x v="161"/>
    <x v="1"/>
    <x v="1"/>
    <x v="1"/>
  </r>
  <r>
    <s v="VUT-20974-364"/>
    <x v="62"/>
    <x v="751"/>
    <s v="R-M-0.5"/>
    <x v="5"/>
    <x v="751"/>
    <s v="lhaggerstonemn@independent.co.uk"/>
    <x v="0"/>
    <x v="0"/>
    <s v="M"/>
    <x v="1"/>
    <x v="7"/>
    <x v="27"/>
    <x v="0"/>
    <x v="0"/>
    <x v="1"/>
  </r>
  <r>
    <s v="SFC-34054-213"/>
    <x v="599"/>
    <x v="752"/>
    <s v="L-L-0.5"/>
    <x v="4"/>
    <x v="752"/>
    <s v="mgundrymo@omniture.com"/>
    <x v="1"/>
    <x v="3"/>
    <s v="L"/>
    <x v="1"/>
    <x v="20"/>
    <x v="82"/>
    <x v="3"/>
    <x v="1"/>
    <x v="1"/>
  </r>
  <r>
    <s v="UDS-04807-593"/>
    <x v="600"/>
    <x v="753"/>
    <s v="L-D-0.5"/>
    <x v="0"/>
    <x v="753"/>
    <s v="bwellanmp@cafepress.com"/>
    <x v="0"/>
    <x v="3"/>
    <s v="D"/>
    <x v="1"/>
    <x v="26"/>
    <x v="42"/>
    <x v="3"/>
    <x v="2"/>
    <x v="1"/>
  </r>
  <r>
    <s v="FWE-98471-488"/>
    <x v="601"/>
    <x v="745"/>
    <s v="L-L-1"/>
    <x v="1"/>
    <x v="745"/>
    <s v=""/>
    <x v="0"/>
    <x v="3"/>
    <s v="L"/>
    <x v="0"/>
    <x v="27"/>
    <x v="180"/>
    <x v="3"/>
    <x v="1"/>
    <x v="1"/>
  </r>
  <r>
    <s v="RAU-17060-674"/>
    <x v="602"/>
    <x v="754"/>
    <s v="L-L-0.2"/>
    <x v="2"/>
    <x v="754"/>
    <s v="catchesonmr@xinhuanet.com"/>
    <x v="0"/>
    <x v="3"/>
    <s v="L"/>
    <x v="3"/>
    <x v="6"/>
    <x v="7"/>
    <x v="3"/>
    <x v="1"/>
    <x v="0"/>
  </r>
  <r>
    <s v="AOL-13866-711"/>
    <x v="603"/>
    <x v="755"/>
    <s v="E-M-1"/>
    <x v="4"/>
    <x v="755"/>
    <s v="estentonms@google.it"/>
    <x v="0"/>
    <x v="1"/>
    <s v="M"/>
    <x v="0"/>
    <x v="3"/>
    <x v="193"/>
    <x v="1"/>
    <x v="0"/>
    <x v="0"/>
  </r>
  <r>
    <s v="NOA-79645-377"/>
    <x v="604"/>
    <x v="756"/>
    <s v="R-D-0.5"/>
    <x v="1"/>
    <x v="756"/>
    <s v="etrippmt@wp.com"/>
    <x v="0"/>
    <x v="0"/>
    <s v="D"/>
    <x v="1"/>
    <x v="29"/>
    <x v="51"/>
    <x v="0"/>
    <x v="2"/>
    <x v="1"/>
  </r>
  <r>
    <s v="KMS-49214-806"/>
    <x v="605"/>
    <x v="757"/>
    <s v="E-L-2.5"/>
    <x v="4"/>
    <x v="757"/>
    <s v="lmacmanusmu@imdb.com"/>
    <x v="0"/>
    <x v="1"/>
    <s v="L"/>
    <x v="2"/>
    <x v="8"/>
    <x v="56"/>
    <x v="1"/>
    <x v="1"/>
    <x v="1"/>
  </r>
  <r>
    <s v="ABK-08091-531"/>
    <x v="606"/>
    <x v="758"/>
    <s v="L-L-1"/>
    <x v="3"/>
    <x v="758"/>
    <s v="tbenediktovichmv@ebay.com"/>
    <x v="0"/>
    <x v="3"/>
    <s v="L"/>
    <x v="0"/>
    <x v="27"/>
    <x v="46"/>
    <x v="3"/>
    <x v="1"/>
    <x v="0"/>
  </r>
  <r>
    <s v="GPT-67705-953"/>
    <x v="446"/>
    <x v="759"/>
    <s v="A-M-0.2"/>
    <x v="1"/>
    <x v="759"/>
    <s v="cbournermw@chronoengine.com"/>
    <x v="0"/>
    <x v="2"/>
    <s v="M"/>
    <x v="3"/>
    <x v="12"/>
    <x v="19"/>
    <x v="2"/>
    <x v="0"/>
    <x v="0"/>
  </r>
  <r>
    <s v="JNA-21450-177"/>
    <x v="18"/>
    <x v="760"/>
    <s v="A-D-1"/>
    <x v="3"/>
    <x v="760"/>
    <s v="oskermen3@hatena.ne.jp"/>
    <x v="0"/>
    <x v="2"/>
    <s v="D"/>
    <x v="0"/>
    <x v="0"/>
    <x v="44"/>
    <x v="2"/>
    <x v="2"/>
    <x v="0"/>
  </r>
  <r>
    <s v="MPQ-23421-608"/>
    <x v="180"/>
    <x v="761"/>
    <s v="E-M-0.5"/>
    <x v="1"/>
    <x v="761"/>
    <s v="kheddanmy@icq.com"/>
    <x v="0"/>
    <x v="1"/>
    <s v="M"/>
    <x v="1"/>
    <x v="1"/>
    <x v="1"/>
    <x v="1"/>
    <x v="0"/>
    <x v="0"/>
  </r>
  <r>
    <s v="NLI-63891-565"/>
    <x v="580"/>
    <x v="762"/>
    <s v="E-M-0.2"/>
    <x v="1"/>
    <x v="762"/>
    <s v="ichartersmz@abc.net.au"/>
    <x v="0"/>
    <x v="1"/>
    <s v="M"/>
    <x v="3"/>
    <x v="16"/>
    <x v="132"/>
    <x v="1"/>
    <x v="0"/>
    <x v="1"/>
  </r>
  <r>
    <s v="HHF-36647-854"/>
    <x v="453"/>
    <x v="763"/>
    <s v="A-D-2.5"/>
    <x v="5"/>
    <x v="763"/>
    <s v="aroubertn0@tmall.com"/>
    <x v="0"/>
    <x v="2"/>
    <s v="D"/>
    <x v="2"/>
    <x v="11"/>
    <x v="170"/>
    <x v="2"/>
    <x v="2"/>
    <x v="0"/>
  </r>
  <r>
    <s v="SBN-16537-046"/>
    <x v="259"/>
    <x v="764"/>
    <s v="A-D-0.2"/>
    <x v="2"/>
    <x v="764"/>
    <s v="hmairsn1@so-net.ne.jp"/>
    <x v="0"/>
    <x v="2"/>
    <s v="D"/>
    <x v="3"/>
    <x v="14"/>
    <x v="55"/>
    <x v="2"/>
    <x v="2"/>
    <x v="1"/>
  </r>
  <r>
    <s v="XZD-44484-632"/>
    <x v="607"/>
    <x v="765"/>
    <s v="E-M-1"/>
    <x v="0"/>
    <x v="765"/>
    <s v="hrainforthn2@blog.com"/>
    <x v="0"/>
    <x v="1"/>
    <s v="M"/>
    <x v="0"/>
    <x v="3"/>
    <x v="3"/>
    <x v="1"/>
    <x v="0"/>
    <x v="1"/>
  </r>
  <r>
    <s v="XZD-44484-632"/>
    <x v="607"/>
    <x v="765"/>
    <s v="A-D-0.2"/>
    <x v="0"/>
    <x v="765"/>
    <s v="hrainforthn2@blog.com"/>
    <x v="0"/>
    <x v="2"/>
    <s v="D"/>
    <x v="3"/>
    <x v="14"/>
    <x v="9"/>
    <x v="2"/>
    <x v="2"/>
    <x v="1"/>
  </r>
  <r>
    <s v="IKQ-39946-768"/>
    <x v="385"/>
    <x v="766"/>
    <s v="R-M-1"/>
    <x v="5"/>
    <x v="766"/>
    <s v="ijespern4@theglobeandmail.com"/>
    <x v="0"/>
    <x v="0"/>
    <s v="M"/>
    <x v="0"/>
    <x v="0"/>
    <x v="33"/>
    <x v="0"/>
    <x v="0"/>
    <x v="1"/>
  </r>
  <r>
    <s v="KMB-95211-174"/>
    <x v="608"/>
    <x v="767"/>
    <s v="R-D-2.5"/>
    <x v="4"/>
    <x v="767"/>
    <s v="ldwerryhousen5@gravatar.com"/>
    <x v="0"/>
    <x v="0"/>
    <s v="D"/>
    <x v="2"/>
    <x v="9"/>
    <x v="18"/>
    <x v="0"/>
    <x v="2"/>
    <x v="0"/>
  </r>
  <r>
    <s v="QWY-99467-368"/>
    <x v="609"/>
    <x v="768"/>
    <s v="A-D-2.5"/>
    <x v="2"/>
    <x v="768"/>
    <s v="nbroomern6@examiner.com"/>
    <x v="0"/>
    <x v="2"/>
    <s v="D"/>
    <x v="2"/>
    <x v="11"/>
    <x v="156"/>
    <x v="2"/>
    <x v="2"/>
    <x v="1"/>
  </r>
  <r>
    <s v="SRG-76791-614"/>
    <x v="147"/>
    <x v="769"/>
    <s v="E-L-0.5"/>
    <x v="2"/>
    <x v="769"/>
    <s v="kthoumassonn7@bloglovin.com"/>
    <x v="0"/>
    <x v="1"/>
    <s v="L"/>
    <x v="1"/>
    <x v="32"/>
    <x v="161"/>
    <x v="1"/>
    <x v="1"/>
    <x v="0"/>
  </r>
  <r>
    <s v="VSN-94485-621"/>
    <x v="172"/>
    <x v="770"/>
    <s v="A-D-0.2"/>
    <x v="4"/>
    <x v="770"/>
    <s v="fhabberghamn8@discovery.com"/>
    <x v="0"/>
    <x v="2"/>
    <s v="D"/>
    <x v="3"/>
    <x v="14"/>
    <x v="22"/>
    <x v="2"/>
    <x v="2"/>
    <x v="1"/>
  </r>
  <r>
    <s v="UFZ-24348-219"/>
    <x v="610"/>
    <x v="745"/>
    <s v="L-M-2.5"/>
    <x v="3"/>
    <x v="745"/>
    <s v=""/>
    <x v="0"/>
    <x v="3"/>
    <s v="M"/>
    <x v="2"/>
    <x v="36"/>
    <x v="64"/>
    <x v="3"/>
    <x v="0"/>
    <x v="1"/>
  </r>
  <r>
    <s v="UKS-93055-397"/>
    <x v="611"/>
    <x v="771"/>
    <s v="A-D-2.5"/>
    <x v="1"/>
    <x v="771"/>
    <s v="ravrashinna@tamu.edu"/>
    <x v="0"/>
    <x v="2"/>
    <s v="D"/>
    <x v="2"/>
    <x v="11"/>
    <x v="15"/>
    <x v="2"/>
    <x v="2"/>
    <x v="1"/>
  </r>
  <r>
    <s v="AVH-56062-335"/>
    <x v="612"/>
    <x v="772"/>
    <s v="E-M-0.5"/>
    <x v="1"/>
    <x v="772"/>
    <s v="mdoidgenb@etsy.com"/>
    <x v="0"/>
    <x v="1"/>
    <s v="M"/>
    <x v="1"/>
    <x v="1"/>
    <x v="1"/>
    <x v="1"/>
    <x v="0"/>
    <x v="1"/>
  </r>
  <r>
    <s v="HGE-19842-613"/>
    <x v="613"/>
    <x v="773"/>
    <s v="R-L-0.5"/>
    <x v="4"/>
    <x v="773"/>
    <s v="jedinboronc@reverbnation.com"/>
    <x v="0"/>
    <x v="0"/>
    <s v="L"/>
    <x v="1"/>
    <x v="30"/>
    <x v="139"/>
    <x v="0"/>
    <x v="1"/>
    <x v="0"/>
  </r>
  <r>
    <s v="WBA-85905-175"/>
    <x v="611"/>
    <x v="774"/>
    <s v="L-M-0.2"/>
    <x v="2"/>
    <x v="774"/>
    <s v="ttewelsonnd@cdbaby.com"/>
    <x v="0"/>
    <x v="3"/>
    <s v="M"/>
    <x v="3"/>
    <x v="18"/>
    <x v="189"/>
    <x v="3"/>
    <x v="0"/>
    <x v="1"/>
  </r>
  <r>
    <s v="DZI-35365-596"/>
    <x v="493"/>
    <x v="760"/>
    <s v="E-M-0.2"/>
    <x v="0"/>
    <x v="760"/>
    <s v="oskermen3@hatena.ne.jp"/>
    <x v="0"/>
    <x v="1"/>
    <s v="M"/>
    <x v="3"/>
    <x v="16"/>
    <x v="112"/>
    <x v="1"/>
    <x v="0"/>
    <x v="0"/>
  </r>
  <r>
    <s v="XIR-88982-743"/>
    <x v="614"/>
    <x v="775"/>
    <s v="E-M-0.2"/>
    <x v="0"/>
    <x v="775"/>
    <s v="ddrewittnf@mapquest.com"/>
    <x v="0"/>
    <x v="1"/>
    <s v="M"/>
    <x v="3"/>
    <x v="16"/>
    <x v="112"/>
    <x v="1"/>
    <x v="0"/>
    <x v="0"/>
  </r>
  <r>
    <s v="VUC-72395-865"/>
    <x v="151"/>
    <x v="776"/>
    <s v="A-D-0.5"/>
    <x v="5"/>
    <x v="776"/>
    <s v="agladhillng@stanford.edu"/>
    <x v="0"/>
    <x v="2"/>
    <s v="D"/>
    <x v="1"/>
    <x v="7"/>
    <x v="27"/>
    <x v="2"/>
    <x v="2"/>
    <x v="0"/>
  </r>
  <r>
    <s v="BQJ-44755-910"/>
    <x v="489"/>
    <x v="777"/>
    <s v="E-D-2.5"/>
    <x v="5"/>
    <x v="777"/>
    <s v="mlorineznh@whitehouse.gov"/>
    <x v="0"/>
    <x v="1"/>
    <s v="D"/>
    <x v="2"/>
    <x v="39"/>
    <x v="164"/>
    <x v="1"/>
    <x v="2"/>
    <x v="1"/>
  </r>
  <r>
    <s v="JKC-64636-831"/>
    <x v="615"/>
    <x v="778"/>
    <s v="A-M-2.5"/>
    <x v="0"/>
    <x v="778"/>
    <s v=""/>
    <x v="0"/>
    <x v="2"/>
    <s v="M"/>
    <x v="2"/>
    <x v="31"/>
    <x v="95"/>
    <x v="2"/>
    <x v="0"/>
    <x v="0"/>
  </r>
  <r>
    <s v="ZKI-78561-066"/>
    <x v="616"/>
    <x v="779"/>
    <s v="A-D-0.2"/>
    <x v="3"/>
    <x v="779"/>
    <s v="mvannj@wikipedia.org"/>
    <x v="0"/>
    <x v="2"/>
    <s v="D"/>
    <x v="3"/>
    <x v="14"/>
    <x v="169"/>
    <x v="2"/>
    <x v="2"/>
    <x v="0"/>
  </r>
  <r>
    <s v="IMP-12563-728"/>
    <x v="578"/>
    <x v="780"/>
    <s v="E-L-0.5"/>
    <x v="5"/>
    <x v="780"/>
    <s v=""/>
    <x v="0"/>
    <x v="1"/>
    <s v="L"/>
    <x v="1"/>
    <x v="32"/>
    <x v="119"/>
    <x v="1"/>
    <x v="1"/>
    <x v="1"/>
  </r>
  <r>
    <s v="MZL-81126-390"/>
    <x v="617"/>
    <x v="781"/>
    <s v="A-L-0.2"/>
    <x v="5"/>
    <x v="781"/>
    <s v="jethelstonnl@creativecommons.org"/>
    <x v="0"/>
    <x v="2"/>
    <s v="L"/>
    <x v="3"/>
    <x v="10"/>
    <x v="102"/>
    <x v="2"/>
    <x v="1"/>
    <x v="0"/>
  </r>
  <r>
    <s v="MZL-81126-390"/>
    <x v="617"/>
    <x v="781"/>
    <s v="A-M-0.2"/>
    <x v="0"/>
    <x v="781"/>
    <s v="jethelstonnl@creativecommons.org"/>
    <x v="0"/>
    <x v="2"/>
    <s v="M"/>
    <x v="3"/>
    <x v="12"/>
    <x v="52"/>
    <x v="2"/>
    <x v="0"/>
    <x v="0"/>
  </r>
  <r>
    <s v="TVF-57766-608"/>
    <x v="155"/>
    <x v="782"/>
    <s v="L-D-0.5"/>
    <x v="2"/>
    <x v="782"/>
    <s v="peberznn@woothemes.com"/>
    <x v="0"/>
    <x v="3"/>
    <s v="D"/>
    <x v="1"/>
    <x v="26"/>
    <x v="41"/>
    <x v="3"/>
    <x v="2"/>
    <x v="0"/>
  </r>
  <r>
    <s v="RUX-37995-892"/>
    <x v="461"/>
    <x v="783"/>
    <s v="L-D-2.5"/>
    <x v="4"/>
    <x v="783"/>
    <s v="bgaishno@altervista.org"/>
    <x v="0"/>
    <x v="3"/>
    <s v="D"/>
    <x v="2"/>
    <x v="24"/>
    <x v="129"/>
    <x v="3"/>
    <x v="2"/>
    <x v="0"/>
  </r>
  <r>
    <s v="AVK-76526-953"/>
    <x v="87"/>
    <x v="784"/>
    <s v="A-D-1"/>
    <x v="0"/>
    <x v="784"/>
    <s v="ldantonnp@miitbeian.gov.cn"/>
    <x v="0"/>
    <x v="2"/>
    <s v="D"/>
    <x v="0"/>
    <x v="0"/>
    <x v="0"/>
    <x v="2"/>
    <x v="2"/>
    <x v="1"/>
  </r>
  <r>
    <s v="RIU-02231-623"/>
    <x v="618"/>
    <x v="785"/>
    <s v="R-L-0.5"/>
    <x v="1"/>
    <x v="785"/>
    <s v="smorrallnq@answers.com"/>
    <x v="0"/>
    <x v="0"/>
    <s v="L"/>
    <x v="1"/>
    <x v="30"/>
    <x v="66"/>
    <x v="0"/>
    <x v="1"/>
    <x v="0"/>
  </r>
  <r>
    <s v="WFK-99317-827"/>
    <x v="619"/>
    <x v="786"/>
    <s v="L-D-2.5"/>
    <x v="3"/>
    <x v="786"/>
    <s v="dcrownshawnr@photobucket.com"/>
    <x v="0"/>
    <x v="3"/>
    <s v="D"/>
    <x v="2"/>
    <x v="24"/>
    <x v="49"/>
    <x v="3"/>
    <x v="2"/>
    <x v="1"/>
  </r>
  <r>
    <s v="SFD-00372-284"/>
    <x v="440"/>
    <x v="760"/>
    <s v="L-M-0.2"/>
    <x v="0"/>
    <x v="760"/>
    <s v="oskermen3@hatena.ne.jp"/>
    <x v="0"/>
    <x v="3"/>
    <s v="M"/>
    <x v="3"/>
    <x v="18"/>
    <x v="31"/>
    <x v="3"/>
    <x v="0"/>
    <x v="0"/>
  </r>
  <r>
    <s v="SXC-62166-515"/>
    <x v="489"/>
    <x v="787"/>
    <s v="R-L-2.5"/>
    <x v="1"/>
    <x v="787"/>
    <s v="jreddochnt@sun.com"/>
    <x v="0"/>
    <x v="0"/>
    <s v="L"/>
    <x v="2"/>
    <x v="4"/>
    <x v="187"/>
    <x v="0"/>
    <x v="1"/>
    <x v="1"/>
  </r>
  <r>
    <s v="YIE-87008-621"/>
    <x v="620"/>
    <x v="788"/>
    <s v="L-M-0.5"/>
    <x v="4"/>
    <x v="788"/>
    <s v="stitleynu@whitehouse.gov"/>
    <x v="0"/>
    <x v="3"/>
    <s v="M"/>
    <x v="1"/>
    <x v="19"/>
    <x v="190"/>
    <x v="3"/>
    <x v="0"/>
    <x v="1"/>
  </r>
  <r>
    <s v="HRM-94548-288"/>
    <x v="621"/>
    <x v="789"/>
    <s v="A-L-2.5"/>
    <x v="5"/>
    <x v="789"/>
    <s v="rsimaonv@simplemachines.org"/>
    <x v="0"/>
    <x v="2"/>
    <s v="L"/>
    <x v="2"/>
    <x v="24"/>
    <x v="39"/>
    <x v="2"/>
    <x v="1"/>
    <x v="1"/>
  </r>
  <r>
    <s v="UJG-34731-295"/>
    <x v="374"/>
    <x v="790"/>
    <s v="A-M-2.5"/>
    <x v="2"/>
    <x v="790"/>
    <s v=""/>
    <x v="0"/>
    <x v="2"/>
    <s v="M"/>
    <x v="2"/>
    <x v="31"/>
    <x v="145"/>
    <x v="2"/>
    <x v="0"/>
    <x v="1"/>
  </r>
  <r>
    <s v="TWD-70988-853"/>
    <x v="345"/>
    <x v="791"/>
    <s v="L-D-1"/>
    <x v="5"/>
    <x v="791"/>
    <s v="nchisholmnx@example.com"/>
    <x v="0"/>
    <x v="3"/>
    <s v="D"/>
    <x v="0"/>
    <x v="2"/>
    <x v="17"/>
    <x v="3"/>
    <x v="2"/>
    <x v="0"/>
  </r>
  <r>
    <s v="CIX-22904-641"/>
    <x v="622"/>
    <x v="792"/>
    <s v="R-M-1"/>
    <x v="2"/>
    <x v="792"/>
    <s v="goatsny@live.com"/>
    <x v="0"/>
    <x v="0"/>
    <s v="M"/>
    <x v="0"/>
    <x v="0"/>
    <x v="138"/>
    <x v="0"/>
    <x v="0"/>
    <x v="0"/>
  </r>
  <r>
    <s v="DLV-65840-759"/>
    <x v="623"/>
    <x v="793"/>
    <s v="L-M-1"/>
    <x v="0"/>
    <x v="793"/>
    <s v="mbirkinnz@java.com"/>
    <x v="0"/>
    <x v="3"/>
    <s v="M"/>
    <x v="0"/>
    <x v="21"/>
    <x v="194"/>
    <x v="3"/>
    <x v="0"/>
    <x v="0"/>
  </r>
  <r>
    <s v="RXN-55491-201"/>
    <x v="354"/>
    <x v="794"/>
    <s v="R-L-0.2"/>
    <x v="5"/>
    <x v="794"/>
    <s v="rpysono0@constantcontact.com"/>
    <x v="1"/>
    <x v="0"/>
    <s v="L"/>
    <x v="3"/>
    <x v="34"/>
    <x v="137"/>
    <x v="0"/>
    <x v="1"/>
    <x v="1"/>
  </r>
  <r>
    <s v="UHK-63283-868"/>
    <x v="624"/>
    <x v="795"/>
    <s v="A-M-0.5"/>
    <x v="2"/>
    <x v="795"/>
    <s v="mmacconnechieo9@reuters.com"/>
    <x v="0"/>
    <x v="2"/>
    <s v="M"/>
    <x v="1"/>
    <x v="17"/>
    <x v="52"/>
    <x v="2"/>
    <x v="0"/>
    <x v="0"/>
  </r>
  <r>
    <s v="PJC-31401-893"/>
    <x v="561"/>
    <x v="796"/>
    <s v="A-D-0.5"/>
    <x v="3"/>
    <x v="796"/>
    <s v="rtreachero2@usa.gov"/>
    <x v="1"/>
    <x v="2"/>
    <s v="D"/>
    <x v="1"/>
    <x v="7"/>
    <x v="8"/>
    <x v="2"/>
    <x v="2"/>
    <x v="1"/>
  </r>
  <r>
    <s v="HHO-79903-185"/>
    <x v="42"/>
    <x v="797"/>
    <s v="A-L-2.5"/>
    <x v="2"/>
    <x v="797"/>
    <s v="bfattorinio3@quantcast.com"/>
    <x v="1"/>
    <x v="2"/>
    <s v="L"/>
    <x v="2"/>
    <x v="24"/>
    <x v="91"/>
    <x v="2"/>
    <x v="1"/>
    <x v="0"/>
  </r>
  <r>
    <s v="YWM-07310-594"/>
    <x v="267"/>
    <x v="798"/>
    <s v="E-M-0.5"/>
    <x v="1"/>
    <x v="798"/>
    <s v="mpalleskeo4@nyu.edu"/>
    <x v="0"/>
    <x v="1"/>
    <s v="M"/>
    <x v="1"/>
    <x v="1"/>
    <x v="1"/>
    <x v="1"/>
    <x v="0"/>
    <x v="0"/>
  </r>
  <r>
    <s v="FHD-94983-982"/>
    <x v="625"/>
    <x v="799"/>
    <s v="R-M-0.5"/>
    <x v="3"/>
    <x v="799"/>
    <s v=""/>
    <x v="0"/>
    <x v="0"/>
    <s v="M"/>
    <x v="1"/>
    <x v="7"/>
    <x v="8"/>
    <x v="0"/>
    <x v="0"/>
    <x v="0"/>
  </r>
  <r>
    <s v="WQK-10857-119"/>
    <x v="616"/>
    <x v="800"/>
    <s v="E-D-0.5"/>
    <x v="2"/>
    <x v="800"/>
    <s v="fantcliffeo6@amazon.co.jp"/>
    <x v="1"/>
    <x v="1"/>
    <s v="D"/>
    <x v="1"/>
    <x v="5"/>
    <x v="35"/>
    <x v="1"/>
    <x v="2"/>
    <x v="0"/>
  </r>
  <r>
    <s v="DXA-50313-073"/>
    <x v="626"/>
    <x v="801"/>
    <s v="E-L-1"/>
    <x v="0"/>
    <x v="801"/>
    <s v="pmatignono7@harvard.edu"/>
    <x v="2"/>
    <x v="1"/>
    <s v="L"/>
    <x v="0"/>
    <x v="28"/>
    <x v="195"/>
    <x v="1"/>
    <x v="1"/>
    <x v="0"/>
  </r>
  <r>
    <s v="ONW-00560-570"/>
    <x v="52"/>
    <x v="802"/>
    <s v="A-M-1"/>
    <x v="0"/>
    <x v="802"/>
    <s v="cweondo8@theglobeandmail.com"/>
    <x v="0"/>
    <x v="2"/>
    <s v="M"/>
    <x v="0"/>
    <x v="15"/>
    <x v="122"/>
    <x v="2"/>
    <x v="0"/>
    <x v="1"/>
  </r>
  <r>
    <s v="BRJ-19414-277"/>
    <x v="622"/>
    <x v="795"/>
    <s v="R-M-0.2"/>
    <x v="4"/>
    <x v="795"/>
    <s v="mmacconnechieo9@reuters.com"/>
    <x v="0"/>
    <x v="0"/>
    <s v="M"/>
    <x v="3"/>
    <x v="14"/>
    <x v="22"/>
    <x v="0"/>
    <x v="0"/>
    <x v="0"/>
  </r>
  <r>
    <s v="MIQ-16322-908"/>
    <x v="627"/>
    <x v="803"/>
    <s v="A-L-1"/>
    <x v="0"/>
    <x v="803"/>
    <s v="jskentelberyoa@paypal.com"/>
    <x v="0"/>
    <x v="2"/>
    <s v="L"/>
    <x v="0"/>
    <x v="2"/>
    <x v="109"/>
    <x v="2"/>
    <x v="1"/>
    <x v="1"/>
  </r>
  <r>
    <s v="MVO-39328-830"/>
    <x v="628"/>
    <x v="804"/>
    <s v="L-M-0.5"/>
    <x v="1"/>
    <x v="804"/>
    <s v="ocomberob@goo.gl"/>
    <x v="1"/>
    <x v="3"/>
    <s v="M"/>
    <x v="1"/>
    <x v="19"/>
    <x v="34"/>
    <x v="3"/>
    <x v="0"/>
    <x v="1"/>
  </r>
  <r>
    <s v="MVO-39328-830"/>
    <x v="628"/>
    <x v="804"/>
    <s v="A-L-0.5"/>
    <x v="5"/>
    <x v="804"/>
    <s v="ocomberob@goo.gl"/>
    <x v="1"/>
    <x v="2"/>
    <s v="L"/>
    <x v="1"/>
    <x v="26"/>
    <x v="162"/>
    <x v="2"/>
    <x v="1"/>
    <x v="1"/>
  </r>
  <r>
    <s v="NTJ-88319-746"/>
    <x v="629"/>
    <x v="805"/>
    <s v="L-L-0.5"/>
    <x v="3"/>
    <x v="805"/>
    <s v="ztramelod@netlog.com"/>
    <x v="0"/>
    <x v="3"/>
    <s v="L"/>
    <x v="1"/>
    <x v="20"/>
    <x v="32"/>
    <x v="3"/>
    <x v="1"/>
    <x v="1"/>
  </r>
  <r>
    <s v="LCY-24377-948"/>
    <x v="630"/>
    <x v="806"/>
    <s v="R-L-2.5"/>
    <x v="2"/>
    <x v="806"/>
    <s v=""/>
    <x v="0"/>
    <x v="0"/>
    <s v="L"/>
    <x v="2"/>
    <x v="4"/>
    <x v="142"/>
    <x v="0"/>
    <x v="1"/>
    <x v="0"/>
  </r>
  <r>
    <s v="FWD-85967-769"/>
    <x v="631"/>
    <x v="807"/>
    <s v="E-D-0.2"/>
    <x v="3"/>
    <x v="807"/>
    <s v=""/>
    <x v="0"/>
    <x v="1"/>
    <s v="D"/>
    <x v="3"/>
    <x v="13"/>
    <x v="47"/>
    <x v="1"/>
    <x v="2"/>
    <x v="1"/>
  </r>
  <r>
    <s v="KTO-53793-109"/>
    <x v="229"/>
    <x v="808"/>
    <s v="R-L-0.2"/>
    <x v="0"/>
    <x v="808"/>
    <s v="chatfullog@ebay.com"/>
    <x v="0"/>
    <x v="0"/>
    <s v="L"/>
    <x v="3"/>
    <x v="34"/>
    <x v="53"/>
    <x v="0"/>
    <x v="1"/>
    <x v="1"/>
  </r>
  <r>
    <s v="OCK-89033-348"/>
    <x v="632"/>
    <x v="809"/>
    <s v="A-L-0.2"/>
    <x v="5"/>
    <x v="809"/>
    <s v=""/>
    <x v="0"/>
    <x v="2"/>
    <s v="L"/>
    <x v="3"/>
    <x v="10"/>
    <x v="102"/>
    <x v="2"/>
    <x v="1"/>
    <x v="0"/>
  </r>
  <r>
    <s v="GPZ-36017-366"/>
    <x v="633"/>
    <x v="810"/>
    <s v="A-D-2.5"/>
    <x v="1"/>
    <x v="810"/>
    <s v="kmarrisonoq@dropbox.com"/>
    <x v="0"/>
    <x v="2"/>
    <s v="D"/>
    <x v="2"/>
    <x v="11"/>
    <x v="15"/>
    <x v="2"/>
    <x v="2"/>
    <x v="0"/>
  </r>
  <r>
    <s v="BZP-33213-637"/>
    <x v="95"/>
    <x v="811"/>
    <s v="A-M-2.5"/>
    <x v="3"/>
    <x v="811"/>
    <s v="lagnolooj@pinterest.com"/>
    <x v="0"/>
    <x v="2"/>
    <s v="M"/>
    <x v="2"/>
    <x v="31"/>
    <x v="57"/>
    <x v="2"/>
    <x v="0"/>
    <x v="0"/>
  </r>
  <r>
    <s v="WFH-21507-708"/>
    <x v="521"/>
    <x v="812"/>
    <s v="R-D-0.5"/>
    <x v="2"/>
    <x v="812"/>
    <s v="dkiddyok@fda.gov"/>
    <x v="0"/>
    <x v="0"/>
    <s v="D"/>
    <x v="1"/>
    <x v="29"/>
    <x v="147"/>
    <x v="0"/>
    <x v="2"/>
    <x v="0"/>
  </r>
  <r>
    <s v="HST-96923-073"/>
    <x v="76"/>
    <x v="813"/>
    <s v="R-D-2.5"/>
    <x v="5"/>
    <x v="813"/>
    <s v="hpetroulisol@state.tx.us"/>
    <x v="1"/>
    <x v="0"/>
    <s v="D"/>
    <x v="2"/>
    <x v="9"/>
    <x v="99"/>
    <x v="0"/>
    <x v="2"/>
    <x v="1"/>
  </r>
  <r>
    <s v="ENN-79947-323"/>
    <x v="634"/>
    <x v="814"/>
    <s v="L-M-0.5"/>
    <x v="0"/>
    <x v="814"/>
    <s v="mschollom@taobao.com"/>
    <x v="0"/>
    <x v="3"/>
    <s v="M"/>
    <x v="1"/>
    <x v="19"/>
    <x v="92"/>
    <x v="3"/>
    <x v="0"/>
    <x v="1"/>
  </r>
  <r>
    <s v="BHA-47429-889"/>
    <x v="635"/>
    <x v="815"/>
    <s v="E-L-0.2"/>
    <x v="3"/>
    <x v="815"/>
    <s v="kfersonon@g.co"/>
    <x v="0"/>
    <x v="1"/>
    <s v="L"/>
    <x v="3"/>
    <x v="38"/>
    <x v="77"/>
    <x v="1"/>
    <x v="1"/>
    <x v="1"/>
  </r>
  <r>
    <s v="SZY-63017-318"/>
    <x v="636"/>
    <x v="816"/>
    <s v="A-L-0.2"/>
    <x v="0"/>
    <x v="816"/>
    <s v="bkellowayoo@omniture.com"/>
    <x v="0"/>
    <x v="2"/>
    <s v="L"/>
    <x v="3"/>
    <x v="10"/>
    <x v="41"/>
    <x v="2"/>
    <x v="1"/>
    <x v="0"/>
  </r>
  <r>
    <s v="LCU-93317-340"/>
    <x v="637"/>
    <x v="817"/>
    <s v="R-D-0.2"/>
    <x v="2"/>
    <x v="817"/>
    <s v="soliffeop@yellowbook.com"/>
    <x v="0"/>
    <x v="0"/>
    <s v="D"/>
    <x v="3"/>
    <x v="22"/>
    <x v="97"/>
    <x v="0"/>
    <x v="2"/>
    <x v="0"/>
  </r>
  <r>
    <s v="UOM-71431-481"/>
    <x v="182"/>
    <x v="810"/>
    <s v="R-D-2.5"/>
    <x v="2"/>
    <x v="810"/>
    <s v="kmarrisonoq@dropbox.com"/>
    <x v="0"/>
    <x v="0"/>
    <s v="D"/>
    <x v="2"/>
    <x v="9"/>
    <x v="123"/>
    <x v="0"/>
    <x v="2"/>
    <x v="0"/>
  </r>
  <r>
    <s v="PJH-42618-877"/>
    <x v="479"/>
    <x v="818"/>
    <s v="A-D-2.5"/>
    <x v="1"/>
    <x v="818"/>
    <s v="cdolohuntyor@dailymail.co.uk"/>
    <x v="0"/>
    <x v="2"/>
    <s v="D"/>
    <x v="2"/>
    <x v="11"/>
    <x v="15"/>
    <x v="2"/>
    <x v="2"/>
    <x v="0"/>
  </r>
  <r>
    <s v="XED-90333-402"/>
    <x v="638"/>
    <x v="819"/>
    <s v="E-M-0.2"/>
    <x v="1"/>
    <x v="819"/>
    <s v="pvasilenkoos@addtoany.com"/>
    <x v="2"/>
    <x v="1"/>
    <s v="M"/>
    <x v="3"/>
    <x v="16"/>
    <x v="132"/>
    <x v="1"/>
    <x v="0"/>
    <x v="1"/>
  </r>
  <r>
    <s v="IKK-62234-199"/>
    <x v="639"/>
    <x v="820"/>
    <s v="L-L-0.5"/>
    <x v="5"/>
    <x v="820"/>
    <s v="rschankelborgot@ameblo.jp"/>
    <x v="0"/>
    <x v="3"/>
    <s v="L"/>
    <x v="1"/>
    <x v="20"/>
    <x v="30"/>
    <x v="3"/>
    <x v="1"/>
    <x v="0"/>
  </r>
  <r>
    <s v="KAW-95195-329"/>
    <x v="640"/>
    <x v="821"/>
    <s v="R-D-2.5"/>
    <x v="4"/>
    <x v="821"/>
    <s v=""/>
    <x v="1"/>
    <x v="0"/>
    <s v="D"/>
    <x v="2"/>
    <x v="9"/>
    <x v="18"/>
    <x v="0"/>
    <x v="2"/>
    <x v="0"/>
  </r>
  <r>
    <s v="QDO-57268-842"/>
    <x v="612"/>
    <x v="822"/>
    <s v="E-M-2.5"/>
    <x v="1"/>
    <x v="822"/>
    <s v=""/>
    <x v="0"/>
    <x v="1"/>
    <s v="M"/>
    <x v="2"/>
    <x v="25"/>
    <x v="196"/>
    <x v="1"/>
    <x v="0"/>
    <x v="1"/>
  </r>
  <r>
    <s v="IIZ-24416-212"/>
    <x v="641"/>
    <x v="823"/>
    <s v="R-D-0.5"/>
    <x v="5"/>
    <x v="823"/>
    <s v="bcargenow@geocities.jp"/>
    <x v="0"/>
    <x v="0"/>
    <s v="D"/>
    <x v="1"/>
    <x v="29"/>
    <x v="111"/>
    <x v="0"/>
    <x v="2"/>
    <x v="0"/>
  </r>
  <r>
    <s v="AWP-11469-510"/>
    <x v="36"/>
    <x v="824"/>
    <s v="E-D-1"/>
    <x v="0"/>
    <x v="824"/>
    <s v="rsticklerox@printfriendly.com"/>
    <x v="2"/>
    <x v="1"/>
    <s v="D"/>
    <x v="0"/>
    <x v="37"/>
    <x v="76"/>
    <x v="1"/>
    <x v="2"/>
    <x v="1"/>
  </r>
  <r>
    <s v="KXA-27983-918"/>
    <x v="642"/>
    <x v="825"/>
    <s v="R-L-0.5"/>
    <x v="1"/>
    <x v="825"/>
    <s v=""/>
    <x v="0"/>
    <x v="0"/>
    <s v="L"/>
    <x v="1"/>
    <x v="30"/>
    <x v="66"/>
    <x v="0"/>
    <x v="1"/>
    <x v="1"/>
  </r>
  <r>
    <s v="VKQ-39009-292"/>
    <x v="219"/>
    <x v="822"/>
    <s v="L-M-1"/>
    <x v="1"/>
    <x v="822"/>
    <s v=""/>
    <x v="0"/>
    <x v="3"/>
    <s v="M"/>
    <x v="0"/>
    <x v="21"/>
    <x v="45"/>
    <x v="3"/>
    <x v="0"/>
    <x v="1"/>
  </r>
  <r>
    <s v="PDB-98743-282"/>
    <x v="643"/>
    <x v="826"/>
    <s v="L-L-1"/>
    <x v="3"/>
    <x v="826"/>
    <s v=""/>
    <x v="1"/>
    <x v="3"/>
    <s v="L"/>
    <x v="0"/>
    <x v="27"/>
    <x v="46"/>
    <x v="3"/>
    <x v="1"/>
    <x v="1"/>
  </r>
  <r>
    <s v="SXW-34014-556"/>
    <x v="644"/>
    <x v="827"/>
    <s v="R-L-0.2"/>
    <x v="2"/>
    <x v="827"/>
    <s v="djevonp1@ibm.com"/>
    <x v="0"/>
    <x v="0"/>
    <s v="L"/>
    <x v="3"/>
    <x v="34"/>
    <x v="60"/>
    <x v="0"/>
    <x v="1"/>
    <x v="0"/>
  </r>
  <r>
    <s v="QOJ-38788-727"/>
    <x v="136"/>
    <x v="828"/>
    <s v="E-M-2.5"/>
    <x v="1"/>
    <x v="828"/>
    <s v="hrannerp2@omniture.com"/>
    <x v="0"/>
    <x v="1"/>
    <s v="M"/>
    <x v="2"/>
    <x v="25"/>
    <x v="196"/>
    <x v="1"/>
    <x v="0"/>
    <x v="1"/>
  </r>
  <r>
    <s v="TGF-38649-658"/>
    <x v="645"/>
    <x v="829"/>
    <s v="L-M-0.5"/>
    <x v="0"/>
    <x v="829"/>
    <s v="bimriep3@addtoany.com"/>
    <x v="0"/>
    <x v="3"/>
    <s v="M"/>
    <x v="1"/>
    <x v="19"/>
    <x v="92"/>
    <x v="3"/>
    <x v="0"/>
    <x v="1"/>
  </r>
  <r>
    <s v="EAI-25194-209"/>
    <x v="646"/>
    <x v="830"/>
    <s v="A-L-2.5"/>
    <x v="1"/>
    <x v="830"/>
    <s v="dsopperp4@eventbrite.com"/>
    <x v="0"/>
    <x v="2"/>
    <s v="L"/>
    <x v="2"/>
    <x v="24"/>
    <x v="74"/>
    <x v="2"/>
    <x v="1"/>
    <x v="1"/>
  </r>
  <r>
    <s v="IJK-34441-720"/>
    <x v="647"/>
    <x v="831"/>
    <s v="A-M-0.5"/>
    <x v="5"/>
    <x v="831"/>
    <s v=""/>
    <x v="0"/>
    <x v="2"/>
    <s v="M"/>
    <x v="1"/>
    <x v="17"/>
    <x v="61"/>
    <x v="2"/>
    <x v="0"/>
    <x v="0"/>
  </r>
  <r>
    <s v="ZMC-00336-619"/>
    <x v="591"/>
    <x v="832"/>
    <s v="A-M-0.5"/>
    <x v="4"/>
    <x v="832"/>
    <s v="lledgleyp6@de.vu"/>
    <x v="0"/>
    <x v="2"/>
    <s v="M"/>
    <x v="1"/>
    <x v="17"/>
    <x v="25"/>
    <x v="2"/>
    <x v="0"/>
    <x v="0"/>
  </r>
  <r>
    <s v="UPX-54529-618"/>
    <x v="648"/>
    <x v="833"/>
    <s v="L-D-1"/>
    <x v="3"/>
    <x v="833"/>
    <s v="tmenaryp7@phoca.cz"/>
    <x v="0"/>
    <x v="3"/>
    <s v="D"/>
    <x v="0"/>
    <x v="2"/>
    <x v="5"/>
    <x v="3"/>
    <x v="2"/>
    <x v="1"/>
  </r>
  <r>
    <s v="DLX-01059-899"/>
    <x v="191"/>
    <x v="834"/>
    <s v="R-L-1"/>
    <x v="1"/>
    <x v="834"/>
    <s v="gciccottip8@so-net.ne.jp"/>
    <x v="0"/>
    <x v="0"/>
    <s v="L"/>
    <x v="0"/>
    <x v="35"/>
    <x v="143"/>
    <x v="0"/>
    <x v="1"/>
    <x v="1"/>
  </r>
  <r>
    <s v="MEK-85120-243"/>
    <x v="649"/>
    <x v="835"/>
    <s v="R-L-0.2"/>
    <x v="3"/>
    <x v="835"/>
    <s v=""/>
    <x v="0"/>
    <x v="0"/>
    <s v="L"/>
    <x v="3"/>
    <x v="34"/>
    <x v="127"/>
    <x v="0"/>
    <x v="1"/>
    <x v="1"/>
  </r>
  <r>
    <s v="NFI-37188-246"/>
    <x v="553"/>
    <x v="836"/>
    <s v="A-D-2.5"/>
    <x v="4"/>
    <x v="836"/>
    <s v="wjallinpa@pcworld.com"/>
    <x v="0"/>
    <x v="2"/>
    <s v="D"/>
    <x v="2"/>
    <x v="11"/>
    <x v="21"/>
    <x v="2"/>
    <x v="2"/>
    <x v="1"/>
  </r>
  <r>
    <s v="BXH-62195-013"/>
    <x v="584"/>
    <x v="837"/>
    <s v="A-M-1"/>
    <x v="4"/>
    <x v="837"/>
    <s v="mbogeypb@thetimes.co.uk"/>
    <x v="0"/>
    <x v="2"/>
    <s v="M"/>
    <x v="0"/>
    <x v="15"/>
    <x v="157"/>
    <x v="2"/>
    <x v="0"/>
    <x v="0"/>
  </r>
  <r>
    <s v="YLK-78851-470"/>
    <x v="650"/>
    <x v="838"/>
    <s v="R-M-2.5"/>
    <x v="5"/>
    <x v="838"/>
    <s v=""/>
    <x v="0"/>
    <x v="0"/>
    <s v="M"/>
    <x v="2"/>
    <x v="11"/>
    <x v="170"/>
    <x v="0"/>
    <x v="0"/>
    <x v="0"/>
  </r>
  <r>
    <s v="DXY-76225-633"/>
    <x v="121"/>
    <x v="839"/>
    <s v="A-M-0.5"/>
    <x v="2"/>
    <x v="839"/>
    <s v="mcobbledickpd@ucsd.edu"/>
    <x v="0"/>
    <x v="2"/>
    <s v="M"/>
    <x v="1"/>
    <x v="17"/>
    <x v="52"/>
    <x v="2"/>
    <x v="0"/>
    <x v="1"/>
  </r>
  <r>
    <s v="UHP-24614-199"/>
    <x v="472"/>
    <x v="840"/>
    <s v="A-M-1"/>
    <x v="4"/>
    <x v="840"/>
    <s v="alewrype@whitehouse.gov"/>
    <x v="0"/>
    <x v="2"/>
    <s v="M"/>
    <x v="0"/>
    <x v="15"/>
    <x v="157"/>
    <x v="2"/>
    <x v="0"/>
    <x v="1"/>
  </r>
  <r>
    <s v="HBY-35655-049"/>
    <x v="594"/>
    <x v="841"/>
    <s v="E-D-2.5"/>
    <x v="3"/>
    <x v="841"/>
    <s v="ihesselpf@ox.ac.uk"/>
    <x v="0"/>
    <x v="1"/>
    <s v="D"/>
    <x v="2"/>
    <x v="39"/>
    <x v="171"/>
    <x v="1"/>
    <x v="2"/>
    <x v="0"/>
  </r>
  <r>
    <s v="DCE-22886-861"/>
    <x v="89"/>
    <x v="842"/>
    <s v="E-D-0.2"/>
    <x v="2"/>
    <x v="842"/>
    <s v=""/>
    <x v="1"/>
    <x v="1"/>
    <s v="D"/>
    <x v="3"/>
    <x v="13"/>
    <x v="186"/>
    <x v="1"/>
    <x v="2"/>
    <x v="0"/>
  </r>
  <r>
    <s v="QTG-93823-843"/>
    <x v="651"/>
    <x v="843"/>
    <s v="A-M-0.5"/>
    <x v="2"/>
    <x v="843"/>
    <s v="csorrellph@amazon.com"/>
    <x v="2"/>
    <x v="2"/>
    <s v="M"/>
    <x v="1"/>
    <x v="17"/>
    <x v="52"/>
    <x v="2"/>
    <x v="0"/>
    <x v="1"/>
  </r>
  <r>
    <s v="QTG-93823-843"/>
    <x v="651"/>
    <x v="843"/>
    <s v="E-D-0.5"/>
    <x v="3"/>
    <x v="843"/>
    <s v="csorrellph@amazon.com"/>
    <x v="2"/>
    <x v="1"/>
    <s v="D"/>
    <x v="1"/>
    <x v="5"/>
    <x v="6"/>
    <x v="1"/>
    <x v="2"/>
    <x v="1"/>
  </r>
  <r>
    <s v="WFT-16178-396"/>
    <x v="249"/>
    <x v="844"/>
    <s v="R-D-0.2"/>
    <x v="1"/>
    <x v="844"/>
    <s v="qheavysidepj@unc.edu"/>
    <x v="0"/>
    <x v="0"/>
    <s v="D"/>
    <x v="3"/>
    <x v="22"/>
    <x v="148"/>
    <x v="0"/>
    <x v="2"/>
    <x v="0"/>
  </r>
  <r>
    <s v="ERC-54560-934"/>
    <x v="652"/>
    <x v="845"/>
    <s v="R-D-2.5"/>
    <x v="5"/>
    <x v="845"/>
    <s v="hreuvenpk@whitehouse.gov"/>
    <x v="0"/>
    <x v="0"/>
    <s v="D"/>
    <x v="2"/>
    <x v="9"/>
    <x v="99"/>
    <x v="0"/>
    <x v="2"/>
    <x v="1"/>
  </r>
  <r>
    <s v="RUK-78200-416"/>
    <x v="653"/>
    <x v="846"/>
    <s v="L-D-0.2"/>
    <x v="0"/>
    <x v="846"/>
    <s v="mattwoolpl@nba.com"/>
    <x v="0"/>
    <x v="3"/>
    <s v="D"/>
    <x v="3"/>
    <x v="10"/>
    <x v="41"/>
    <x v="3"/>
    <x v="2"/>
    <x v="1"/>
  </r>
  <r>
    <s v="KHK-13105-388"/>
    <x v="177"/>
    <x v="847"/>
    <s v="A-M-1"/>
    <x v="5"/>
    <x v="847"/>
    <s v=""/>
    <x v="0"/>
    <x v="2"/>
    <s v="M"/>
    <x v="0"/>
    <x v="15"/>
    <x v="173"/>
    <x v="2"/>
    <x v="0"/>
    <x v="0"/>
  </r>
  <r>
    <s v="NJR-03699-189"/>
    <x v="22"/>
    <x v="848"/>
    <s v="E-D-2.5"/>
    <x v="2"/>
    <x v="848"/>
    <s v="gwynespn@dagondesign.com"/>
    <x v="0"/>
    <x v="1"/>
    <s v="D"/>
    <x v="2"/>
    <x v="39"/>
    <x v="140"/>
    <x v="1"/>
    <x v="2"/>
    <x v="1"/>
  </r>
  <r>
    <s v="PJV-20427-019"/>
    <x v="508"/>
    <x v="849"/>
    <s v="A-L-2.5"/>
    <x v="3"/>
    <x v="849"/>
    <s v="cmaccourtpo@amazon.com"/>
    <x v="0"/>
    <x v="2"/>
    <s v="L"/>
    <x v="2"/>
    <x v="24"/>
    <x v="49"/>
    <x v="2"/>
    <x v="1"/>
    <x v="1"/>
  </r>
  <r>
    <s v="UGK-07613-982"/>
    <x v="654"/>
    <x v="822"/>
    <s v="A-M-0.5"/>
    <x v="3"/>
    <x v="822"/>
    <s v=""/>
    <x v="0"/>
    <x v="2"/>
    <s v="M"/>
    <x v="1"/>
    <x v="17"/>
    <x v="16"/>
    <x v="2"/>
    <x v="0"/>
    <x v="1"/>
  </r>
  <r>
    <s v="OLA-68289-577"/>
    <x v="524"/>
    <x v="850"/>
    <s v="A-M-0.5"/>
    <x v="1"/>
    <x v="850"/>
    <s v="ewilsonepq@eepurl.com"/>
    <x v="0"/>
    <x v="2"/>
    <s v="M"/>
    <x v="1"/>
    <x v="17"/>
    <x v="65"/>
    <x v="2"/>
    <x v="0"/>
    <x v="0"/>
  </r>
  <r>
    <s v="TNR-84447-052"/>
    <x v="655"/>
    <x v="851"/>
    <s v="E-D-2.5"/>
    <x v="4"/>
    <x v="851"/>
    <s v="dduffiepr@time.com"/>
    <x v="0"/>
    <x v="1"/>
    <s v="D"/>
    <x v="2"/>
    <x v="39"/>
    <x v="150"/>
    <x v="1"/>
    <x v="2"/>
    <x v="1"/>
  </r>
  <r>
    <s v="FBZ-64200-586"/>
    <x v="523"/>
    <x v="852"/>
    <s v="E-M-2.5"/>
    <x v="0"/>
    <x v="852"/>
    <s v="mmatiasekps@ucoz.ru"/>
    <x v="0"/>
    <x v="1"/>
    <s v="M"/>
    <x v="2"/>
    <x v="25"/>
    <x v="40"/>
    <x v="1"/>
    <x v="0"/>
    <x v="0"/>
  </r>
  <r>
    <s v="OBN-66334-505"/>
    <x v="656"/>
    <x v="853"/>
    <s v="E-L-0.2"/>
    <x v="0"/>
    <x v="853"/>
    <s v="jcamillopt@shinystat.com"/>
    <x v="0"/>
    <x v="1"/>
    <s v="L"/>
    <x v="3"/>
    <x v="38"/>
    <x v="161"/>
    <x v="1"/>
    <x v="1"/>
    <x v="0"/>
  </r>
  <r>
    <s v="NXM-89323-646"/>
    <x v="657"/>
    <x v="854"/>
    <s v="E-D-1"/>
    <x v="2"/>
    <x v="854"/>
    <s v="kphilbrickpu@cdc.gov"/>
    <x v="0"/>
    <x v="1"/>
    <s v="D"/>
    <x v="0"/>
    <x v="37"/>
    <x v="87"/>
    <x v="1"/>
    <x v="2"/>
    <x v="0"/>
  </r>
  <r>
    <s v="NHI-23264-055"/>
    <x v="658"/>
    <x v="855"/>
    <s v="A-D-0.5"/>
    <x v="4"/>
    <x v="855"/>
    <s v=""/>
    <x v="0"/>
    <x v="2"/>
    <s v="D"/>
    <x v="1"/>
    <x v="7"/>
    <x v="86"/>
    <x v="2"/>
    <x v="2"/>
    <x v="0"/>
  </r>
  <r>
    <s v="EQH-53569-934"/>
    <x v="659"/>
    <x v="856"/>
    <s v="E-M-1"/>
    <x v="4"/>
    <x v="856"/>
    <s v="bsillispw@istockphoto.com"/>
    <x v="0"/>
    <x v="1"/>
    <s v="M"/>
    <x v="0"/>
    <x v="3"/>
    <x v="193"/>
    <x v="1"/>
    <x v="0"/>
    <x v="1"/>
  </r>
  <r>
    <s v="XKK-06692-189"/>
    <x v="558"/>
    <x v="857"/>
    <s v="R-D-1"/>
    <x v="3"/>
    <x v="857"/>
    <s v=""/>
    <x v="0"/>
    <x v="0"/>
    <s v="D"/>
    <x v="0"/>
    <x v="33"/>
    <x v="166"/>
    <x v="0"/>
    <x v="2"/>
    <x v="0"/>
  </r>
  <r>
    <s v="BYP-16005-016"/>
    <x v="660"/>
    <x v="858"/>
    <s v="R-M-2.5"/>
    <x v="1"/>
    <x v="858"/>
    <s v="rcuttspy@techcrunch.com"/>
    <x v="0"/>
    <x v="0"/>
    <s v="M"/>
    <x v="2"/>
    <x v="11"/>
    <x v="15"/>
    <x v="0"/>
    <x v="0"/>
    <x v="1"/>
  </r>
  <r>
    <s v="LWS-13938-905"/>
    <x v="661"/>
    <x v="859"/>
    <s v="A-M-2.5"/>
    <x v="5"/>
    <x v="859"/>
    <s v="mdelvespz@nature.com"/>
    <x v="0"/>
    <x v="2"/>
    <s v="M"/>
    <x v="2"/>
    <x v="31"/>
    <x v="71"/>
    <x v="2"/>
    <x v="0"/>
    <x v="0"/>
  </r>
  <r>
    <s v="OLH-95722-362"/>
    <x v="662"/>
    <x v="860"/>
    <s v="L-D-0.5"/>
    <x v="3"/>
    <x v="860"/>
    <s v="dgrittonq0@nydailynews.com"/>
    <x v="0"/>
    <x v="3"/>
    <s v="D"/>
    <x v="1"/>
    <x v="26"/>
    <x v="102"/>
    <x v="3"/>
    <x v="2"/>
    <x v="0"/>
  </r>
  <r>
    <s v="OLH-95722-362"/>
    <x v="662"/>
    <x v="860"/>
    <s v="R-M-2.5"/>
    <x v="4"/>
    <x v="860"/>
    <s v="dgrittonq0@nydailynews.com"/>
    <x v="0"/>
    <x v="0"/>
    <s v="M"/>
    <x v="2"/>
    <x v="11"/>
    <x v="21"/>
    <x v="0"/>
    <x v="0"/>
    <x v="0"/>
  </r>
  <r>
    <s v="KCW-50949-318"/>
    <x v="184"/>
    <x v="861"/>
    <s v="E-L-1"/>
    <x v="1"/>
    <x v="861"/>
    <s v="dgutq2@umich.edu"/>
    <x v="0"/>
    <x v="1"/>
    <s v="L"/>
    <x v="0"/>
    <x v="28"/>
    <x v="159"/>
    <x v="1"/>
    <x v="1"/>
    <x v="0"/>
  </r>
  <r>
    <s v="JGZ-16947-591"/>
    <x v="663"/>
    <x v="862"/>
    <s v="L-L-0.2"/>
    <x v="5"/>
    <x v="862"/>
    <s v="wpummeryq3@topsy.com"/>
    <x v="0"/>
    <x v="3"/>
    <s v="L"/>
    <x v="3"/>
    <x v="6"/>
    <x v="32"/>
    <x v="3"/>
    <x v="1"/>
    <x v="1"/>
  </r>
  <r>
    <s v="LXS-63326-144"/>
    <x v="334"/>
    <x v="863"/>
    <s v="R-L-0.5"/>
    <x v="0"/>
    <x v="863"/>
    <s v="gsiudaq4@nytimes.com"/>
    <x v="0"/>
    <x v="0"/>
    <s v="L"/>
    <x v="1"/>
    <x v="30"/>
    <x v="79"/>
    <x v="0"/>
    <x v="1"/>
    <x v="0"/>
  </r>
  <r>
    <s v="CZG-86544-655"/>
    <x v="664"/>
    <x v="864"/>
    <s v="A-L-0.5"/>
    <x v="0"/>
    <x v="864"/>
    <s v="hcrowneq5@wufoo.com"/>
    <x v="1"/>
    <x v="2"/>
    <s v="L"/>
    <x v="1"/>
    <x v="26"/>
    <x v="42"/>
    <x v="2"/>
    <x v="1"/>
    <x v="0"/>
  </r>
  <r>
    <s v="WFV-88138-247"/>
    <x v="24"/>
    <x v="865"/>
    <s v="R-L-1"/>
    <x v="3"/>
    <x v="865"/>
    <s v="vpawseyq6@tiny.cc"/>
    <x v="0"/>
    <x v="0"/>
    <s v="L"/>
    <x v="0"/>
    <x v="35"/>
    <x v="66"/>
    <x v="0"/>
    <x v="1"/>
    <x v="1"/>
  </r>
  <r>
    <s v="RFG-28227-288"/>
    <x v="12"/>
    <x v="866"/>
    <s v="A-L-0.5"/>
    <x v="5"/>
    <x v="866"/>
    <s v="awaterhouseq7@istockphoto.com"/>
    <x v="0"/>
    <x v="2"/>
    <s v="L"/>
    <x v="1"/>
    <x v="26"/>
    <x v="162"/>
    <x v="2"/>
    <x v="1"/>
    <x v="1"/>
  </r>
  <r>
    <s v="QAK-77286-758"/>
    <x v="105"/>
    <x v="867"/>
    <s v="R-L-0.5"/>
    <x v="1"/>
    <x v="867"/>
    <s v="fhaughianq8@1688.com"/>
    <x v="0"/>
    <x v="0"/>
    <s v="L"/>
    <x v="1"/>
    <x v="30"/>
    <x v="66"/>
    <x v="0"/>
    <x v="1"/>
    <x v="1"/>
  </r>
  <r>
    <s v="CZD-56716-840"/>
    <x v="665"/>
    <x v="868"/>
    <s v="L-D-2.5"/>
    <x v="4"/>
    <x v="868"/>
    <s v=""/>
    <x v="0"/>
    <x v="3"/>
    <s v="D"/>
    <x v="2"/>
    <x v="24"/>
    <x v="129"/>
    <x v="3"/>
    <x v="2"/>
    <x v="1"/>
  </r>
  <r>
    <s v="UBI-59229-277"/>
    <x v="44"/>
    <x v="869"/>
    <s v="L-D-0.5"/>
    <x v="3"/>
    <x v="869"/>
    <s v=""/>
    <x v="0"/>
    <x v="3"/>
    <s v="D"/>
    <x v="1"/>
    <x v="26"/>
    <x v="102"/>
    <x v="3"/>
    <x v="2"/>
    <x v="1"/>
  </r>
  <r>
    <s v="WJJ-37489-898"/>
    <x v="171"/>
    <x v="870"/>
    <s v="A-M-1"/>
    <x v="2"/>
    <x v="870"/>
    <s v="rfaltinqb@topsy.com"/>
    <x v="1"/>
    <x v="2"/>
    <s v="M"/>
    <x v="0"/>
    <x v="15"/>
    <x v="23"/>
    <x v="2"/>
    <x v="0"/>
    <x v="1"/>
  </r>
  <r>
    <s v="ORX-57454-917"/>
    <x v="328"/>
    <x v="871"/>
    <s v="E-D-2.5"/>
    <x v="3"/>
    <x v="871"/>
    <s v="gcheekeqc@sitemeter.com"/>
    <x v="2"/>
    <x v="1"/>
    <s v="D"/>
    <x v="2"/>
    <x v="39"/>
    <x v="171"/>
    <x v="1"/>
    <x v="2"/>
    <x v="0"/>
  </r>
  <r>
    <s v="GRB-68838-629"/>
    <x v="648"/>
    <x v="872"/>
    <s v="R-L-2.5"/>
    <x v="4"/>
    <x v="872"/>
    <s v="grattqd@phpbb.com"/>
    <x v="1"/>
    <x v="0"/>
    <s v="L"/>
    <x v="2"/>
    <x v="4"/>
    <x v="108"/>
    <x v="0"/>
    <x v="1"/>
    <x v="1"/>
  </r>
  <r>
    <s v="SHT-04865-419"/>
    <x v="666"/>
    <x v="873"/>
    <s v="R-L-0.2"/>
    <x v="4"/>
    <x v="873"/>
    <s v=""/>
    <x v="0"/>
    <x v="0"/>
    <s v="L"/>
    <x v="3"/>
    <x v="34"/>
    <x v="79"/>
    <x v="0"/>
    <x v="1"/>
    <x v="0"/>
  </r>
  <r>
    <s v="UQI-28177-865"/>
    <x v="577"/>
    <x v="874"/>
    <s v="R-L-0.2"/>
    <x v="5"/>
    <x v="874"/>
    <s v="ieberleinqf@hc360.com"/>
    <x v="0"/>
    <x v="0"/>
    <s v="L"/>
    <x v="3"/>
    <x v="34"/>
    <x v="137"/>
    <x v="0"/>
    <x v="1"/>
    <x v="1"/>
  </r>
  <r>
    <s v="OIB-13664-879"/>
    <x v="114"/>
    <x v="875"/>
    <s v="A-M-1"/>
    <x v="0"/>
    <x v="875"/>
    <s v="jdrengqg@uiuc.edu"/>
    <x v="1"/>
    <x v="2"/>
    <s v="M"/>
    <x v="0"/>
    <x v="15"/>
    <x v="122"/>
    <x v="2"/>
    <x v="0"/>
    <x v="0"/>
  </r>
  <r>
    <s v="PJS-30996-485"/>
    <x v="4"/>
    <x v="857"/>
    <s v="A-L-0.2"/>
    <x v="2"/>
    <x v="857"/>
    <s v=""/>
    <x v="0"/>
    <x v="2"/>
    <s v="L"/>
    <x v="3"/>
    <x v="10"/>
    <x v="84"/>
    <x v="2"/>
    <x v="1"/>
    <x v="0"/>
  </r>
  <r>
    <s v="HEL-86709-449"/>
    <x v="667"/>
    <x v="857"/>
    <s v="E-D-2.5"/>
    <x v="2"/>
    <x v="857"/>
    <s v=""/>
    <x v="0"/>
    <x v="1"/>
    <s v="D"/>
    <x v="2"/>
    <x v="39"/>
    <x v="140"/>
    <x v="1"/>
    <x v="2"/>
    <x v="0"/>
  </r>
  <r>
    <s v="NCH-55389-562"/>
    <x v="110"/>
    <x v="857"/>
    <s v="E-L-2.5"/>
    <x v="1"/>
    <x v="857"/>
    <s v=""/>
    <x v="0"/>
    <x v="1"/>
    <s v="L"/>
    <x v="2"/>
    <x v="8"/>
    <x v="11"/>
    <x v="1"/>
    <x v="1"/>
    <x v="0"/>
  </r>
  <r>
    <s v="NCH-55389-562"/>
    <x v="110"/>
    <x v="857"/>
    <s v="R-L-2.5"/>
    <x v="0"/>
    <x v="857"/>
    <s v=""/>
    <x v="0"/>
    <x v="0"/>
    <s v="L"/>
    <x v="2"/>
    <x v="4"/>
    <x v="4"/>
    <x v="0"/>
    <x v="1"/>
    <x v="0"/>
  </r>
  <r>
    <s v="NCH-55389-562"/>
    <x v="110"/>
    <x v="857"/>
    <s v="E-L-1"/>
    <x v="2"/>
    <x v="857"/>
    <s v=""/>
    <x v="0"/>
    <x v="1"/>
    <s v="L"/>
    <x v="0"/>
    <x v="28"/>
    <x v="151"/>
    <x v="1"/>
    <x v="1"/>
    <x v="0"/>
  </r>
  <r>
    <s v="NCH-55389-562"/>
    <x v="110"/>
    <x v="857"/>
    <s v="A-L-0.2"/>
    <x v="0"/>
    <x v="857"/>
    <s v=""/>
    <x v="0"/>
    <x v="2"/>
    <s v="L"/>
    <x v="3"/>
    <x v="10"/>
    <x v="41"/>
    <x v="2"/>
    <x v="1"/>
    <x v="0"/>
  </r>
  <r>
    <s v="GUG-45603-775"/>
    <x v="668"/>
    <x v="876"/>
    <s v="L-L-0.2"/>
    <x v="1"/>
    <x v="876"/>
    <s v="rstrathernqn@devhub.com"/>
    <x v="0"/>
    <x v="3"/>
    <s v="L"/>
    <x v="3"/>
    <x v="6"/>
    <x v="29"/>
    <x v="3"/>
    <x v="1"/>
    <x v="0"/>
  </r>
  <r>
    <s v="KJB-98240-098"/>
    <x v="422"/>
    <x v="877"/>
    <s v="L-L-1"/>
    <x v="1"/>
    <x v="877"/>
    <s v="cmiguelqo@exblog.jp"/>
    <x v="0"/>
    <x v="3"/>
    <s v="L"/>
    <x v="0"/>
    <x v="27"/>
    <x v="180"/>
    <x v="3"/>
    <x v="1"/>
    <x v="0"/>
  </r>
  <r>
    <s v="JMS-48374-462"/>
    <x v="669"/>
    <x v="878"/>
    <s v="A-D-2.5"/>
    <x v="0"/>
    <x v="878"/>
    <s v=""/>
    <x v="0"/>
    <x v="2"/>
    <s v="D"/>
    <x v="2"/>
    <x v="11"/>
    <x v="135"/>
    <x v="2"/>
    <x v="2"/>
    <x v="0"/>
  </r>
  <r>
    <s v="YIT-15877-117"/>
    <x v="670"/>
    <x v="879"/>
    <s v="R-D-1"/>
    <x v="2"/>
    <x v="879"/>
    <s v="mrocksqq@exblog.jp"/>
    <x v="1"/>
    <x v="0"/>
    <s v="D"/>
    <x v="0"/>
    <x v="33"/>
    <x v="192"/>
    <x v="0"/>
    <x v="2"/>
    <x v="0"/>
  </r>
  <r>
    <s v="YVK-82679-655"/>
    <x v="341"/>
    <x v="880"/>
    <s v="R-M-0.5"/>
    <x v="4"/>
    <x v="880"/>
    <s v="yburrellsqr@vinaora.com"/>
    <x v="0"/>
    <x v="0"/>
    <s v="M"/>
    <x v="1"/>
    <x v="7"/>
    <x v="86"/>
    <x v="0"/>
    <x v="0"/>
    <x v="0"/>
  </r>
  <r>
    <s v="TYH-81940-054"/>
    <x v="671"/>
    <x v="881"/>
    <s v="E-L-0.2"/>
    <x v="1"/>
    <x v="881"/>
    <s v="cgoodrumqs@goodreads.com"/>
    <x v="0"/>
    <x v="1"/>
    <s v="L"/>
    <x v="3"/>
    <x v="38"/>
    <x v="110"/>
    <x v="1"/>
    <x v="1"/>
    <x v="1"/>
  </r>
  <r>
    <s v="HTY-30660-254"/>
    <x v="672"/>
    <x v="882"/>
    <s v="R-M-1"/>
    <x v="3"/>
    <x v="882"/>
    <s v="jjefferysqt@blog.com"/>
    <x v="0"/>
    <x v="0"/>
    <s v="M"/>
    <x v="0"/>
    <x v="0"/>
    <x v="44"/>
    <x v="0"/>
    <x v="0"/>
    <x v="0"/>
  </r>
  <r>
    <s v="GPW-43956-761"/>
    <x v="673"/>
    <x v="883"/>
    <s v="E-L-0.5"/>
    <x v="5"/>
    <x v="883"/>
    <s v="bwardellqu@adobe.com"/>
    <x v="0"/>
    <x v="1"/>
    <s v="L"/>
    <x v="1"/>
    <x v="32"/>
    <x v="119"/>
    <x v="1"/>
    <x v="1"/>
    <x v="0"/>
  </r>
  <r>
    <s v="DWY-56352-412"/>
    <x v="674"/>
    <x v="884"/>
    <s v="R-D-0.2"/>
    <x v="2"/>
    <x v="884"/>
    <s v="zwalisiakqv@ucsd.edu"/>
    <x v="1"/>
    <x v="0"/>
    <s v="D"/>
    <x v="3"/>
    <x v="22"/>
    <x v="97"/>
    <x v="0"/>
    <x v="2"/>
    <x v="0"/>
  </r>
  <r>
    <s v="PUH-55647-976"/>
    <x v="675"/>
    <x v="885"/>
    <s v="R-M-0.2"/>
    <x v="0"/>
    <x v="885"/>
    <s v="wleopoldqw@blogspot.com"/>
    <x v="0"/>
    <x v="0"/>
    <s v="M"/>
    <x v="3"/>
    <x v="14"/>
    <x v="9"/>
    <x v="0"/>
    <x v="0"/>
    <x v="1"/>
  </r>
  <r>
    <s v="DTB-71371-705"/>
    <x v="539"/>
    <x v="886"/>
    <s v="L-D-1"/>
    <x v="2"/>
    <x v="886"/>
    <s v="cshaldersqx@cisco.com"/>
    <x v="0"/>
    <x v="3"/>
    <s v="D"/>
    <x v="0"/>
    <x v="2"/>
    <x v="2"/>
    <x v="3"/>
    <x v="2"/>
    <x v="0"/>
  </r>
  <r>
    <s v="ZDC-64769-740"/>
    <x v="676"/>
    <x v="887"/>
    <s v="E-M-0.5"/>
    <x v="2"/>
    <x v="887"/>
    <s v=""/>
    <x v="0"/>
    <x v="1"/>
    <s v="M"/>
    <x v="1"/>
    <x v="1"/>
    <x v="112"/>
    <x v="1"/>
    <x v="0"/>
    <x v="1"/>
  </r>
  <r>
    <s v="TED-81959-419"/>
    <x v="677"/>
    <x v="888"/>
    <s v="A-L-2.5"/>
    <x v="1"/>
    <x v="888"/>
    <s v="nfurberqz@jugem.jp"/>
    <x v="0"/>
    <x v="2"/>
    <s v="L"/>
    <x v="2"/>
    <x v="24"/>
    <x v="74"/>
    <x v="2"/>
    <x v="1"/>
    <x v="1"/>
  </r>
  <r>
    <s v="FDO-25756-141"/>
    <x v="629"/>
    <x v="889"/>
    <s v="A-L-2.5"/>
    <x v="3"/>
    <x v="889"/>
    <s v=""/>
    <x v="1"/>
    <x v="2"/>
    <s v="L"/>
    <x v="2"/>
    <x v="24"/>
    <x v="49"/>
    <x v="2"/>
    <x v="1"/>
    <x v="0"/>
  </r>
  <r>
    <s v="HKN-31467-517"/>
    <x v="662"/>
    <x v="890"/>
    <s v="L-M-1"/>
    <x v="5"/>
    <x v="890"/>
    <s v="ckeaver1@ucoz.com"/>
    <x v="0"/>
    <x v="3"/>
    <s v="M"/>
    <x v="0"/>
    <x v="21"/>
    <x v="75"/>
    <x v="3"/>
    <x v="0"/>
    <x v="1"/>
  </r>
  <r>
    <s v="POF-29666-012"/>
    <x v="102"/>
    <x v="891"/>
    <s v="R-D-0.5"/>
    <x v="2"/>
    <x v="891"/>
    <s v="sroseboroughr2@virginia.edu"/>
    <x v="0"/>
    <x v="0"/>
    <s v="D"/>
    <x v="1"/>
    <x v="29"/>
    <x v="147"/>
    <x v="0"/>
    <x v="2"/>
    <x v="0"/>
  </r>
  <r>
    <s v="IRX-59256-644"/>
    <x v="678"/>
    <x v="892"/>
    <s v="A-D-0.2"/>
    <x v="3"/>
    <x v="892"/>
    <s v="ckingwellr3@squarespace.com"/>
    <x v="1"/>
    <x v="2"/>
    <s v="D"/>
    <x v="3"/>
    <x v="14"/>
    <x v="169"/>
    <x v="2"/>
    <x v="2"/>
    <x v="0"/>
  </r>
  <r>
    <s v="LTN-89139-350"/>
    <x v="679"/>
    <x v="893"/>
    <s v="R-L-2.5"/>
    <x v="1"/>
    <x v="893"/>
    <s v="kcantor4@gmpg.org"/>
    <x v="0"/>
    <x v="0"/>
    <s v="L"/>
    <x v="2"/>
    <x v="4"/>
    <x v="187"/>
    <x v="0"/>
    <x v="1"/>
    <x v="0"/>
  </r>
  <r>
    <s v="TXF-79780-017"/>
    <x v="112"/>
    <x v="894"/>
    <s v="R-L-1"/>
    <x v="1"/>
    <x v="894"/>
    <s v="mblakemorer5@nsw.gov.au"/>
    <x v="0"/>
    <x v="0"/>
    <s v="L"/>
    <x v="0"/>
    <x v="35"/>
    <x v="143"/>
    <x v="0"/>
    <x v="1"/>
    <x v="1"/>
  </r>
  <r>
    <s v="ALM-80762-974"/>
    <x v="55"/>
    <x v="890"/>
    <s v="A-L-0.5"/>
    <x v="3"/>
    <x v="890"/>
    <s v="ckeaver1@ucoz.com"/>
    <x v="0"/>
    <x v="2"/>
    <s v="L"/>
    <x v="1"/>
    <x v="26"/>
    <x v="102"/>
    <x v="2"/>
    <x v="1"/>
    <x v="1"/>
  </r>
  <r>
    <s v="NXF-15738-707"/>
    <x v="680"/>
    <x v="895"/>
    <s v="R-D-0.5"/>
    <x v="0"/>
    <x v="895"/>
    <s v=""/>
    <x v="0"/>
    <x v="0"/>
    <s v="D"/>
    <x v="1"/>
    <x v="29"/>
    <x v="175"/>
    <x v="0"/>
    <x v="2"/>
    <x v="1"/>
  </r>
  <r>
    <s v="MVV-19034-198"/>
    <x v="94"/>
    <x v="896"/>
    <s v="E-D-2.5"/>
    <x v="5"/>
    <x v="896"/>
    <s v=""/>
    <x v="0"/>
    <x v="1"/>
    <s v="D"/>
    <x v="2"/>
    <x v="39"/>
    <x v="164"/>
    <x v="1"/>
    <x v="2"/>
    <x v="0"/>
  </r>
  <r>
    <s v="KUX-19632-830"/>
    <x v="160"/>
    <x v="897"/>
    <s v="E-D-0.2"/>
    <x v="5"/>
    <x v="897"/>
    <s v="cbernardotr9@wix.com"/>
    <x v="0"/>
    <x v="1"/>
    <s v="D"/>
    <x v="3"/>
    <x v="13"/>
    <x v="6"/>
    <x v="1"/>
    <x v="2"/>
    <x v="0"/>
  </r>
  <r>
    <s v="SNZ-44595-152"/>
    <x v="681"/>
    <x v="898"/>
    <s v="R-L-1"/>
    <x v="0"/>
    <x v="898"/>
    <s v="kkemeryra@t.co"/>
    <x v="0"/>
    <x v="0"/>
    <s v="L"/>
    <x v="0"/>
    <x v="35"/>
    <x v="178"/>
    <x v="0"/>
    <x v="1"/>
    <x v="0"/>
  </r>
  <r>
    <s v="GQA-37241-629"/>
    <x v="502"/>
    <x v="899"/>
    <s v="A-M-0.2"/>
    <x v="0"/>
    <x v="899"/>
    <s v="fparlotrb@forbes.com"/>
    <x v="0"/>
    <x v="2"/>
    <s v="M"/>
    <x v="3"/>
    <x v="12"/>
    <x v="52"/>
    <x v="2"/>
    <x v="0"/>
    <x v="0"/>
  </r>
  <r>
    <s v="WVV-79948-067"/>
    <x v="682"/>
    <x v="900"/>
    <s v="E-M-2.5"/>
    <x v="2"/>
    <x v="900"/>
    <s v="rcheakrc@tripadvisor.com"/>
    <x v="1"/>
    <x v="1"/>
    <s v="M"/>
    <x v="2"/>
    <x v="25"/>
    <x v="176"/>
    <x v="1"/>
    <x v="0"/>
    <x v="0"/>
  </r>
  <r>
    <s v="LHX-81117-166"/>
    <x v="683"/>
    <x v="901"/>
    <s v="R-L-1"/>
    <x v="4"/>
    <x v="901"/>
    <s v="kogeneayrd@utexas.edu"/>
    <x v="0"/>
    <x v="0"/>
    <s v="L"/>
    <x v="0"/>
    <x v="35"/>
    <x v="62"/>
    <x v="0"/>
    <x v="1"/>
    <x v="1"/>
  </r>
  <r>
    <s v="GCD-75444-320"/>
    <x v="594"/>
    <x v="902"/>
    <s v="L-M-2.5"/>
    <x v="2"/>
    <x v="902"/>
    <s v="cayrere@symantec.com"/>
    <x v="0"/>
    <x v="3"/>
    <s v="M"/>
    <x v="2"/>
    <x v="36"/>
    <x v="116"/>
    <x v="3"/>
    <x v="0"/>
    <x v="1"/>
  </r>
  <r>
    <s v="SGA-30059-217"/>
    <x v="389"/>
    <x v="903"/>
    <s v="A-D-0.5"/>
    <x v="1"/>
    <x v="903"/>
    <s v="lkynetonrf@macromedia.com"/>
    <x v="2"/>
    <x v="2"/>
    <s v="D"/>
    <x v="1"/>
    <x v="7"/>
    <x v="44"/>
    <x v="2"/>
    <x v="2"/>
    <x v="0"/>
  </r>
  <r>
    <s v="GNL-98714-885"/>
    <x v="583"/>
    <x v="904"/>
    <s v="R-M-1"/>
    <x v="3"/>
    <x v="904"/>
    <s v=""/>
    <x v="2"/>
    <x v="0"/>
    <s v="M"/>
    <x v="0"/>
    <x v="0"/>
    <x v="44"/>
    <x v="0"/>
    <x v="0"/>
    <x v="0"/>
  </r>
  <r>
    <s v="OQA-93249-841"/>
    <x v="647"/>
    <x v="905"/>
    <s v="A-M-2.5"/>
    <x v="5"/>
    <x v="905"/>
    <s v=""/>
    <x v="0"/>
    <x v="2"/>
    <s v="M"/>
    <x v="2"/>
    <x v="31"/>
    <x v="71"/>
    <x v="2"/>
    <x v="0"/>
    <x v="0"/>
  </r>
  <r>
    <s v="DUV-12075-132"/>
    <x v="366"/>
    <x v="906"/>
    <s v="E-D-0.2"/>
    <x v="1"/>
    <x v="906"/>
    <s v=""/>
    <x v="0"/>
    <x v="1"/>
    <s v="D"/>
    <x v="3"/>
    <x v="13"/>
    <x v="94"/>
    <x v="1"/>
    <x v="2"/>
    <x v="1"/>
  </r>
  <r>
    <s v="DUV-12075-132"/>
    <x v="366"/>
    <x v="906"/>
    <s v="L-D-0.5"/>
    <x v="0"/>
    <x v="906"/>
    <s v=""/>
    <x v="0"/>
    <x v="3"/>
    <s v="D"/>
    <x v="1"/>
    <x v="26"/>
    <x v="42"/>
    <x v="3"/>
    <x v="2"/>
    <x v="1"/>
  </r>
  <r>
    <s v="KPO-24942-184"/>
    <x v="684"/>
    <x v="907"/>
    <s v="L-L-2.5"/>
    <x v="3"/>
    <x v="907"/>
    <s v=""/>
    <x v="1"/>
    <x v="3"/>
    <s v="L"/>
    <x v="2"/>
    <x v="23"/>
    <x v="63"/>
    <x v="3"/>
    <x v="1"/>
    <x v="1"/>
  </r>
  <r>
    <s v="SRJ-79353-838"/>
    <x v="506"/>
    <x v="908"/>
    <s v="A-L-1"/>
    <x v="5"/>
    <x v="908"/>
    <s v=""/>
    <x v="0"/>
    <x v="2"/>
    <s v="L"/>
    <x v="0"/>
    <x v="2"/>
    <x v="17"/>
    <x v="2"/>
    <x v="1"/>
    <x v="1"/>
  </r>
  <r>
    <s v="XBV-40336-071"/>
    <x v="685"/>
    <x v="909"/>
    <s v="A-D-0.2"/>
    <x v="3"/>
    <x v="909"/>
    <s v=""/>
    <x v="1"/>
    <x v="2"/>
    <s v="D"/>
    <x v="3"/>
    <x v="14"/>
    <x v="169"/>
    <x v="2"/>
    <x v="2"/>
    <x v="1"/>
  </r>
  <r>
    <s v="RLM-96511-467"/>
    <x v="191"/>
    <x v="910"/>
    <s v="R-L-2.5"/>
    <x v="2"/>
    <x v="910"/>
    <s v="jtewelsonrn@samsung.com"/>
    <x v="0"/>
    <x v="0"/>
    <s v="L"/>
    <x v="2"/>
    <x v="4"/>
    <x v="142"/>
    <x v="0"/>
    <x v="1"/>
    <x v="1"/>
  </r>
  <r>
    <s v="AEZ-13242-456"/>
    <x v="686"/>
    <x v="906"/>
    <s v="R-M-0.5"/>
    <x v="1"/>
    <x v="906"/>
    <s v=""/>
    <x v="0"/>
    <x v="0"/>
    <s v="M"/>
    <x v="1"/>
    <x v="7"/>
    <x v="44"/>
    <x v="0"/>
    <x v="0"/>
    <x v="1"/>
  </r>
  <r>
    <s v="UME-75640-698"/>
    <x v="687"/>
    <x v="906"/>
    <s v="A-M-0.5"/>
    <x v="4"/>
    <x v="906"/>
    <s v=""/>
    <x v="0"/>
    <x v="2"/>
    <s v="M"/>
    <x v="1"/>
    <x v="17"/>
    <x v="25"/>
    <x v="2"/>
    <x v="0"/>
    <x v="1"/>
  </r>
  <r>
    <s v="GJC-66474-557"/>
    <x v="629"/>
    <x v="911"/>
    <s v="A-D-1"/>
    <x v="2"/>
    <x v="911"/>
    <s v="njennyrq@bigcartel.com"/>
    <x v="0"/>
    <x v="2"/>
    <s v="D"/>
    <x v="0"/>
    <x v="0"/>
    <x v="138"/>
    <x v="2"/>
    <x v="2"/>
    <x v="1"/>
  </r>
  <r>
    <s v="IRV-20769-219"/>
    <x v="688"/>
    <x v="912"/>
    <s v="E-M-0.2"/>
    <x v="3"/>
    <x v="912"/>
    <s v=""/>
    <x v="2"/>
    <x v="1"/>
    <s v="M"/>
    <x v="3"/>
    <x v="16"/>
    <x v="24"/>
    <x v="1"/>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x v="0"/>
    <n v="19.899999999999999"/>
    <x v="0"/>
  </r>
  <r>
    <s v="QEV-37451-860"/>
    <x v="0"/>
    <x v="0"/>
    <n v="19.899999999999999"/>
    <x v="0"/>
  </r>
  <r>
    <s v="FAA-43335-268"/>
    <x v="1"/>
    <x v="1"/>
    <n v="12.95"/>
    <x v="1"/>
  </r>
  <r>
    <s v="KAC-83089-793"/>
    <x v="0"/>
    <x v="2"/>
    <n v="27.5"/>
    <x v="2"/>
  </r>
  <r>
    <s v="KAC-83089-793"/>
    <x v="0"/>
    <x v="2"/>
    <n v="27.5"/>
    <x v="2"/>
  </r>
  <r>
    <s v="CVP-18956-553"/>
    <x v="2"/>
    <x v="3"/>
    <n v="38.849999999999994"/>
    <x v="3"/>
  </r>
  <r>
    <s v="IPP-31994-879"/>
    <x v="2"/>
    <x v="2"/>
    <n v="21.87"/>
    <x v="4"/>
  </r>
  <r>
    <s v="SNZ-65340-705"/>
    <x v="1"/>
    <x v="3"/>
    <n v="4.7549999999999999"/>
    <x v="5"/>
  </r>
  <r>
    <s v="EZT-46571-659"/>
    <x v="0"/>
    <x v="0"/>
    <n v="17.91"/>
    <x v="6"/>
  </r>
  <r>
    <s v="NWQ-70061-912"/>
    <x v="0"/>
    <x v="0"/>
    <n v="5.97"/>
    <x v="0"/>
  </r>
  <r>
    <s v="BKK-47233-845"/>
    <x v="2"/>
    <x v="1"/>
    <n v="39.799999999999997"/>
    <x v="7"/>
  </r>
  <r>
    <s v="VQR-01002-970"/>
    <x v="1"/>
    <x v="2"/>
    <n v="170.77499999999998"/>
    <x v="8"/>
  </r>
  <r>
    <s v="SZW-48378-399"/>
    <x v="0"/>
    <x v="0"/>
    <n v="49.75"/>
    <x v="9"/>
  </r>
  <r>
    <s v="ITA-87418-783"/>
    <x v="2"/>
    <x v="0"/>
    <n v="41.169999999999995"/>
    <x v="10"/>
  </r>
  <r>
    <s v="GNZ-46006-527"/>
    <x v="2"/>
    <x v="3"/>
    <n v="11.654999999999999"/>
    <x v="11"/>
  </r>
  <r>
    <s v="FYQ-78248-319"/>
    <x v="0"/>
    <x v="0"/>
    <n v="114.42499999999998"/>
    <x v="12"/>
  </r>
  <r>
    <s v="VAU-44387-624"/>
    <x v="0"/>
    <x v="1"/>
    <n v="20.25"/>
    <x v="13"/>
  </r>
  <r>
    <s v="RDW-33155-159"/>
    <x v="1"/>
    <x v="1"/>
    <n v="77.699999999999989"/>
    <x v="14"/>
  </r>
  <r>
    <s v="TDZ-59011-211"/>
    <x v="2"/>
    <x v="0"/>
    <n v="82.339999999999989"/>
    <x v="15"/>
  </r>
  <r>
    <s v="IDU-25793-399"/>
    <x v="0"/>
    <x v="1"/>
    <n v="16.875"/>
    <x v="16"/>
  </r>
  <r>
    <s v="IDU-25793-399"/>
    <x v="0"/>
    <x v="1"/>
    <n v="16.875"/>
    <x v="16"/>
  </r>
  <r>
    <s v="NUO-20013-488"/>
    <x v="2"/>
    <x v="1"/>
    <n v="17.91"/>
    <x v="16"/>
  </r>
  <r>
    <s v="UQU-65630-479"/>
    <x v="0"/>
    <x v="0"/>
    <n v="91.539999999999992"/>
    <x v="17"/>
  </r>
  <r>
    <s v="FEO-11834-332"/>
    <x v="2"/>
    <x v="1"/>
    <n v="11.94"/>
    <x v="18"/>
  </r>
  <r>
    <s v="TKY-71558-096"/>
    <x v="0"/>
    <x v="1"/>
    <n v="11.25"/>
    <x v="19"/>
  </r>
  <r>
    <s v="OXY-65322-253"/>
    <x v="0"/>
    <x v="2"/>
    <n v="12.375"/>
    <x v="20"/>
  </r>
  <r>
    <s v="EVP-43500-491"/>
    <x v="0"/>
    <x v="1"/>
    <n v="27"/>
    <x v="21"/>
  </r>
  <r>
    <s v="WAG-26945-689"/>
    <x v="0"/>
    <x v="1"/>
    <n v="16.875"/>
    <x v="22"/>
  </r>
  <r>
    <s v="CHE-78995-767"/>
    <x v="2"/>
    <x v="1"/>
    <n v="17.91"/>
    <x v="23"/>
  </r>
  <r>
    <s v="RYZ-14633-602"/>
    <x v="2"/>
    <x v="1"/>
    <n v="39.799999999999997"/>
    <x v="21"/>
  </r>
  <r>
    <s v="WOQ-36015-429"/>
    <x v="0"/>
    <x v="3"/>
    <n v="21.825000000000003"/>
    <x v="24"/>
  </r>
  <r>
    <s v="WOQ-36015-429"/>
    <x v="0"/>
    <x v="3"/>
    <n v="21.825000000000003"/>
    <x v="24"/>
  </r>
  <r>
    <s v="WOQ-36015-429"/>
    <x v="0"/>
    <x v="3"/>
    <n v="21.825000000000003"/>
    <x v="24"/>
  </r>
  <r>
    <s v="SCT-60553-454"/>
    <x v="1"/>
    <x v="3"/>
    <n v="23.774999999999999"/>
    <x v="25"/>
  </r>
  <r>
    <s v="GFK-52063-244"/>
    <x v="1"/>
    <x v="3"/>
    <n v="57.06"/>
    <x v="26"/>
  </r>
  <r>
    <s v="AMM-79521-378"/>
    <x v="2"/>
    <x v="1"/>
    <n v="35.82"/>
    <x v="27"/>
  </r>
  <r>
    <s v="QUQ-90580-772"/>
    <x v="0"/>
    <x v="3"/>
    <n v="8.73"/>
    <x v="28"/>
  </r>
  <r>
    <s v="LGD-24408-274"/>
    <x v="1"/>
    <x v="3"/>
    <n v="28.53"/>
    <x v="29"/>
  </r>
  <r>
    <s v="HCT-95608-959"/>
    <x v="0"/>
    <x v="0"/>
    <n v="114.42499999999998"/>
    <x v="30"/>
  </r>
  <r>
    <s v="OFX-99147-470"/>
    <x v="0"/>
    <x v="0"/>
    <n v="59.699999999999996"/>
    <x v="31"/>
  </r>
  <r>
    <s v="LUO-37559-016"/>
    <x v="0"/>
    <x v="3"/>
    <n v="43.650000000000006"/>
    <x v="32"/>
  </r>
  <r>
    <s v="XWC-20610-167"/>
    <x v="2"/>
    <x v="2"/>
    <n v="7.29"/>
    <x v="33"/>
  </r>
  <r>
    <s v="GPU-79113-136"/>
    <x v="2"/>
    <x v="0"/>
    <n v="8.0549999999999997"/>
    <x v="34"/>
  </r>
  <r>
    <s v="ULR-52653-960"/>
    <x v="1"/>
    <x v="3"/>
    <n v="72.91"/>
    <x v="35"/>
  </r>
  <r>
    <s v="HPI-42308-142"/>
    <x v="0"/>
    <x v="2"/>
    <n v="16.5"/>
    <x v="36"/>
  </r>
  <r>
    <s v="XHI-30227-581"/>
    <x v="2"/>
    <x v="3"/>
    <n v="178.70999999999998"/>
    <x v="37"/>
  </r>
  <r>
    <s v="DJH-05202-380"/>
    <x v="0"/>
    <x v="2"/>
    <n v="63.249999999999993"/>
    <x v="38"/>
  </r>
  <r>
    <s v="VMW-26889-781"/>
    <x v="1"/>
    <x v="1"/>
    <n v="7.77"/>
    <x v="39"/>
  </r>
  <r>
    <s v="DBU-81099-586"/>
    <x v="2"/>
    <x v="1"/>
    <n v="91.539999999999992"/>
    <x v="40"/>
  </r>
  <r>
    <s v="PQA-54820-810"/>
    <x v="1"/>
    <x v="1"/>
    <n v="38.849999999999994"/>
    <x v="41"/>
  </r>
  <r>
    <s v="XKB-41924-202"/>
    <x v="2"/>
    <x v="3"/>
    <n v="15.54"/>
    <x v="42"/>
  </r>
  <r>
    <s v="DWZ-69106-473"/>
    <x v="1"/>
    <x v="3"/>
    <n v="145.82"/>
    <x v="43"/>
  </r>
  <r>
    <s v="YHV-68700-050"/>
    <x v="0"/>
    <x v="0"/>
    <n v="29.849999999999998"/>
    <x v="44"/>
  </r>
  <r>
    <s v="YHV-68700-050"/>
    <x v="0"/>
    <x v="0"/>
    <n v="29.849999999999998"/>
    <x v="44"/>
  </r>
  <r>
    <s v="KRB-88066-642"/>
    <x v="0"/>
    <x v="3"/>
    <n v="72.75"/>
    <x v="45"/>
  </r>
  <r>
    <s v="LQU-08404-173"/>
    <x v="1"/>
    <x v="3"/>
    <n v="47.55"/>
    <x v="46"/>
  </r>
  <r>
    <s v="CWK-60159-881"/>
    <x v="2"/>
    <x v="2"/>
    <n v="10.935"/>
    <x v="47"/>
  </r>
  <r>
    <s v="EEG-74197-843"/>
    <x v="1"/>
    <x v="2"/>
    <n v="59.4"/>
    <x v="48"/>
  </r>
  <r>
    <s v="UCZ-59708-525"/>
    <x v="2"/>
    <x v="3"/>
    <n v="89.35499999999999"/>
    <x v="49"/>
  </r>
  <r>
    <s v="HUB-47311-849"/>
    <x v="0"/>
    <x v="3"/>
    <n v="26.19"/>
    <x v="50"/>
  </r>
  <r>
    <s v="WYM-17686-694"/>
    <x v="2"/>
    <x v="1"/>
    <n v="114.42499999999998"/>
    <x v="51"/>
  </r>
  <r>
    <s v="ZYQ-15797-695"/>
    <x v="2"/>
    <x v="0"/>
    <n v="26.849999999999994"/>
    <x v="52"/>
  </r>
  <r>
    <s v="EEJ-16185-108"/>
    <x v="1"/>
    <x v="3"/>
    <n v="23.774999999999999"/>
    <x v="53"/>
  </r>
  <r>
    <s v="RWR-77888-800"/>
    <x v="0"/>
    <x v="1"/>
    <n v="6.75"/>
    <x v="54"/>
  </r>
  <r>
    <s v="LHN-75209-742"/>
    <x v="0"/>
    <x v="0"/>
    <n v="35.82"/>
    <x v="55"/>
  </r>
  <r>
    <s v="TIR-71396-998"/>
    <x v="2"/>
    <x v="0"/>
    <n v="82.339999999999989"/>
    <x v="56"/>
  </r>
  <r>
    <s v="RXF-37618-213"/>
    <x v="1"/>
    <x v="0"/>
    <n v="7.169999999999999"/>
    <x v="57"/>
  </r>
  <r>
    <s v="ANM-16388-634"/>
    <x v="1"/>
    <x v="3"/>
    <n v="9.51"/>
    <x v="58"/>
  </r>
  <r>
    <s v="WYL-29300-070"/>
    <x v="0"/>
    <x v="0"/>
    <n v="2.9849999999999999"/>
    <x v="59"/>
  </r>
  <r>
    <s v="JHW-74554-805"/>
    <x v="0"/>
    <x v="0"/>
    <n v="59.699999999999996"/>
    <x v="60"/>
  </r>
  <r>
    <s v="KYS-27063-603"/>
    <x v="1"/>
    <x v="2"/>
    <n v="136.61999999999998"/>
    <x v="61"/>
  </r>
  <r>
    <s v="GAZ-58626-277"/>
    <x v="1"/>
    <x v="3"/>
    <n v="9.51"/>
    <x v="62"/>
  </r>
  <r>
    <s v="RPJ-37787-335"/>
    <x v="0"/>
    <x v="1"/>
    <n v="77.624999999999986"/>
    <x v="63"/>
  </r>
  <r>
    <s v="LEF-83057-763"/>
    <x v="0"/>
    <x v="3"/>
    <n v="21.825000000000003"/>
    <x v="64"/>
  </r>
  <r>
    <s v="RPW-36123-215"/>
    <x v="1"/>
    <x v="2"/>
    <n v="17.82"/>
    <x v="65"/>
  </r>
  <r>
    <s v="WLL-59044-117"/>
    <x v="2"/>
    <x v="0"/>
    <n v="53.699999999999996"/>
    <x v="66"/>
  </r>
  <r>
    <s v="AWT-22827-563"/>
    <x v="1"/>
    <x v="0"/>
    <n v="3.5849999999999995"/>
    <x v="67"/>
  </r>
  <r>
    <s v="QLM-07145-668"/>
    <x v="2"/>
    <x v="2"/>
    <n v="7.29"/>
    <x v="68"/>
  </r>
  <r>
    <s v="HVQ-64398-930"/>
    <x v="0"/>
    <x v="1"/>
    <n v="40.5"/>
    <x v="69"/>
  </r>
  <r>
    <s v="WRT-40778-247"/>
    <x v="1"/>
    <x v="0"/>
    <n v="47.8"/>
    <x v="70"/>
  </r>
  <r>
    <s v="SUB-13006-125"/>
    <x v="1"/>
    <x v="1"/>
    <n v="38.849999999999994"/>
    <x v="71"/>
  </r>
  <r>
    <s v="CQM-49696-263"/>
    <x v="1"/>
    <x v="3"/>
    <n v="109.36499999999999"/>
    <x v="72"/>
  </r>
  <r>
    <s v="KXN-85094-246"/>
    <x v="0"/>
    <x v="3"/>
    <n v="100.39499999999998"/>
    <x v="73"/>
  </r>
  <r>
    <s v="XOQ-12405-419"/>
    <x v="2"/>
    <x v="0"/>
    <n v="82.339999999999989"/>
    <x v="74"/>
  </r>
  <r>
    <s v="HYF-10254-369"/>
    <x v="1"/>
    <x v="3"/>
    <n v="9.51"/>
    <x v="75"/>
  </r>
  <r>
    <s v="XXJ-47000-307"/>
    <x v="1"/>
    <x v="1"/>
    <n v="89.35499999999999"/>
    <x v="76"/>
  </r>
  <r>
    <s v="XXJ-47000-307"/>
    <x v="1"/>
    <x v="1"/>
    <n v="89.35499999999999"/>
    <x v="76"/>
  </r>
  <r>
    <s v="ZDK-82166-357"/>
    <x v="0"/>
    <x v="1"/>
    <n v="33.75"/>
    <x v="77"/>
  </r>
  <r>
    <s v="IHN-19982-362"/>
    <x v="1"/>
    <x v="0"/>
    <n v="35.849999999999994"/>
    <x v="78"/>
  </r>
  <r>
    <s v="VMT-10030-889"/>
    <x v="1"/>
    <x v="1"/>
    <n v="77.699999999999989"/>
    <x v="79"/>
  </r>
  <r>
    <s v="NHL-11063-100"/>
    <x v="1"/>
    <x v="1"/>
    <n v="51.8"/>
    <x v="80"/>
  </r>
  <r>
    <s v="ROV-87448-086"/>
    <x v="0"/>
    <x v="1"/>
    <n v="103.49999999999999"/>
    <x v="81"/>
  </r>
  <r>
    <s v="DGY-35773-612"/>
    <x v="1"/>
    <x v="2"/>
    <n v="44.55"/>
    <x v="82"/>
  </r>
  <r>
    <s v="YWH-50638-556"/>
    <x v="1"/>
    <x v="2"/>
    <n v="35.64"/>
    <x v="83"/>
  </r>
  <r>
    <s v="ISL-11200-600"/>
    <x v="2"/>
    <x v="1"/>
    <n v="17.91"/>
    <x v="84"/>
  </r>
  <r>
    <s v="LBZ-75997-047"/>
    <x v="0"/>
    <x v="1"/>
    <n v="155.24999999999997"/>
    <x v="85"/>
  </r>
  <r>
    <s v="EUH-08089-954"/>
    <x v="2"/>
    <x v="1"/>
    <n v="5.97"/>
    <x v="86"/>
  </r>
  <r>
    <s v="BLD-12227-251"/>
    <x v="0"/>
    <x v="1"/>
    <n v="13.5"/>
    <x v="87"/>
  </r>
  <r>
    <s v="OPY-30711-853"/>
    <x v="2"/>
    <x v="1"/>
    <n v="2.9849999999999999"/>
    <x v="25"/>
  </r>
  <r>
    <s v="DBC-44122-300"/>
    <x v="0"/>
    <x v="3"/>
    <n v="13.095000000000001"/>
    <x v="88"/>
  </r>
  <r>
    <s v="FJQ-60035-234"/>
    <x v="1"/>
    <x v="1"/>
    <n v="7.77"/>
    <x v="89"/>
  </r>
  <r>
    <s v="HSF-66926-425"/>
    <x v="2"/>
    <x v="3"/>
    <n v="148.92499999999998"/>
    <x v="90"/>
  </r>
  <r>
    <s v="LQG-41416-375"/>
    <x v="2"/>
    <x v="3"/>
    <n v="38.849999999999994"/>
    <x v="91"/>
  </r>
  <r>
    <s v="VZO-97265-841"/>
    <x v="0"/>
    <x v="0"/>
    <n v="11.94"/>
    <x v="92"/>
  </r>
  <r>
    <s v="MOR-12987-399"/>
    <x v="0"/>
    <x v="3"/>
    <n v="87.300000000000011"/>
    <x v="93"/>
  </r>
  <r>
    <s v="UOA-23786-489"/>
    <x v="0"/>
    <x v="1"/>
    <n v="40.5"/>
    <x v="94"/>
  </r>
  <r>
    <s v="AJL-52941-018"/>
    <x v="2"/>
    <x v="2"/>
    <n v="24.3"/>
    <x v="95"/>
  </r>
  <r>
    <s v="XSZ-84273-421"/>
    <x v="0"/>
    <x v="0"/>
    <n v="17.91"/>
    <x v="96"/>
  </r>
  <r>
    <s v="NUN-48214-216"/>
    <x v="0"/>
    <x v="1"/>
    <n v="27"/>
    <x v="97"/>
  </r>
  <r>
    <s v="AKV-93064-769"/>
    <x v="2"/>
    <x v="3"/>
    <n v="7.77"/>
    <x v="98"/>
  </r>
  <r>
    <s v="BRB-40903-533"/>
    <x v="1"/>
    <x v="2"/>
    <n v="13.365"/>
    <x v="99"/>
  </r>
  <r>
    <s v="GPR-19973-483"/>
    <x v="2"/>
    <x v="0"/>
    <n v="26.849999999999994"/>
    <x v="100"/>
  </r>
  <r>
    <s v="XIY-43041-882"/>
    <x v="0"/>
    <x v="1"/>
    <n v="11.25"/>
    <x v="101"/>
  </r>
  <r>
    <s v="YGY-98425-969"/>
    <x v="0"/>
    <x v="3"/>
    <n v="14.55"/>
    <x v="102"/>
  </r>
  <r>
    <s v="MSB-08397-648"/>
    <x v="1"/>
    <x v="0"/>
    <n v="14.339999999999998"/>
    <x v="103"/>
  </r>
  <r>
    <s v="WDR-06028-345"/>
    <x v="1"/>
    <x v="3"/>
    <n v="15.85"/>
    <x v="104"/>
  </r>
  <r>
    <s v="MXM-42948-061"/>
    <x v="1"/>
    <x v="3"/>
    <n v="19.02"/>
    <x v="105"/>
  </r>
  <r>
    <s v="MGQ-98961-173"/>
    <x v="1"/>
    <x v="3"/>
    <n v="38.04"/>
    <x v="11"/>
  </r>
  <r>
    <s v="RFH-64349-897"/>
    <x v="2"/>
    <x v="2"/>
    <n v="21.87"/>
    <x v="106"/>
  </r>
  <r>
    <s v="TKL-20738-660"/>
    <x v="0"/>
    <x v="2"/>
    <n v="4.125"/>
    <x v="107"/>
  </r>
  <r>
    <s v="TKL-20738-660"/>
    <x v="0"/>
    <x v="2"/>
    <n v="4.125"/>
    <x v="107"/>
  </r>
  <r>
    <s v="TKL-20738-660"/>
    <x v="0"/>
    <x v="2"/>
    <n v="4.125"/>
    <x v="107"/>
  </r>
  <r>
    <s v="GOW-03198-575"/>
    <x v="2"/>
    <x v="1"/>
    <n v="23.88"/>
    <x v="108"/>
  </r>
  <r>
    <s v="QJB-90477-635"/>
    <x v="1"/>
    <x v="3"/>
    <n v="145.82"/>
    <x v="109"/>
  </r>
  <r>
    <s v="MWP-46239-785"/>
    <x v="0"/>
    <x v="3"/>
    <n v="21.825000000000003"/>
    <x v="110"/>
  </r>
  <r>
    <s v="QDV-03406-248"/>
    <x v="0"/>
    <x v="3"/>
    <n v="26.19"/>
    <x v="111"/>
  </r>
  <r>
    <s v="GPH-40635-105"/>
    <x v="0"/>
    <x v="1"/>
    <n v="11.25"/>
    <x v="112"/>
  </r>
  <r>
    <s v="JOM-80930-071"/>
    <x v="2"/>
    <x v="3"/>
    <n v="77.699999999999989"/>
    <x v="113"/>
  </r>
  <r>
    <s v="OIL-26493-755"/>
    <x v="0"/>
    <x v="1"/>
    <n v="6.75"/>
    <x v="114"/>
  </r>
  <r>
    <s v="CYV-13426-645"/>
    <x v="2"/>
    <x v="2"/>
    <n v="12.15"/>
    <x v="115"/>
  </r>
  <r>
    <s v="WRP-39846-614"/>
    <x v="1"/>
    <x v="1"/>
    <n v="148.92499999999998"/>
    <x v="49"/>
  </r>
  <r>
    <s v="VDZ-76673-968"/>
    <x v="2"/>
    <x v="2"/>
    <n v="14.58"/>
    <x v="116"/>
  </r>
  <r>
    <s v="VTV-03546-175"/>
    <x v="1"/>
    <x v="1"/>
    <n v="148.92499999999998"/>
    <x v="117"/>
  </r>
  <r>
    <s v="GHR-72274-715"/>
    <x v="2"/>
    <x v="3"/>
    <n v="12.95"/>
    <x v="118"/>
  </r>
  <r>
    <s v="ZGK-97262-313"/>
    <x v="0"/>
    <x v="2"/>
    <n v="94.874999999999986"/>
    <x v="119"/>
  </r>
  <r>
    <s v="ZFS-30776-804"/>
    <x v="1"/>
    <x v="1"/>
    <n v="38.849999999999994"/>
    <x v="120"/>
  </r>
  <r>
    <s v="QUU-91729-492"/>
    <x v="2"/>
    <x v="1"/>
    <n v="11.94"/>
    <x v="121"/>
  </r>
  <r>
    <s v="PVI-72795-960"/>
    <x v="1"/>
    <x v="2"/>
    <n v="102.46499999999997"/>
    <x v="122"/>
  </r>
  <r>
    <s v="PPP-78935-365"/>
    <x v="2"/>
    <x v="2"/>
    <n v="48.6"/>
    <x v="123"/>
  </r>
  <r>
    <s v="JUO-34131-517"/>
    <x v="2"/>
    <x v="3"/>
    <n v="77.699999999999989"/>
    <x v="124"/>
  </r>
  <r>
    <s v="ZJE-89333-489"/>
    <x v="2"/>
    <x v="3"/>
    <n v="29.784999999999997"/>
    <x v="125"/>
  </r>
  <r>
    <s v="LOO-35324-159"/>
    <x v="1"/>
    <x v="1"/>
    <n v="15.54"/>
    <x v="126"/>
  </r>
  <r>
    <s v="JBQ-93412-846"/>
    <x v="1"/>
    <x v="2"/>
    <n v="136.61999999999998"/>
    <x v="127"/>
  </r>
  <r>
    <s v="EHX-66333-637"/>
    <x v="0"/>
    <x v="3"/>
    <n v="17.46"/>
    <x v="128"/>
  </r>
  <r>
    <s v="WXG-25759-236"/>
    <x v="1"/>
    <x v="2"/>
    <n v="68.309999999999988"/>
    <x v="103"/>
  </r>
  <r>
    <s v="QNA-31113-984"/>
    <x v="0"/>
    <x v="3"/>
    <n v="17.46"/>
    <x v="129"/>
  </r>
  <r>
    <s v="ZWI-52029-159"/>
    <x v="0"/>
    <x v="3"/>
    <n v="43.650000000000006"/>
    <x v="130"/>
  </r>
  <r>
    <s v="ZWI-52029-159"/>
    <x v="0"/>
    <x v="3"/>
    <n v="43.650000000000006"/>
    <x v="130"/>
  </r>
  <r>
    <s v="DFS-49954-707"/>
    <x v="2"/>
    <x v="2"/>
    <n v="18.225000000000001"/>
    <x v="131"/>
  </r>
  <r>
    <s v="VYP-89830-878"/>
    <x v="0"/>
    <x v="1"/>
    <n v="51.749999999999993"/>
    <x v="132"/>
  </r>
  <r>
    <s v="AMT-40418-362"/>
    <x v="2"/>
    <x v="3"/>
    <n v="12.95"/>
    <x v="133"/>
  </r>
  <r>
    <s v="NFQ-23241-793"/>
    <x v="0"/>
    <x v="1"/>
    <n v="33.75"/>
    <x v="134"/>
  </r>
  <r>
    <s v="JQK-64922-985"/>
    <x v="0"/>
    <x v="0"/>
    <n v="68.655000000000001"/>
    <x v="113"/>
  </r>
  <r>
    <s v="YET-17732-678"/>
    <x v="2"/>
    <x v="0"/>
    <n v="2.6849999999999996"/>
    <x v="135"/>
  </r>
  <r>
    <s v="NKW-24945-846"/>
    <x v="2"/>
    <x v="1"/>
    <n v="114.42499999999998"/>
    <x v="35"/>
  </r>
  <r>
    <s v="VKA-82720-513"/>
    <x v="0"/>
    <x v="1"/>
    <n v="155.24999999999997"/>
    <x v="136"/>
  </r>
  <r>
    <s v="THA-60599-417"/>
    <x v="0"/>
    <x v="1"/>
    <n v="77.624999999999986"/>
    <x v="137"/>
  </r>
  <r>
    <s v="MEK-39769-035"/>
    <x v="2"/>
    <x v="0"/>
    <n v="61.754999999999995"/>
    <x v="138"/>
  </r>
  <r>
    <s v="JAF-18294-750"/>
    <x v="2"/>
    <x v="0"/>
    <n v="123.50999999999999"/>
    <x v="139"/>
  </r>
  <r>
    <s v="TME-59627-221"/>
    <x v="1"/>
    <x v="3"/>
    <n v="218.73"/>
    <x v="140"/>
  </r>
  <r>
    <s v="UDG-65353-824"/>
    <x v="0"/>
    <x v="2"/>
    <n v="33"/>
    <x v="141"/>
  </r>
  <r>
    <s v="ENQ-42923-176"/>
    <x v="1"/>
    <x v="1"/>
    <n v="23.31"/>
    <x v="142"/>
  </r>
  <r>
    <s v="CBT-55781-720"/>
    <x v="2"/>
    <x v="2"/>
    <n v="21.87"/>
    <x v="143"/>
  </r>
  <r>
    <s v="NEU-86533-016"/>
    <x v="2"/>
    <x v="0"/>
    <n v="16.11"/>
    <x v="144"/>
  </r>
  <r>
    <s v="BYU-58154-603"/>
    <x v="2"/>
    <x v="2"/>
    <n v="29.16"/>
    <x v="145"/>
  </r>
  <r>
    <s v="EHJ-05910-257"/>
    <x v="2"/>
    <x v="0"/>
    <n v="53.699999999999996"/>
    <x v="146"/>
  </r>
  <r>
    <s v="EIL-44855-309"/>
    <x v="2"/>
    <x v="0"/>
    <n v="26.849999999999994"/>
    <x v="147"/>
  </r>
  <r>
    <s v="HCA-87224-420"/>
    <x v="0"/>
    <x v="2"/>
    <n v="41.25"/>
    <x v="148"/>
  </r>
  <r>
    <s v="ABO-29054-365"/>
    <x v="0"/>
    <x v="1"/>
    <n v="40.5"/>
    <x v="149"/>
  </r>
  <r>
    <s v="TKN-58485-031"/>
    <x v="2"/>
    <x v="0"/>
    <n v="17.899999999999999"/>
    <x v="150"/>
  </r>
  <r>
    <s v="RCK-04069-371"/>
    <x v="1"/>
    <x v="2"/>
    <n v="68.309999999999988"/>
    <x v="151"/>
  </r>
  <r>
    <s v="IRJ-67095-738"/>
    <x v="0"/>
    <x v="2"/>
    <n v="63.249999999999993"/>
    <x v="13"/>
  </r>
  <r>
    <s v="VEA-31961-977"/>
    <x v="2"/>
    <x v="2"/>
    <n v="21.87"/>
    <x v="79"/>
  </r>
  <r>
    <s v="BAF-42286-205"/>
    <x v="0"/>
    <x v="0"/>
    <n v="91.539999999999992"/>
    <x v="152"/>
  </r>
  <r>
    <s v="WOR-52762-511"/>
    <x v="1"/>
    <x v="2"/>
    <n v="204.92999999999995"/>
    <x v="153"/>
  </r>
  <r>
    <s v="ZWK-03995-815"/>
    <x v="0"/>
    <x v="2"/>
    <n v="63.249999999999993"/>
    <x v="154"/>
  </r>
  <r>
    <s v="CKF-43291-846"/>
    <x v="1"/>
    <x v="2"/>
    <n v="34.154999999999994"/>
    <x v="155"/>
  </r>
  <r>
    <s v="RMW-74160-339"/>
    <x v="1"/>
    <x v="0"/>
    <n v="109.93999999999998"/>
    <x v="156"/>
  </r>
  <r>
    <s v="FMT-94584-786"/>
    <x v="1"/>
    <x v="1"/>
    <n v="25.9"/>
    <x v="22"/>
  </r>
  <r>
    <s v="NWT-78222-575"/>
    <x v="2"/>
    <x v="1"/>
    <n v="2.9849999999999999"/>
    <x v="157"/>
  </r>
  <r>
    <s v="EOI-02511-919"/>
    <x v="1"/>
    <x v="2"/>
    <n v="22.274999999999999"/>
    <x v="158"/>
  </r>
  <r>
    <s v="EOI-02511-919"/>
    <x v="1"/>
    <x v="2"/>
    <n v="22.274999999999999"/>
    <x v="158"/>
  </r>
  <r>
    <s v="UCT-03935-589"/>
    <x v="2"/>
    <x v="0"/>
    <n v="32.22"/>
    <x v="78"/>
  </r>
  <r>
    <s v="SBI-60013-494"/>
    <x v="0"/>
    <x v="2"/>
    <n v="8.25"/>
    <x v="159"/>
  </r>
  <r>
    <s v="QRA-73277-814"/>
    <x v="1"/>
    <x v="1"/>
    <n v="31.08"/>
    <x v="160"/>
  </r>
  <r>
    <s v="EQE-31648-909"/>
    <x v="2"/>
    <x v="2"/>
    <n v="36.450000000000003"/>
    <x v="161"/>
  </r>
  <r>
    <s v="QOO-24615-950"/>
    <x v="0"/>
    <x v="0"/>
    <n v="68.655000000000001"/>
    <x v="162"/>
  </r>
  <r>
    <s v="WDV-73864-037"/>
    <x v="0"/>
    <x v="3"/>
    <n v="43.650000000000006"/>
    <x v="70"/>
  </r>
  <r>
    <s v="PKR-88575-066"/>
    <x v="1"/>
    <x v="2"/>
    <n v="4.4550000000000001"/>
    <x v="163"/>
  </r>
  <r>
    <s v="BWR-85735-955"/>
    <x v="0"/>
    <x v="3"/>
    <n v="43.650000000000006"/>
    <x v="153"/>
  </r>
  <r>
    <s v="YFX-64795-136"/>
    <x v="0"/>
    <x v="3"/>
    <n v="33.464999999999996"/>
    <x v="164"/>
  </r>
  <r>
    <s v="DDO-71442-967"/>
    <x v="2"/>
    <x v="3"/>
    <n v="19.424999999999997"/>
    <x v="165"/>
  </r>
  <r>
    <s v="ILQ-11027-588"/>
    <x v="2"/>
    <x v="2"/>
    <n v="72.900000000000006"/>
    <x v="166"/>
  </r>
  <r>
    <s v="KRZ-13868-122"/>
    <x v="1"/>
    <x v="2"/>
    <n v="44.55"/>
    <x v="167"/>
  </r>
  <r>
    <s v="VRM-93594-914"/>
    <x v="2"/>
    <x v="2"/>
    <n v="36.450000000000003"/>
    <x v="168"/>
  </r>
  <r>
    <s v="HXL-22497-359"/>
    <x v="1"/>
    <x v="1"/>
    <n v="38.849999999999994"/>
    <x v="169"/>
  </r>
  <r>
    <s v="NOP-21394-646"/>
    <x v="1"/>
    <x v="2"/>
    <n v="53.46"/>
    <x v="170"/>
  </r>
  <r>
    <s v="NOP-21394-646"/>
    <x v="1"/>
    <x v="2"/>
    <n v="53.46"/>
    <x v="170"/>
  </r>
  <r>
    <s v="NOP-21394-646"/>
    <x v="1"/>
    <x v="2"/>
    <n v="53.46"/>
    <x v="170"/>
  </r>
  <r>
    <s v="NOP-21394-646"/>
    <x v="1"/>
    <x v="2"/>
    <n v="53.46"/>
    <x v="170"/>
  </r>
  <r>
    <s v="NOP-21394-646"/>
    <x v="1"/>
    <x v="2"/>
    <n v="53.46"/>
    <x v="170"/>
  </r>
  <r>
    <s v="FTV-77095-168"/>
    <x v="1"/>
    <x v="3"/>
    <n v="57.06"/>
    <x v="171"/>
  </r>
  <r>
    <s v="BOR-02906-411"/>
    <x v="2"/>
    <x v="3"/>
    <n v="178.70999999999998"/>
    <x v="172"/>
  </r>
  <r>
    <s v="WMP-68847-770"/>
    <x v="1"/>
    <x v="3"/>
    <n v="4.7549999999999999"/>
    <x v="173"/>
  </r>
  <r>
    <s v="TMO-22785-872"/>
    <x v="0"/>
    <x v="2"/>
    <n v="82.5"/>
    <x v="174"/>
  </r>
  <r>
    <s v="TJG-73587-353"/>
    <x v="2"/>
    <x v="0"/>
    <n v="8.0549999999999997"/>
    <x v="175"/>
  </r>
  <r>
    <s v="OOU-61343-455"/>
    <x v="0"/>
    <x v="1"/>
    <n v="22.5"/>
    <x v="176"/>
  </r>
  <r>
    <s v="RMA-08327-369"/>
    <x v="0"/>
    <x v="1"/>
    <n v="40.5"/>
    <x v="142"/>
  </r>
  <r>
    <s v="SFB-97929-779"/>
    <x v="2"/>
    <x v="2"/>
    <n v="29.16"/>
    <x v="177"/>
  </r>
  <r>
    <s v="AUP-10128-606"/>
    <x v="0"/>
    <x v="1"/>
    <n v="6.75"/>
    <x v="178"/>
  </r>
  <r>
    <s v="YTW-40242-005"/>
    <x v="2"/>
    <x v="3"/>
    <n v="51.8"/>
    <x v="179"/>
  </r>
  <r>
    <s v="PRP-53390-819"/>
    <x v="1"/>
    <x v="2"/>
    <n v="53.46"/>
    <x v="180"/>
  </r>
  <r>
    <s v="GSJ-01065-125"/>
    <x v="2"/>
    <x v="2"/>
    <n v="14.58"/>
    <x v="181"/>
  </r>
  <r>
    <s v="YQU-65147-580"/>
    <x v="2"/>
    <x v="0"/>
    <n v="20.584999999999997"/>
    <x v="182"/>
  </r>
  <r>
    <s v="QPM-95832-683"/>
    <x v="1"/>
    <x v="3"/>
    <n v="31.7"/>
    <x v="183"/>
  </r>
  <r>
    <s v="BNQ-88920-567"/>
    <x v="2"/>
    <x v="3"/>
    <n v="23.31"/>
    <x v="184"/>
  </r>
  <r>
    <s v="PUX-47906-110"/>
    <x v="0"/>
    <x v="3"/>
    <n v="58.2"/>
    <x v="185"/>
  </r>
  <r>
    <s v="COL-72079-610"/>
    <x v="1"/>
    <x v="2"/>
    <n v="35.64"/>
    <x v="186"/>
  </r>
  <r>
    <s v="LBC-45686-819"/>
    <x v="0"/>
    <x v="1"/>
    <n v="56.25"/>
    <x v="187"/>
  </r>
  <r>
    <s v="BLQ-03709-265"/>
    <x v="1"/>
    <x v="0"/>
    <n v="10.754999999999999"/>
    <x v="148"/>
  </r>
  <r>
    <s v="BLQ-03709-265"/>
    <x v="1"/>
    <x v="0"/>
    <n v="10.754999999999999"/>
    <x v="148"/>
  </r>
  <r>
    <s v="VFZ-91673-181"/>
    <x v="1"/>
    <x v="1"/>
    <n v="77.699999999999989"/>
    <x v="188"/>
  </r>
  <r>
    <s v="WKD-81956-870"/>
    <x v="2"/>
    <x v="3"/>
    <n v="23.31"/>
    <x v="189"/>
  </r>
  <r>
    <s v="TNI-91067-006"/>
    <x v="1"/>
    <x v="2"/>
    <n v="59.4"/>
    <x v="190"/>
  </r>
  <r>
    <s v="IZA-61469-812"/>
    <x v="2"/>
    <x v="3"/>
    <n v="119.13999999999999"/>
    <x v="191"/>
  </r>
  <r>
    <s v="PSS-22466-862"/>
    <x v="1"/>
    <x v="0"/>
    <n v="14.339999999999998"/>
    <x v="192"/>
  </r>
  <r>
    <s v="REH-56504-397"/>
    <x v="0"/>
    <x v="1"/>
    <n v="129.37499999999997"/>
    <x v="193"/>
  </r>
  <r>
    <s v="ALA-62598-016"/>
    <x v="2"/>
    <x v="0"/>
    <n v="16.11"/>
    <x v="194"/>
  </r>
  <r>
    <s v="EYE-70374-835"/>
    <x v="1"/>
    <x v="0"/>
    <n v="17.924999999999997"/>
    <x v="195"/>
  </r>
  <r>
    <s v="CCZ-19589-212"/>
    <x v="0"/>
    <x v="3"/>
    <n v="8.73"/>
    <x v="196"/>
  </r>
  <r>
    <s v="BPT-83989-157"/>
    <x v="0"/>
    <x v="1"/>
    <n v="51.749999999999993"/>
    <x v="197"/>
  </r>
  <r>
    <s v="YFH-87456-208"/>
    <x v="0"/>
    <x v="3"/>
    <n v="8.73"/>
    <x v="198"/>
  </r>
  <r>
    <s v="JLN-14700-924"/>
    <x v="1"/>
    <x v="3"/>
    <n v="23.774999999999999"/>
    <x v="199"/>
  </r>
  <r>
    <s v="JVW-22582-137"/>
    <x v="0"/>
    <x v="2"/>
    <n v="20.625"/>
    <x v="200"/>
  </r>
  <r>
    <s v="LAA-41879-001"/>
    <x v="1"/>
    <x v="3"/>
    <n v="36.454999999999998"/>
    <x v="201"/>
  </r>
  <r>
    <s v="BRV-64870-915"/>
    <x v="1"/>
    <x v="3"/>
    <n v="182.27499999999998"/>
    <x v="202"/>
  </r>
  <r>
    <s v="RGJ-12544-083"/>
    <x v="2"/>
    <x v="3"/>
    <n v="89.35499999999999"/>
    <x v="203"/>
  </r>
  <r>
    <s v="JJX-83339-346"/>
    <x v="1"/>
    <x v="0"/>
    <n v="3.5849999999999995"/>
    <x v="204"/>
  </r>
  <r>
    <s v="BIU-21970-705"/>
    <x v="0"/>
    <x v="0"/>
    <n v="45.769999999999996"/>
    <x v="205"/>
  </r>
  <r>
    <s v="ELJ-87741-745"/>
    <x v="1"/>
    <x v="2"/>
    <n v="59.4"/>
    <x v="206"/>
  </r>
  <r>
    <s v="SGI-48226-857"/>
    <x v="0"/>
    <x v="1"/>
    <n v="155.24999999999997"/>
    <x v="207"/>
  </r>
  <r>
    <s v="AHV-66988-037"/>
    <x v="0"/>
    <x v="0"/>
    <n v="45.769999999999996"/>
    <x v="208"/>
  </r>
  <r>
    <s v="ISK-42066-094"/>
    <x v="2"/>
    <x v="2"/>
    <n v="36.450000000000003"/>
    <x v="209"/>
  </r>
  <r>
    <s v="FTC-35822-530"/>
    <x v="2"/>
    <x v="2"/>
    <n v="29.16"/>
    <x v="210"/>
  </r>
  <r>
    <s v="VSS-56247-688"/>
    <x v="0"/>
    <x v="3"/>
    <n v="133.85999999999999"/>
    <x v="211"/>
  </r>
  <r>
    <s v="HVW-25584-144"/>
    <x v="1"/>
    <x v="3"/>
    <n v="23.774999999999999"/>
    <x v="212"/>
  </r>
  <r>
    <s v="MUY-15309-209"/>
    <x v="2"/>
    <x v="3"/>
    <n v="38.849999999999994"/>
    <x v="213"/>
  </r>
  <r>
    <s v="VAJ-44572-469"/>
    <x v="1"/>
    <x v="0"/>
    <n v="21.509999999999998"/>
    <x v="63"/>
  </r>
  <r>
    <s v="YJU-84377-606"/>
    <x v="2"/>
    <x v="1"/>
    <n v="9.9499999999999993"/>
    <x v="214"/>
  </r>
  <r>
    <s v="VNC-93921-469"/>
    <x v="1"/>
    <x v="3"/>
    <n v="15.85"/>
    <x v="215"/>
  </r>
  <r>
    <s v="OGB-91614-810"/>
    <x v="0"/>
    <x v="0"/>
    <n v="2.9849999999999999"/>
    <x v="216"/>
  </r>
  <r>
    <s v="BQI-61647-496"/>
    <x v="0"/>
    <x v="2"/>
    <n v="68.75"/>
    <x v="217"/>
  </r>
  <r>
    <s v="IOM-51636-823"/>
    <x v="2"/>
    <x v="1"/>
    <n v="29.849999999999998"/>
    <x v="218"/>
  </r>
  <r>
    <s v="GGD-38107-641"/>
    <x v="0"/>
    <x v="3"/>
    <n v="58.2"/>
    <x v="219"/>
  </r>
  <r>
    <s v="LTO-95975-728"/>
    <x v="1"/>
    <x v="0"/>
    <n v="28.679999999999996"/>
    <x v="220"/>
  </r>
  <r>
    <s v="IGM-84664-265"/>
    <x v="1"/>
    <x v="0"/>
    <n v="21.509999999999998"/>
    <x v="114"/>
  </r>
  <r>
    <s v="SKO-45740-621"/>
    <x v="0"/>
    <x v="3"/>
    <n v="17.46"/>
    <x v="221"/>
  </r>
  <r>
    <s v="FOJ-02234-063"/>
    <x v="2"/>
    <x v="2"/>
    <n v="27.945"/>
    <x v="222"/>
  </r>
  <r>
    <s v="MSJ-11909-468"/>
    <x v="2"/>
    <x v="2"/>
    <n v="139.72499999999999"/>
    <x v="188"/>
  </r>
  <r>
    <s v="DKB-78053-329"/>
    <x v="0"/>
    <x v="0"/>
    <n v="5.97"/>
    <x v="223"/>
  </r>
  <r>
    <s v="DFZ-45083-941"/>
    <x v="1"/>
    <x v="0"/>
    <n v="27.484999999999996"/>
    <x v="224"/>
  </r>
  <r>
    <s v="OTA-40969-710"/>
    <x v="1"/>
    <x v="0"/>
    <n v="59.75"/>
    <x v="83"/>
  </r>
  <r>
    <s v="GRH-45571-667"/>
    <x v="0"/>
    <x v="2"/>
    <n v="41.25"/>
    <x v="104"/>
  </r>
  <r>
    <s v="NXV-05302-067"/>
    <x v="0"/>
    <x v="3"/>
    <n v="133.85999999999999"/>
    <x v="225"/>
  </r>
  <r>
    <s v="VZH-86274-142"/>
    <x v="1"/>
    <x v="0"/>
    <n v="59.75"/>
    <x v="226"/>
  </r>
  <r>
    <s v="KIX-93248-135"/>
    <x v="2"/>
    <x v="1"/>
    <n v="5.97"/>
    <x v="227"/>
  </r>
  <r>
    <s v="AXR-10962-010"/>
    <x v="2"/>
    <x v="2"/>
    <n v="24.3"/>
    <x v="180"/>
  </r>
  <r>
    <s v="IHS-71573-008"/>
    <x v="2"/>
    <x v="2"/>
    <n v="21.87"/>
    <x v="228"/>
  </r>
  <r>
    <s v="QTR-19001-114"/>
    <x v="2"/>
    <x v="1"/>
    <n v="19.899999999999999"/>
    <x v="229"/>
  </r>
  <r>
    <s v="WBK-62297-910"/>
    <x v="2"/>
    <x v="1"/>
    <n v="5.97"/>
    <x v="230"/>
  </r>
  <r>
    <s v="OGY-19377-175"/>
    <x v="2"/>
    <x v="2"/>
    <n v="7.29"/>
    <x v="231"/>
  </r>
  <r>
    <s v="ESR-66651-814"/>
    <x v="2"/>
    <x v="1"/>
    <n v="11.94"/>
    <x v="80"/>
  </r>
  <r>
    <s v="CPX-46916-770"/>
    <x v="1"/>
    <x v="0"/>
    <n v="71.699999999999989"/>
    <x v="232"/>
  </r>
  <r>
    <s v="MDC-03318-645"/>
    <x v="1"/>
    <x v="1"/>
    <n v="7.77"/>
    <x v="233"/>
  </r>
  <r>
    <s v="SFF-86059-407"/>
    <x v="0"/>
    <x v="1"/>
    <n v="25.874999999999996"/>
    <x v="234"/>
  </r>
  <r>
    <s v="SCL-94540-788"/>
    <x v="1"/>
    <x v="2"/>
    <n v="204.92999999999995"/>
    <x v="235"/>
  </r>
  <r>
    <s v="HVU-21634-076"/>
    <x v="1"/>
    <x v="0"/>
    <n v="109.93999999999998"/>
    <x v="236"/>
  </r>
  <r>
    <s v="XUS-73326-418"/>
    <x v="1"/>
    <x v="2"/>
    <n v="89.1"/>
    <x v="237"/>
  </r>
  <r>
    <s v="XWD-18933-006"/>
    <x v="1"/>
    <x v="1"/>
    <n v="7.77"/>
    <x v="238"/>
  </r>
  <r>
    <s v="HPD-65272-772"/>
    <x v="0"/>
    <x v="3"/>
    <n v="33.464999999999996"/>
    <x v="52"/>
  </r>
  <r>
    <s v="JEG-93140-224"/>
    <x v="0"/>
    <x v="2"/>
    <n v="41.25"/>
    <x v="146"/>
  </r>
  <r>
    <s v="NNH-62058-950"/>
    <x v="1"/>
    <x v="2"/>
    <n v="59.4"/>
    <x v="239"/>
  </r>
  <r>
    <s v="LTD-71429-845"/>
    <x v="1"/>
    <x v="1"/>
    <n v="7.77"/>
    <x v="240"/>
  </r>
  <r>
    <s v="MPV-26985-215"/>
    <x v="2"/>
    <x v="0"/>
    <n v="5.3699999999999992"/>
    <x v="241"/>
  </r>
  <r>
    <s v="IYO-10245-081"/>
    <x v="0"/>
    <x v="2"/>
    <n v="94.874999999999986"/>
    <x v="242"/>
  </r>
  <r>
    <s v="BYZ-39669-954"/>
    <x v="1"/>
    <x v="3"/>
    <n v="36.454999999999998"/>
    <x v="243"/>
  </r>
  <r>
    <s v="EFB-72860-209"/>
    <x v="0"/>
    <x v="1"/>
    <n v="13.5"/>
    <x v="244"/>
  </r>
  <r>
    <s v="GMM-72397-378"/>
    <x v="1"/>
    <x v="0"/>
    <n v="14.339999999999998"/>
    <x v="245"/>
  </r>
  <r>
    <s v="LYP-52345-883"/>
    <x v="0"/>
    <x v="2"/>
    <n v="8.25"/>
    <x v="246"/>
  </r>
  <r>
    <s v="DFK-35846-692"/>
    <x v="2"/>
    <x v="0"/>
    <n v="13.424999999999997"/>
    <x v="247"/>
  </r>
  <r>
    <s v="XAH-93337-609"/>
    <x v="2"/>
    <x v="1"/>
    <n v="49.75"/>
    <x v="248"/>
  </r>
  <r>
    <s v="QKA-72582-644"/>
    <x v="0"/>
    <x v="2"/>
    <n v="16.5"/>
    <x v="249"/>
  </r>
  <r>
    <s v="ZDK-84567-102"/>
    <x v="2"/>
    <x v="1"/>
    <n v="17.91"/>
    <x v="250"/>
  </r>
  <r>
    <s v="WAV-38301-984"/>
    <x v="2"/>
    <x v="1"/>
    <n v="29.849999999999998"/>
    <x v="251"/>
  </r>
  <r>
    <s v="KZR-33023-209"/>
    <x v="1"/>
    <x v="2"/>
    <n v="44.55"/>
    <x v="177"/>
  </r>
  <r>
    <s v="ULM-49433-003"/>
    <x v="0"/>
    <x v="2"/>
    <n v="27.5"/>
    <x v="252"/>
  </r>
  <r>
    <s v="SIB-83254-136"/>
    <x v="0"/>
    <x v="0"/>
    <n v="35.82"/>
    <x v="253"/>
  </r>
  <r>
    <s v="NOK-50349-551"/>
    <x v="2"/>
    <x v="0"/>
    <n v="16.11"/>
    <x v="254"/>
  </r>
  <r>
    <s v="YIS-96268-844"/>
    <x v="1"/>
    <x v="2"/>
    <n v="26.73"/>
    <x v="227"/>
  </r>
  <r>
    <s v="CXI-04933-855"/>
    <x v="1"/>
    <x v="2"/>
    <n v="204.92999999999995"/>
    <x v="110"/>
  </r>
  <r>
    <s v="IZU-90429-382"/>
    <x v="1"/>
    <x v="1"/>
    <n v="38.849999999999994"/>
    <x v="182"/>
  </r>
  <r>
    <s v="WIT-40912-783"/>
    <x v="2"/>
    <x v="3"/>
    <n v="15.54"/>
    <x v="255"/>
  </r>
  <r>
    <s v="PSD-57291-590"/>
    <x v="0"/>
    <x v="1"/>
    <n v="6.75"/>
    <x v="256"/>
  </r>
  <r>
    <s v="GOI-41472-677"/>
    <x v="2"/>
    <x v="2"/>
    <n v="111.78"/>
    <x v="3"/>
  </r>
  <r>
    <s v="KTX-17944-494"/>
    <x v="1"/>
    <x v="1"/>
    <n v="3.8849999999999998"/>
    <x v="257"/>
  </r>
  <r>
    <s v="RDM-99811-230"/>
    <x v="0"/>
    <x v="3"/>
    <n v="21.825000000000003"/>
    <x v="258"/>
  </r>
  <r>
    <s v="JTU-55897-581"/>
    <x v="0"/>
    <x v="0"/>
    <n v="14.924999999999999"/>
    <x v="259"/>
  </r>
  <r>
    <s v="CRK-07584-240"/>
    <x v="0"/>
    <x v="1"/>
    <n v="33.75"/>
    <x v="260"/>
  </r>
  <r>
    <s v="MKE-75518-399"/>
    <x v="0"/>
    <x v="1"/>
    <n v="33.75"/>
    <x v="261"/>
  </r>
  <r>
    <s v="AEL-51169-725"/>
    <x v="0"/>
    <x v="3"/>
    <n v="26.19"/>
    <x v="262"/>
  </r>
  <r>
    <s v="ZGM-83108-823"/>
    <x v="1"/>
    <x v="2"/>
    <n v="14.85"/>
    <x v="263"/>
  </r>
  <r>
    <s v="JBP-78754-392"/>
    <x v="0"/>
    <x v="2"/>
    <n v="189.74999999999997"/>
    <x v="212"/>
  </r>
  <r>
    <s v="RNH-54912-747"/>
    <x v="0"/>
    <x v="0"/>
    <n v="5.97"/>
    <x v="187"/>
  </r>
  <r>
    <s v="JDS-33440-914"/>
    <x v="0"/>
    <x v="0"/>
    <n v="29.849999999999998"/>
    <x v="248"/>
  </r>
  <r>
    <s v="SYX-48878-182"/>
    <x v="2"/>
    <x v="0"/>
    <n v="44.75"/>
    <x v="264"/>
  </r>
  <r>
    <s v="ZGD-94763-868"/>
    <x v="1"/>
    <x v="2"/>
    <n v="34.154999999999994"/>
    <x v="265"/>
  </r>
  <r>
    <s v="CZY-70361-485"/>
    <x v="1"/>
    <x v="2"/>
    <n v="204.92999999999995"/>
    <x v="266"/>
  </r>
  <r>
    <s v="RJR-12175-899"/>
    <x v="2"/>
    <x v="2"/>
    <n v="21.87"/>
    <x v="267"/>
  </r>
  <r>
    <s v="ELB-07929-407"/>
    <x v="0"/>
    <x v="1"/>
    <n v="51.749999999999993"/>
    <x v="204"/>
  </r>
  <r>
    <s v="UJQ-54441-340"/>
    <x v="0"/>
    <x v="2"/>
    <n v="8.25"/>
    <x v="268"/>
  </r>
  <r>
    <s v="UJQ-54441-340"/>
    <x v="0"/>
    <x v="2"/>
    <n v="8.25"/>
    <x v="268"/>
  </r>
  <r>
    <s v="OWY-43108-475"/>
    <x v="0"/>
    <x v="1"/>
    <n v="20.25"/>
    <x v="269"/>
  </r>
  <r>
    <s v="GNO-91911-159"/>
    <x v="2"/>
    <x v="3"/>
    <n v="23.31"/>
    <x v="145"/>
  </r>
  <r>
    <s v="CNY-06284-066"/>
    <x v="2"/>
    <x v="2"/>
    <n v="18.225000000000001"/>
    <x v="270"/>
  </r>
  <r>
    <s v="OQS-46321-904"/>
    <x v="0"/>
    <x v="2"/>
    <n v="13.75"/>
    <x v="271"/>
  </r>
  <r>
    <s v="IBW-87442-480"/>
    <x v="1"/>
    <x v="1"/>
    <n v="29.784999999999997"/>
    <x v="272"/>
  </r>
  <r>
    <s v="DGZ-82537-477"/>
    <x v="2"/>
    <x v="0"/>
    <n v="44.75"/>
    <x v="252"/>
  </r>
  <r>
    <s v="LPS-39089-432"/>
    <x v="2"/>
    <x v="0"/>
    <n v="44.75"/>
    <x v="273"/>
  </r>
  <r>
    <s v="MQU-86100-929"/>
    <x v="1"/>
    <x v="3"/>
    <n v="38.04"/>
    <x v="274"/>
  </r>
  <r>
    <s v="XUR-14132-391"/>
    <x v="2"/>
    <x v="0"/>
    <n v="21.479999999999997"/>
    <x v="275"/>
  </r>
  <r>
    <s v="OVI-27064-381"/>
    <x v="2"/>
    <x v="0"/>
    <n v="16.11"/>
    <x v="276"/>
  </r>
  <r>
    <s v="SHP-17012-870"/>
    <x v="0"/>
    <x v="0"/>
    <n v="22.884999999999998"/>
    <x v="277"/>
  </r>
  <r>
    <s v="FDY-03414-903"/>
    <x v="2"/>
    <x v="1"/>
    <n v="17.91"/>
    <x v="278"/>
  </r>
  <r>
    <s v="WXT-85291-143"/>
    <x v="0"/>
    <x v="0"/>
    <n v="23.88"/>
    <x v="279"/>
  </r>
  <r>
    <s v="QNP-18893-547"/>
    <x v="1"/>
    <x v="0"/>
    <n v="59.75"/>
    <x v="280"/>
  </r>
  <r>
    <s v="DOH-92927-530"/>
    <x v="1"/>
    <x v="3"/>
    <n v="28.53"/>
    <x v="281"/>
  </r>
  <r>
    <s v="HGJ-82768-173"/>
    <x v="0"/>
    <x v="1"/>
    <n v="45"/>
    <x v="282"/>
  </r>
  <r>
    <s v="YPT-95383-088"/>
    <x v="2"/>
    <x v="2"/>
    <n v="55.89"/>
    <x v="283"/>
  </r>
  <r>
    <s v="OYH-16533-767"/>
    <x v="1"/>
    <x v="2"/>
    <n v="59.4"/>
    <x v="284"/>
  </r>
  <r>
    <s v="DWW-28642-549"/>
    <x v="2"/>
    <x v="2"/>
    <n v="7.29"/>
    <x v="285"/>
  </r>
  <r>
    <s v="CGO-79583-871"/>
    <x v="2"/>
    <x v="2"/>
    <n v="7.29"/>
    <x v="286"/>
  </r>
  <r>
    <s v="TFY-52090-386"/>
    <x v="1"/>
    <x v="2"/>
    <n v="17.82"/>
    <x v="287"/>
  </r>
  <r>
    <s v="TFY-52090-386"/>
    <x v="1"/>
    <x v="2"/>
    <n v="17.82"/>
    <x v="287"/>
  </r>
  <r>
    <s v="NYY-73968-094"/>
    <x v="2"/>
    <x v="0"/>
    <n v="32.22"/>
    <x v="288"/>
  </r>
  <r>
    <s v="QEY-71761-460"/>
    <x v="0"/>
    <x v="0"/>
    <n v="19.899999999999999"/>
    <x v="250"/>
  </r>
  <r>
    <s v="GKQ-82603-910"/>
    <x v="1"/>
    <x v="0"/>
    <n v="59.75"/>
    <x v="289"/>
  </r>
  <r>
    <s v="IOB-32673-745"/>
    <x v="1"/>
    <x v="1"/>
    <n v="23.31"/>
    <x v="290"/>
  </r>
  <r>
    <s v="YAU-98893-150"/>
    <x v="0"/>
    <x v="3"/>
    <n v="43.650000000000006"/>
    <x v="291"/>
  </r>
  <r>
    <s v="XNM-14163-951"/>
    <x v="1"/>
    <x v="2"/>
    <n v="204.92999999999995"/>
    <x v="292"/>
  </r>
  <r>
    <s v="JPB-45297-000"/>
    <x v="1"/>
    <x v="0"/>
    <n v="14.339999999999998"/>
    <x v="293"/>
  </r>
  <r>
    <s v="MOU-74341-266"/>
    <x v="2"/>
    <x v="1"/>
    <n v="23.88"/>
    <x v="294"/>
  </r>
  <r>
    <s v="DHJ-87461-571"/>
    <x v="0"/>
    <x v="1"/>
    <n v="22.5"/>
    <x v="295"/>
  </r>
  <r>
    <s v="DKM-97676-850"/>
    <x v="2"/>
    <x v="2"/>
    <n v="36.450000000000003"/>
    <x v="296"/>
  </r>
  <r>
    <s v="UEB-09112-118"/>
    <x v="0"/>
    <x v="1"/>
    <n v="27"/>
    <x v="297"/>
  </r>
  <r>
    <s v="ORZ-67699-748"/>
    <x v="0"/>
    <x v="1"/>
    <n v="155.24999999999997"/>
    <x v="298"/>
  </r>
  <r>
    <s v="JXP-28398-485"/>
    <x v="2"/>
    <x v="1"/>
    <n v="114.42499999999998"/>
    <x v="299"/>
  </r>
  <r>
    <s v="WWH-92259-198"/>
    <x v="2"/>
    <x v="3"/>
    <n v="51.8"/>
    <x v="300"/>
  </r>
  <r>
    <s v="FLR-82914-153"/>
    <x v="0"/>
    <x v="1"/>
    <n v="155.24999999999997"/>
    <x v="301"/>
  </r>
  <r>
    <s v="AMB-93600-000"/>
    <x v="1"/>
    <x v="1"/>
    <n v="29.784999999999997"/>
    <x v="302"/>
  </r>
  <r>
    <s v="FEP-36895-658"/>
    <x v="1"/>
    <x v="0"/>
    <n v="21.509999999999998"/>
    <x v="303"/>
  </r>
  <r>
    <s v="RXW-91413-276"/>
    <x v="2"/>
    <x v="0"/>
    <n v="41.169999999999995"/>
    <x v="304"/>
  </r>
  <r>
    <s v="RXW-91413-276"/>
    <x v="2"/>
    <x v="0"/>
    <n v="41.169999999999995"/>
    <x v="304"/>
  </r>
  <r>
    <s v="SDB-77492-188"/>
    <x v="1"/>
    <x v="2"/>
    <n v="74.25"/>
    <x v="305"/>
  </r>
  <r>
    <s v="RZN-65182-395"/>
    <x v="0"/>
    <x v="3"/>
    <n v="87.300000000000011"/>
    <x v="196"/>
  </r>
  <r>
    <s v="HDQ-86094-507"/>
    <x v="2"/>
    <x v="2"/>
    <n v="72.900000000000006"/>
    <x v="110"/>
  </r>
  <r>
    <s v="YXO-79631-417"/>
    <x v="2"/>
    <x v="3"/>
    <n v="7.77"/>
    <x v="24"/>
  </r>
  <r>
    <s v="SNF-57032-096"/>
    <x v="2"/>
    <x v="2"/>
    <n v="43.74"/>
    <x v="306"/>
  </r>
  <r>
    <s v="DGL-29648-995"/>
    <x v="0"/>
    <x v="3"/>
    <n v="8.73"/>
    <x v="307"/>
  </r>
  <r>
    <s v="GPU-65651-504"/>
    <x v="0"/>
    <x v="2"/>
    <n v="63.249999999999993"/>
    <x v="308"/>
  </r>
  <r>
    <s v="OJU-34452-896"/>
    <x v="1"/>
    <x v="2"/>
    <n v="8.91"/>
    <x v="309"/>
  </r>
  <r>
    <s v="GZS-50547-887"/>
    <x v="2"/>
    <x v="2"/>
    <n v="24.3"/>
    <x v="310"/>
  </r>
  <r>
    <s v="ESR-54041-053"/>
    <x v="1"/>
    <x v="1"/>
    <n v="46.62"/>
    <x v="311"/>
  </r>
  <r>
    <s v="OGD-10781-526"/>
    <x v="1"/>
    <x v="0"/>
    <n v="43.019999999999996"/>
    <x v="132"/>
  </r>
  <r>
    <s v="FVH-29271-315"/>
    <x v="2"/>
    <x v="1"/>
    <n v="17.91"/>
    <x v="312"/>
  </r>
  <r>
    <s v="BNZ-20544-633"/>
    <x v="1"/>
    <x v="3"/>
    <n v="38.04"/>
    <x v="313"/>
  </r>
  <r>
    <s v="FUX-85791-078"/>
    <x v="0"/>
    <x v="1"/>
    <n v="6.75"/>
    <x v="156"/>
  </r>
  <r>
    <s v="YXP-20078-116"/>
    <x v="0"/>
    <x v="0"/>
    <n v="5.97"/>
    <x v="314"/>
  </r>
  <r>
    <s v="VQV-59984-866"/>
    <x v="2"/>
    <x v="0"/>
    <n v="8.0549999999999997"/>
    <x v="315"/>
  </r>
  <r>
    <s v="JEH-37276-048"/>
    <x v="1"/>
    <x v="1"/>
    <n v="23.31"/>
    <x v="316"/>
  </r>
  <r>
    <s v="VYD-28555-589"/>
    <x v="1"/>
    <x v="0"/>
    <n v="43.019999999999996"/>
    <x v="317"/>
  </r>
  <r>
    <s v="WUG-76466-650"/>
    <x v="2"/>
    <x v="3"/>
    <n v="23.31"/>
    <x v="318"/>
  </r>
  <r>
    <s v="RJV-08261-583"/>
    <x v="2"/>
    <x v="1"/>
    <n v="14.924999999999999"/>
    <x v="182"/>
  </r>
  <r>
    <s v="PMR-56062-609"/>
    <x v="2"/>
    <x v="2"/>
    <n v="21.87"/>
    <x v="319"/>
  </r>
  <r>
    <s v="XLD-12920-505"/>
    <x v="1"/>
    <x v="2"/>
    <n v="53.46"/>
    <x v="320"/>
  </r>
  <r>
    <s v="UBW-50312-037"/>
    <x v="1"/>
    <x v="1"/>
    <n v="119.13999999999999"/>
    <x v="321"/>
  </r>
  <r>
    <s v="QAW-05889-019"/>
    <x v="0"/>
    <x v="3"/>
    <n v="43.650000000000006"/>
    <x v="322"/>
  </r>
  <r>
    <s v="EPT-12715-397"/>
    <x v="2"/>
    <x v="1"/>
    <n v="17.91"/>
    <x v="128"/>
  </r>
  <r>
    <s v="DHT-93810-053"/>
    <x v="1"/>
    <x v="2"/>
    <n v="74.25"/>
    <x v="323"/>
  </r>
  <r>
    <s v="DMY-96037-963"/>
    <x v="2"/>
    <x v="3"/>
    <n v="11.654999999999999"/>
    <x v="324"/>
  </r>
  <r>
    <s v="MBM-55936-917"/>
    <x v="2"/>
    <x v="3"/>
    <n v="23.31"/>
    <x v="325"/>
  </r>
  <r>
    <s v="TPA-93614-840"/>
    <x v="2"/>
    <x v="2"/>
    <n v="14.58"/>
    <x v="326"/>
  </r>
  <r>
    <s v="WDM-77521-710"/>
    <x v="0"/>
    <x v="1"/>
    <n v="13.5"/>
    <x v="327"/>
  </r>
  <r>
    <s v="EIP-19142-462"/>
    <x v="1"/>
    <x v="2"/>
    <n v="89.1"/>
    <x v="328"/>
  </r>
  <r>
    <s v="EIP-19142-462"/>
    <x v="1"/>
    <x v="2"/>
    <n v="89.1"/>
    <x v="328"/>
  </r>
  <r>
    <s v="ZZL-76364-387"/>
    <x v="1"/>
    <x v="0"/>
    <n v="109.93999999999998"/>
    <x v="128"/>
  </r>
  <r>
    <s v="GMF-18638-786"/>
    <x v="2"/>
    <x v="3"/>
    <n v="46.62"/>
    <x v="329"/>
  </r>
  <r>
    <s v="TDJ-20844-787"/>
    <x v="1"/>
    <x v="1"/>
    <n v="38.849999999999994"/>
    <x v="330"/>
  </r>
  <r>
    <s v="BWK-39400-446"/>
    <x v="2"/>
    <x v="3"/>
    <n v="31.08"/>
    <x v="331"/>
  </r>
  <r>
    <s v="LCB-02099-995"/>
    <x v="2"/>
    <x v="1"/>
    <n v="17.91"/>
    <x v="332"/>
  </r>
  <r>
    <s v="UBA-43678-174"/>
    <x v="2"/>
    <x v="2"/>
    <n v="167.67000000000002"/>
    <x v="333"/>
  </r>
  <r>
    <s v="UDH-24280-432"/>
    <x v="1"/>
    <x v="3"/>
    <n v="63.4"/>
    <x v="334"/>
  </r>
  <r>
    <s v="IDQ-20193-502"/>
    <x v="0"/>
    <x v="3"/>
    <n v="8.73"/>
    <x v="335"/>
  </r>
  <r>
    <s v="DJG-14442-608"/>
    <x v="2"/>
    <x v="0"/>
    <n v="26.849999999999998"/>
    <x v="336"/>
  </r>
  <r>
    <s v="DWB-61381-370"/>
    <x v="1"/>
    <x v="3"/>
    <n v="9.51"/>
    <x v="337"/>
  </r>
  <r>
    <s v="FRD-17347-990"/>
    <x v="2"/>
    <x v="1"/>
    <n v="39.799999999999997"/>
    <x v="80"/>
  </r>
  <r>
    <s v="YPP-27450-525"/>
    <x v="0"/>
    <x v="2"/>
    <n v="24.75"/>
    <x v="338"/>
  </r>
  <r>
    <s v="EFC-39577-424"/>
    <x v="0"/>
    <x v="2"/>
    <n v="68.75"/>
    <x v="339"/>
  </r>
  <r>
    <s v="LAW-80062-016"/>
    <x v="0"/>
    <x v="2"/>
    <n v="49.5"/>
    <x v="340"/>
  </r>
  <r>
    <s v="WKL-27981-758"/>
    <x v="0"/>
    <x v="1"/>
    <n v="51.749999999999993"/>
    <x v="177"/>
  </r>
  <r>
    <s v="VRT-39834-265"/>
    <x v="1"/>
    <x v="3"/>
    <n v="47.55"/>
    <x v="341"/>
  </r>
  <r>
    <s v="QTC-71005-730"/>
    <x v="1"/>
    <x v="1"/>
    <n v="15.54"/>
    <x v="342"/>
  </r>
  <r>
    <s v="TNX-09857-717"/>
    <x v="0"/>
    <x v="3"/>
    <n v="87.300000000000011"/>
    <x v="343"/>
  </r>
  <r>
    <s v="JZV-43874-185"/>
    <x v="0"/>
    <x v="1"/>
    <n v="56.25"/>
    <x v="344"/>
  </r>
  <r>
    <s v="ICF-17486-106"/>
    <x v="1"/>
    <x v="3"/>
    <n v="36.454999999999998"/>
    <x v="47"/>
  </r>
  <r>
    <s v="BMK-49520-383"/>
    <x v="1"/>
    <x v="0"/>
    <n v="10.754999999999999"/>
    <x v="345"/>
  </r>
  <r>
    <s v="HTS-15020-632"/>
    <x v="0"/>
    <x v="0"/>
    <n v="8.9550000000000001"/>
    <x v="169"/>
  </r>
  <r>
    <s v="YLE-18247-749"/>
    <x v="1"/>
    <x v="1"/>
    <n v="23.31"/>
    <x v="346"/>
  </r>
  <r>
    <s v="KJJ-12573-591"/>
    <x v="1"/>
    <x v="1"/>
    <n v="29.784999999999997"/>
    <x v="347"/>
  </r>
  <r>
    <s v="RGU-43561-950"/>
    <x v="1"/>
    <x v="1"/>
    <n v="148.92499999999998"/>
    <x v="348"/>
  </r>
  <r>
    <s v="JSN-73975-443"/>
    <x v="0"/>
    <x v="3"/>
    <n v="8.73"/>
    <x v="349"/>
  </r>
  <r>
    <s v="WNR-71736-993"/>
    <x v="2"/>
    <x v="3"/>
    <n v="31.08"/>
    <x v="350"/>
  </r>
  <r>
    <s v="WNR-71736-993"/>
    <x v="2"/>
    <x v="3"/>
    <n v="31.08"/>
    <x v="350"/>
  </r>
  <r>
    <s v="HNI-91338-546"/>
    <x v="2"/>
    <x v="1"/>
    <n v="29.849999999999998"/>
    <x v="54"/>
  </r>
  <r>
    <s v="CYH-53243-218"/>
    <x v="0"/>
    <x v="0"/>
    <n v="17.91"/>
    <x v="237"/>
  </r>
  <r>
    <s v="SVD-75407-177"/>
    <x v="1"/>
    <x v="2"/>
    <n v="26.73"/>
    <x v="351"/>
  </r>
  <r>
    <s v="NVN-66443-451"/>
    <x v="2"/>
    <x v="0"/>
    <n v="17.899999999999999"/>
    <x v="352"/>
  </r>
  <r>
    <s v="JUA-13580-095"/>
    <x v="1"/>
    <x v="0"/>
    <n v="14.339999999999998"/>
    <x v="102"/>
  </r>
  <r>
    <s v="ACY-56225-839"/>
    <x v="0"/>
    <x v="1"/>
    <n v="77.624999999999986"/>
    <x v="353"/>
  </r>
  <r>
    <s v="QBB-07903-622"/>
    <x v="1"/>
    <x v="0"/>
    <n v="59.75"/>
    <x v="354"/>
  </r>
  <r>
    <s v="JLJ-81802-619"/>
    <x v="1"/>
    <x v="1"/>
    <n v="77.699999999999989"/>
    <x v="135"/>
  </r>
  <r>
    <s v="HFT-77191-168"/>
    <x v="2"/>
    <x v="0"/>
    <n v="5.3699999999999992"/>
    <x v="343"/>
  </r>
  <r>
    <s v="SZR-35951-530"/>
    <x v="2"/>
    <x v="2"/>
    <n v="83.835000000000008"/>
    <x v="89"/>
  </r>
  <r>
    <s v="IKL-95976-565"/>
    <x v="0"/>
    <x v="1"/>
    <n v="22.5"/>
    <x v="355"/>
  </r>
  <r>
    <s v="XEY-48929-474"/>
    <x v="0"/>
    <x v="3"/>
    <n v="200.78999999999996"/>
    <x v="204"/>
  </r>
  <r>
    <s v="SQT-07286-736"/>
    <x v="0"/>
    <x v="1"/>
    <n v="67.5"/>
    <x v="356"/>
  </r>
  <r>
    <s v="QDU-45390-361"/>
    <x v="0"/>
    <x v="2"/>
    <n v="8.25"/>
    <x v="357"/>
  </r>
  <r>
    <s v="RUJ-30649-712"/>
    <x v="1"/>
    <x v="3"/>
    <n v="9.51"/>
    <x v="300"/>
  </r>
  <r>
    <s v="WSV-49732-075"/>
    <x v="2"/>
    <x v="3"/>
    <n v="29.784999999999997"/>
    <x v="358"/>
  </r>
  <r>
    <s v="VJF-46305-323"/>
    <x v="2"/>
    <x v="3"/>
    <n v="15.54"/>
    <x v="161"/>
  </r>
  <r>
    <s v="CXD-74176-600"/>
    <x v="1"/>
    <x v="2"/>
    <n v="35.64"/>
    <x v="129"/>
  </r>
  <r>
    <s v="ADX-50674-975"/>
    <x v="0"/>
    <x v="1"/>
    <n v="103.49999999999999"/>
    <x v="359"/>
  </r>
  <r>
    <s v="RRP-51647-420"/>
    <x v="2"/>
    <x v="2"/>
    <n v="36.450000000000003"/>
    <x v="360"/>
  </r>
  <r>
    <s v="PKJ-99134-523"/>
    <x v="1"/>
    <x v="0"/>
    <n v="35.849999999999994"/>
    <x v="361"/>
  </r>
  <r>
    <s v="FZQ-29439-457"/>
    <x v="1"/>
    <x v="2"/>
    <n v="22.274999999999999"/>
    <x v="362"/>
  </r>
  <r>
    <s v="USN-68115-161"/>
    <x v="0"/>
    <x v="2"/>
    <n v="24.75"/>
    <x v="363"/>
  </r>
  <r>
    <s v="IXU-20263-532"/>
    <x v="0"/>
    <x v="3"/>
    <n v="66.929999999999993"/>
    <x v="364"/>
  </r>
  <r>
    <s v="CBT-15092-420"/>
    <x v="0"/>
    <x v="3"/>
    <n v="8.73"/>
    <x v="85"/>
  </r>
  <r>
    <s v="PKQ-46841-696"/>
    <x v="0"/>
    <x v="0"/>
    <n v="17.91"/>
    <x v="365"/>
  </r>
  <r>
    <s v="XDU-05471-219"/>
    <x v="1"/>
    <x v="0"/>
    <n v="7.169999999999999"/>
    <x v="366"/>
  </r>
  <r>
    <s v="NID-20149-329"/>
    <x v="2"/>
    <x v="0"/>
    <n v="5.3699999999999992"/>
    <x v="367"/>
  </r>
  <r>
    <s v="SVU-27222-213"/>
    <x v="1"/>
    <x v="3"/>
    <n v="23.774999999999999"/>
    <x v="142"/>
  </r>
  <r>
    <s v="RWI-84131-848"/>
    <x v="2"/>
    <x v="0"/>
    <n v="41.169999999999995"/>
    <x v="368"/>
  </r>
  <r>
    <s v="GUU-40666-525"/>
    <x v="1"/>
    <x v="1"/>
    <n v="11.654999999999999"/>
    <x v="31"/>
  </r>
  <r>
    <s v="SCN-51395-066"/>
    <x v="1"/>
    <x v="3"/>
    <n v="38.04"/>
    <x v="369"/>
  </r>
  <r>
    <s v="ULA-24644-321"/>
    <x v="2"/>
    <x v="0"/>
    <n v="82.339999999999989"/>
    <x v="370"/>
  </r>
  <r>
    <s v="EOL-92666-762"/>
    <x v="1"/>
    <x v="3"/>
    <n v="9.51"/>
    <x v="371"/>
  </r>
  <r>
    <s v="AJV-18231-334"/>
    <x v="2"/>
    <x v="0"/>
    <n v="41.169999999999995"/>
    <x v="372"/>
  </r>
  <r>
    <s v="ZQI-47236-301"/>
    <x v="1"/>
    <x v="3"/>
    <n v="47.55"/>
    <x v="373"/>
  </r>
  <r>
    <s v="ZCR-15721-658"/>
    <x v="0"/>
    <x v="1"/>
    <n v="45"/>
    <x v="374"/>
  </r>
  <r>
    <s v="QEW-47945-682"/>
    <x v="1"/>
    <x v="3"/>
    <n v="23.774999999999999"/>
    <x v="319"/>
  </r>
  <r>
    <s v="PSY-45485-542"/>
    <x v="2"/>
    <x v="0"/>
    <n v="16.11"/>
    <x v="375"/>
  </r>
  <r>
    <s v="BAQ-74241-156"/>
    <x v="2"/>
    <x v="0"/>
    <n v="10.739999999999998"/>
    <x v="376"/>
  </r>
  <r>
    <s v="BVU-77367-451"/>
    <x v="2"/>
    <x v="1"/>
    <n v="49.75"/>
    <x v="377"/>
  </r>
  <r>
    <s v="TJE-91516-344"/>
    <x v="0"/>
    <x v="2"/>
    <n v="27.5"/>
    <x v="378"/>
  </r>
  <r>
    <s v="LIS-96202-702"/>
    <x v="2"/>
    <x v="3"/>
    <n v="119.13999999999999"/>
    <x v="277"/>
  </r>
  <r>
    <s v="VIO-27668-766"/>
    <x v="2"/>
    <x v="0"/>
    <n v="20.584999999999997"/>
    <x v="379"/>
  </r>
  <r>
    <s v="ZVG-20473-043"/>
    <x v="2"/>
    <x v="1"/>
    <n v="8.9550000000000001"/>
    <x v="86"/>
  </r>
  <r>
    <s v="KGZ-56395-231"/>
    <x v="2"/>
    <x v="1"/>
    <n v="5.97"/>
    <x v="380"/>
  </r>
  <r>
    <s v="CUU-92244-729"/>
    <x v="0"/>
    <x v="2"/>
    <n v="41.25"/>
    <x v="381"/>
  </r>
  <r>
    <s v="EHE-94714-312"/>
    <x v="1"/>
    <x v="2"/>
    <n v="22.274999999999999"/>
    <x v="382"/>
  </r>
  <r>
    <s v="RTL-16205-161"/>
    <x v="0"/>
    <x v="1"/>
    <n v="6.75"/>
    <x v="11"/>
  </r>
  <r>
    <s v="GTS-22482-014"/>
    <x v="0"/>
    <x v="3"/>
    <n v="133.85999999999999"/>
    <x v="167"/>
  </r>
  <r>
    <s v="DYG-25473-881"/>
    <x v="2"/>
    <x v="1"/>
    <n v="5.97"/>
    <x v="383"/>
  </r>
  <r>
    <s v="HTR-21838-286"/>
    <x v="1"/>
    <x v="1"/>
    <n v="25.9"/>
    <x v="18"/>
  </r>
  <r>
    <s v="KYG-28296-920"/>
    <x v="0"/>
    <x v="2"/>
    <n v="31.624999999999996"/>
    <x v="84"/>
  </r>
  <r>
    <s v="NNB-20459-430"/>
    <x v="0"/>
    <x v="3"/>
    <n v="8.73"/>
    <x v="384"/>
  </r>
  <r>
    <s v="FEK-14025-351"/>
    <x v="1"/>
    <x v="2"/>
    <n v="26.73"/>
    <x v="385"/>
  </r>
  <r>
    <s v="AWH-16980-469"/>
    <x v="0"/>
    <x v="3"/>
    <n v="26.19"/>
    <x v="386"/>
  </r>
  <r>
    <s v="ZPW-31329-741"/>
    <x v="2"/>
    <x v="0"/>
    <n v="53.699999999999996"/>
    <x v="387"/>
  </r>
  <r>
    <s v="ZPW-31329-741"/>
    <x v="2"/>
    <x v="0"/>
    <n v="53.699999999999996"/>
    <x v="387"/>
  </r>
  <r>
    <s v="ZPW-31329-741"/>
    <x v="2"/>
    <x v="0"/>
    <n v="53.699999999999996"/>
    <x v="387"/>
  </r>
  <r>
    <s v="UBI-83843-396"/>
    <x v="1"/>
    <x v="0"/>
    <n v="23.9"/>
    <x v="388"/>
  </r>
  <r>
    <s v="VID-40587-569"/>
    <x v="2"/>
    <x v="2"/>
    <n v="139.72499999999999"/>
    <x v="389"/>
  </r>
  <r>
    <s v="KBB-52530-416"/>
    <x v="2"/>
    <x v="3"/>
    <n v="59.569999999999993"/>
    <x v="229"/>
  </r>
  <r>
    <s v="ISJ-48676-420"/>
    <x v="1"/>
    <x v="3"/>
    <n v="57.06"/>
    <x v="390"/>
  </r>
  <r>
    <s v="MIF-17920-768"/>
    <x v="1"/>
    <x v="0"/>
    <n v="21.509999999999998"/>
    <x v="391"/>
  </r>
  <r>
    <s v="CPX-19312-088"/>
    <x v="0"/>
    <x v="3"/>
    <n v="52.38"/>
    <x v="117"/>
  </r>
  <r>
    <s v="RXI-67978-260"/>
    <x v="2"/>
    <x v="2"/>
    <n v="72.900000000000006"/>
    <x v="392"/>
  </r>
  <r>
    <s v="LKE-14821-285"/>
    <x v="0"/>
    <x v="0"/>
    <n v="14.924999999999999"/>
    <x v="393"/>
  </r>
  <r>
    <s v="LRK-97117-150"/>
    <x v="1"/>
    <x v="3"/>
    <n v="95.1"/>
    <x v="394"/>
  </r>
  <r>
    <s v="IGK-51227-573"/>
    <x v="2"/>
    <x v="3"/>
    <n v="15.54"/>
    <x v="137"/>
  </r>
  <r>
    <s v="ZAY-43009-775"/>
    <x v="2"/>
    <x v="3"/>
    <n v="23.31"/>
    <x v="395"/>
  </r>
  <r>
    <s v="EMA-63190-618"/>
    <x v="0"/>
    <x v="2"/>
    <n v="4.125"/>
    <x v="396"/>
  </r>
  <r>
    <s v="FBI-35855-418"/>
    <x v="0"/>
    <x v="0"/>
    <n v="35.82"/>
    <x v="189"/>
  </r>
  <r>
    <s v="TXB-80533-417"/>
    <x v="1"/>
    <x v="3"/>
    <n v="31.7"/>
    <x v="8"/>
  </r>
  <r>
    <s v="MBM-00112-248"/>
    <x v="1"/>
    <x v="3"/>
    <n v="79.25"/>
    <x v="397"/>
  </r>
  <r>
    <s v="EUO-69145-988"/>
    <x v="2"/>
    <x v="2"/>
    <n v="10.935"/>
    <x v="398"/>
  </r>
  <r>
    <s v="GYA-80327-368"/>
    <x v="2"/>
    <x v="1"/>
    <n v="39.799999999999997"/>
    <x v="399"/>
  </r>
  <r>
    <s v="TNW-41601-420"/>
    <x v="0"/>
    <x v="0"/>
    <n v="49.75"/>
    <x v="400"/>
  </r>
  <r>
    <s v="ALR-62963-723"/>
    <x v="2"/>
    <x v="0"/>
    <n v="8.0549999999999997"/>
    <x v="401"/>
  </r>
  <r>
    <s v="JIG-27636-870"/>
    <x v="1"/>
    <x v="0"/>
    <n v="47.8"/>
    <x v="402"/>
  </r>
  <r>
    <s v="CTE-31437-326"/>
    <x v="0"/>
    <x v="0"/>
    <n v="11.94"/>
    <x v="6"/>
  </r>
  <r>
    <s v="CTE-31437-326"/>
    <x v="0"/>
    <x v="0"/>
    <n v="11.94"/>
    <x v="6"/>
  </r>
  <r>
    <s v="CTE-31437-326"/>
    <x v="0"/>
    <x v="0"/>
    <n v="11.94"/>
    <x v="6"/>
  </r>
  <r>
    <s v="CTE-31437-326"/>
    <x v="0"/>
    <x v="0"/>
    <n v="11.94"/>
    <x v="6"/>
  </r>
  <r>
    <s v="SLD-63003-334"/>
    <x v="0"/>
    <x v="3"/>
    <n v="26.19"/>
    <x v="403"/>
  </r>
  <r>
    <s v="BXN-64230-789"/>
    <x v="1"/>
    <x v="1"/>
    <n v="25.9"/>
    <x v="404"/>
  </r>
  <r>
    <s v="XEE-37895-169"/>
    <x v="1"/>
    <x v="1"/>
    <n v="89.35499999999999"/>
    <x v="21"/>
  </r>
  <r>
    <s v="ZTX-80764-911"/>
    <x v="2"/>
    <x v="3"/>
    <n v="46.62"/>
    <x v="239"/>
  </r>
  <r>
    <s v="WVT-88135-549"/>
    <x v="2"/>
    <x v="1"/>
    <n v="29.849999999999998"/>
    <x v="405"/>
  </r>
  <r>
    <s v="IPA-94170-889"/>
    <x v="1"/>
    <x v="0"/>
    <n v="10.754999999999999"/>
    <x v="292"/>
  </r>
  <r>
    <s v="YQL-63755-365"/>
    <x v="0"/>
    <x v="1"/>
    <n v="13.5"/>
    <x v="117"/>
  </r>
  <r>
    <s v="RKW-81145-984"/>
    <x v="1"/>
    <x v="3"/>
    <n v="47.55"/>
    <x v="406"/>
  </r>
  <r>
    <s v="MBT-23379-866"/>
    <x v="1"/>
    <x v="3"/>
    <n v="79.25"/>
    <x v="407"/>
  </r>
  <r>
    <s v="GEJ-39834-935"/>
    <x v="0"/>
    <x v="3"/>
    <n v="26.19"/>
    <x v="408"/>
  </r>
  <r>
    <s v="KRW-91640-596"/>
    <x v="1"/>
    <x v="0"/>
    <n v="21.509999999999998"/>
    <x v="409"/>
  </r>
  <r>
    <s v="AOT-70449-651"/>
    <x v="2"/>
    <x v="0"/>
    <n v="102.92499999999998"/>
    <x v="410"/>
  </r>
  <r>
    <s v="DGC-21813-731"/>
    <x v="2"/>
    <x v="3"/>
    <n v="7.77"/>
    <x v="127"/>
  </r>
  <r>
    <s v="JBE-92943-643"/>
    <x v="2"/>
    <x v="2"/>
    <n v="139.72499999999999"/>
    <x v="411"/>
  </r>
  <r>
    <s v="ZIL-34948-499"/>
    <x v="2"/>
    <x v="1"/>
    <n v="11.94"/>
    <x v="112"/>
  </r>
  <r>
    <s v="JSU-23781-256"/>
    <x v="2"/>
    <x v="3"/>
    <n v="3.8849999999999998"/>
    <x v="412"/>
  </r>
  <r>
    <s v="JSU-23781-256"/>
    <x v="2"/>
    <x v="3"/>
    <n v="3.8849999999999998"/>
    <x v="412"/>
  </r>
  <r>
    <s v="VPX-44956-367"/>
    <x v="0"/>
    <x v="0"/>
    <n v="29.849999999999998"/>
    <x v="413"/>
  </r>
  <r>
    <s v="VTB-46451-959"/>
    <x v="2"/>
    <x v="3"/>
    <n v="29.784999999999997"/>
    <x v="414"/>
  </r>
  <r>
    <s v="DNZ-11665-950"/>
    <x v="1"/>
    <x v="3"/>
    <n v="72.91"/>
    <x v="415"/>
  </r>
  <r>
    <s v="ITR-54735-364"/>
    <x v="2"/>
    <x v="0"/>
    <n v="13.424999999999997"/>
    <x v="416"/>
  </r>
  <r>
    <s v="YDS-02797-307"/>
    <x v="0"/>
    <x v="2"/>
    <n v="126.49999999999999"/>
    <x v="417"/>
  </r>
  <r>
    <s v="BPG-68988-842"/>
    <x v="0"/>
    <x v="2"/>
    <n v="41.25"/>
    <x v="418"/>
  </r>
  <r>
    <s v="XZG-51938-658"/>
    <x v="1"/>
    <x v="2"/>
    <n v="53.46"/>
    <x v="419"/>
  </r>
  <r>
    <s v="KAR-24978-271"/>
    <x v="0"/>
    <x v="0"/>
    <n v="59.699999999999996"/>
    <x v="420"/>
  </r>
  <r>
    <s v="FQK-28730-361"/>
    <x v="0"/>
    <x v="0"/>
    <n v="59.699999999999996"/>
    <x v="421"/>
  </r>
  <r>
    <s v="BGB-67996-089"/>
    <x v="2"/>
    <x v="0"/>
    <n v="44.75"/>
    <x v="422"/>
  </r>
  <r>
    <s v="XMC-20620-809"/>
    <x v="0"/>
    <x v="2"/>
    <n v="16.5"/>
    <x v="423"/>
  </r>
  <r>
    <s v="ZSO-58292-191"/>
    <x v="2"/>
    <x v="0"/>
    <n v="21.479999999999997"/>
    <x v="109"/>
  </r>
  <r>
    <s v="LWJ-06793-303"/>
    <x v="0"/>
    <x v="0"/>
    <n v="45.769999999999996"/>
    <x v="204"/>
  </r>
  <r>
    <s v="FLM-82229-989"/>
    <x v="1"/>
    <x v="3"/>
    <n v="9.51"/>
    <x v="424"/>
  </r>
  <r>
    <s v="CPV-90280-133"/>
    <x v="2"/>
    <x v="0"/>
    <n v="8.0549999999999997"/>
    <x v="13"/>
  </r>
  <r>
    <s v="OGW-60685-912"/>
    <x v="2"/>
    <x v="2"/>
    <n v="111.78"/>
    <x v="224"/>
  </r>
  <r>
    <s v="DEC-11160-362"/>
    <x v="2"/>
    <x v="0"/>
    <n v="10.739999999999998"/>
    <x v="220"/>
  </r>
  <r>
    <s v="WCT-07869-499"/>
    <x v="2"/>
    <x v="0"/>
    <n v="26.849999999999994"/>
    <x v="91"/>
  </r>
  <r>
    <s v="FHD-89872-325"/>
    <x v="1"/>
    <x v="3"/>
    <n v="63.4"/>
    <x v="425"/>
  </r>
  <r>
    <s v="AZF-45991-584"/>
    <x v="2"/>
    <x v="1"/>
    <n v="22.884999999999998"/>
    <x v="426"/>
  </r>
  <r>
    <s v="MDG-14481-513"/>
    <x v="0"/>
    <x v="1"/>
    <n v="103.49999999999999"/>
    <x v="427"/>
  </r>
  <r>
    <s v="OFN-49424-848"/>
    <x v="1"/>
    <x v="0"/>
    <n v="54.969999999999992"/>
    <x v="428"/>
  </r>
  <r>
    <s v="NFA-03411-746"/>
    <x v="1"/>
    <x v="1"/>
    <n v="15.54"/>
    <x v="383"/>
  </r>
  <r>
    <s v="CYM-74988-450"/>
    <x v="2"/>
    <x v="3"/>
    <n v="15.54"/>
    <x v="156"/>
  </r>
  <r>
    <s v="WTV-24996-658"/>
    <x v="2"/>
    <x v="2"/>
    <n v="83.835000000000008"/>
    <x v="429"/>
  </r>
  <r>
    <s v="DSL-69915-544"/>
    <x v="1"/>
    <x v="0"/>
    <n v="10.754999999999999"/>
    <x v="103"/>
  </r>
  <r>
    <s v="NBT-35757-542"/>
    <x v="1"/>
    <x v="2"/>
    <n v="13.365"/>
    <x v="361"/>
  </r>
  <r>
    <s v="OYU-25085-528"/>
    <x v="1"/>
    <x v="2"/>
    <n v="17.82"/>
    <x v="120"/>
  </r>
  <r>
    <s v="XCG-07109-195"/>
    <x v="2"/>
    <x v="3"/>
    <n v="23.31"/>
    <x v="430"/>
  </r>
  <r>
    <s v="YZA-25234-630"/>
    <x v="2"/>
    <x v="2"/>
    <n v="7.29"/>
    <x v="125"/>
  </r>
  <r>
    <s v="OKU-29966-417"/>
    <x v="1"/>
    <x v="2"/>
    <n v="17.82"/>
    <x v="431"/>
  </r>
  <r>
    <s v="MEX-29350-659"/>
    <x v="0"/>
    <x v="2"/>
    <n v="68.75"/>
    <x v="40"/>
  </r>
  <r>
    <s v="NOY-99738-977"/>
    <x v="1"/>
    <x v="0"/>
    <n v="54.969999999999992"/>
    <x v="432"/>
  </r>
  <r>
    <s v="TCR-01064-030"/>
    <x v="0"/>
    <x v="2"/>
    <n v="82.5"/>
    <x v="254"/>
  </r>
  <r>
    <s v="YUL-42750-776"/>
    <x v="0"/>
    <x v="3"/>
    <n v="8.73"/>
    <x v="219"/>
  </r>
  <r>
    <s v="XQJ-86887-506"/>
    <x v="1"/>
    <x v="2"/>
    <n v="59.4"/>
    <x v="433"/>
  </r>
  <r>
    <s v="CUN-90044-279"/>
    <x v="2"/>
    <x v="3"/>
    <n v="15.54"/>
    <x v="434"/>
  </r>
  <r>
    <s v="ICC-73030-502"/>
    <x v="1"/>
    <x v="1"/>
    <n v="38.849999999999994"/>
    <x v="435"/>
  </r>
  <r>
    <s v="ADP-04506-084"/>
    <x v="0"/>
    <x v="2"/>
    <n v="189.74999999999997"/>
    <x v="436"/>
  </r>
  <r>
    <s v="PNU-22150-408"/>
    <x v="2"/>
    <x v="1"/>
    <n v="17.91"/>
    <x v="437"/>
  </r>
  <r>
    <s v="VSQ-07182-513"/>
    <x v="1"/>
    <x v="3"/>
    <n v="28.53"/>
    <x v="438"/>
  </r>
  <r>
    <s v="SPF-31673-217"/>
    <x v="0"/>
    <x v="2"/>
    <n v="82.5"/>
    <x v="439"/>
  </r>
  <r>
    <s v="NEX-63825-598"/>
    <x v="1"/>
    <x v="0"/>
    <n v="14.339999999999998"/>
    <x v="175"/>
  </r>
  <r>
    <s v="XPG-66112-335"/>
    <x v="2"/>
    <x v="0"/>
    <n v="82.339999999999989"/>
    <x v="440"/>
  </r>
  <r>
    <s v="NSQ-72210-345"/>
    <x v="0"/>
    <x v="1"/>
    <n v="20.25"/>
    <x v="441"/>
  </r>
  <r>
    <s v="XRR-28376-277"/>
    <x v="1"/>
    <x v="0"/>
    <n v="164.90999999999997"/>
    <x v="442"/>
  </r>
  <r>
    <s v="WHQ-25197-475"/>
    <x v="1"/>
    <x v="3"/>
    <n v="19.02"/>
    <x v="443"/>
  </r>
  <r>
    <s v="HMB-30634-745"/>
    <x v="2"/>
    <x v="1"/>
    <n v="137.31"/>
    <x v="216"/>
  </r>
  <r>
    <s v="XTL-68000-371"/>
    <x v="0"/>
    <x v="1"/>
    <n v="27"/>
    <x v="444"/>
  </r>
  <r>
    <s v="YES-51109-625"/>
    <x v="1"/>
    <x v="2"/>
    <n v="35.64"/>
    <x v="37"/>
  </r>
  <r>
    <s v="EAY-89850-211"/>
    <x v="2"/>
    <x v="1"/>
    <n v="5.97"/>
    <x v="445"/>
  </r>
  <r>
    <s v="IOQ-84840-827"/>
    <x v="0"/>
    <x v="1"/>
    <n v="67.5"/>
    <x v="446"/>
  </r>
  <r>
    <s v="FBD-56220-430"/>
    <x v="1"/>
    <x v="0"/>
    <n v="21.509999999999998"/>
    <x v="245"/>
  </r>
  <r>
    <s v="COV-52659-202"/>
    <x v="0"/>
    <x v="3"/>
    <n v="66.929999999999993"/>
    <x v="447"/>
  </r>
  <r>
    <s v="YUO-76652-814"/>
    <x v="2"/>
    <x v="1"/>
    <n v="17.91"/>
    <x v="448"/>
  </r>
  <r>
    <s v="PBT-36926-102"/>
    <x v="0"/>
    <x v="3"/>
    <n v="58.2"/>
    <x v="344"/>
  </r>
  <r>
    <s v="BLV-60087-454"/>
    <x v="1"/>
    <x v="2"/>
    <n v="13.365"/>
    <x v="152"/>
  </r>
  <r>
    <s v="BLV-60087-454"/>
    <x v="1"/>
    <x v="2"/>
    <n v="13.365"/>
    <x v="152"/>
  </r>
  <r>
    <s v="QYC-63914-195"/>
    <x v="1"/>
    <x v="2"/>
    <n v="44.55"/>
    <x v="449"/>
  </r>
  <r>
    <s v="OIB-77163-890"/>
    <x v="1"/>
    <x v="2"/>
    <n v="44.55"/>
    <x v="450"/>
  </r>
  <r>
    <s v="SGS-87525-238"/>
    <x v="2"/>
    <x v="2"/>
    <n v="60.75"/>
    <x v="451"/>
  </r>
  <r>
    <s v="GQR-12490-152"/>
    <x v="1"/>
    <x v="0"/>
    <n v="3.5849999999999995"/>
    <x v="83"/>
  </r>
  <r>
    <s v="UOJ-28238-299"/>
    <x v="1"/>
    <x v="0"/>
    <n v="21.509999999999998"/>
    <x v="452"/>
  </r>
  <r>
    <s v="ETD-58130-674"/>
    <x v="0"/>
    <x v="2"/>
    <n v="16.5"/>
    <x v="453"/>
  </r>
  <r>
    <s v="UPF-60123-025"/>
    <x v="1"/>
    <x v="0"/>
    <n v="82.454999999999984"/>
    <x v="454"/>
  </r>
  <r>
    <s v="NQS-01613-687"/>
    <x v="2"/>
    <x v="3"/>
    <n v="7.77"/>
    <x v="455"/>
  </r>
  <r>
    <s v="MGH-36050-573"/>
    <x v="0"/>
    <x v="0"/>
    <n v="11.94"/>
    <x v="456"/>
  </r>
  <r>
    <s v="UVF-59322-459"/>
    <x v="1"/>
    <x v="2"/>
    <n v="204.92999999999995"/>
    <x v="373"/>
  </r>
  <r>
    <s v="VET-41158-896"/>
    <x v="0"/>
    <x v="2"/>
    <n v="63.249999999999993"/>
    <x v="457"/>
  </r>
  <r>
    <s v="XYL-52196-459"/>
    <x v="2"/>
    <x v="0"/>
    <n v="8.0549999999999997"/>
    <x v="458"/>
  </r>
  <r>
    <s v="BPZ-51283-916"/>
    <x v="0"/>
    <x v="1"/>
    <n v="51.749999999999993"/>
    <x v="264"/>
  </r>
  <r>
    <s v="VQW-91903-926"/>
    <x v="2"/>
    <x v="2"/>
    <n v="27.945"/>
    <x v="459"/>
  </r>
  <r>
    <s v="OLF-77983-457"/>
    <x v="1"/>
    <x v="1"/>
    <n v="59.569999999999993"/>
    <x v="460"/>
  </r>
  <r>
    <s v="MVI-04946-827"/>
    <x v="1"/>
    <x v="2"/>
    <n v="14.85"/>
    <x v="461"/>
  </r>
  <r>
    <s v="UOG-94188-104"/>
    <x v="0"/>
    <x v="1"/>
    <n v="33.75"/>
    <x v="219"/>
  </r>
  <r>
    <s v="DSN-15872-519"/>
    <x v="1"/>
    <x v="3"/>
    <n v="145.82"/>
    <x v="462"/>
  </r>
  <r>
    <s v="OUQ-73954-002"/>
    <x v="0"/>
    <x v="0"/>
    <n v="11.94"/>
    <x v="463"/>
  </r>
  <r>
    <s v="LGL-16843-667"/>
    <x v="2"/>
    <x v="1"/>
    <n v="11.94"/>
    <x v="464"/>
  </r>
  <r>
    <s v="TCC-89722-031"/>
    <x v="2"/>
    <x v="3"/>
    <n v="7.77"/>
    <x v="465"/>
  </r>
  <r>
    <s v="TRA-79507-007"/>
    <x v="1"/>
    <x v="0"/>
    <n v="109.93999999999998"/>
    <x v="466"/>
  </r>
  <r>
    <s v="MZJ-77284-941"/>
    <x v="1"/>
    <x v="2"/>
    <n v="22.274999999999999"/>
    <x v="467"/>
  </r>
  <r>
    <s v="AXN-57779-891"/>
    <x v="0"/>
    <x v="0"/>
    <n v="8.9550000000000001"/>
    <x v="468"/>
  </r>
  <r>
    <s v="PJB-15659-994"/>
    <x v="2"/>
    <x v="3"/>
    <n v="119.13999999999999"/>
    <x v="469"/>
  </r>
  <r>
    <s v="LTS-03470-353"/>
    <x v="1"/>
    <x v="1"/>
    <n v="148.92499999999998"/>
    <x v="470"/>
  </r>
  <r>
    <s v="UMM-28497-689"/>
    <x v="1"/>
    <x v="3"/>
    <n v="109.36499999999999"/>
    <x v="471"/>
  </r>
  <r>
    <s v="MJZ-93232-402"/>
    <x v="2"/>
    <x v="2"/>
    <n v="3.645"/>
    <x v="472"/>
  </r>
  <r>
    <s v="UHW-74617-126"/>
    <x v="2"/>
    <x v="2"/>
    <n v="55.89"/>
    <x v="173"/>
  </r>
  <r>
    <s v="RIK-61730-794"/>
    <x v="0"/>
    <x v="3"/>
    <n v="26.19"/>
    <x v="473"/>
  </r>
  <r>
    <s v="IDJ-55379-750"/>
    <x v="0"/>
    <x v="0"/>
    <n v="39.799999999999997"/>
    <x v="474"/>
  </r>
  <r>
    <s v="OHX-11953-965"/>
    <x v="1"/>
    <x v="2"/>
    <n v="68.309999999999988"/>
    <x v="475"/>
  </r>
  <r>
    <s v="TVV-42245-088"/>
    <x v="0"/>
    <x v="1"/>
    <n v="13.5"/>
    <x v="476"/>
  </r>
  <r>
    <s v="DYP-74337-787"/>
    <x v="0"/>
    <x v="0"/>
    <n v="5.97"/>
    <x v="431"/>
  </r>
  <r>
    <s v="OKA-93124-100"/>
    <x v="0"/>
    <x v="0"/>
    <n v="29.849999999999998"/>
    <x v="477"/>
  </r>
  <r>
    <s v="IXW-20780-268"/>
    <x v="1"/>
    <x v="3"/>
    <n v="72.91"/>
    <x v="478"/>
  </r>
  <r>
    <s v="NGG-24006-937"/>
    <x v="0"/>
    <x v="2"/>
    <n v="126.49999999999999"/>
    <x v="45"/>
  </r>
  <r>
    <s v="JZC-31180-557"/>
    <x v="0"/>
    <x v="3"/>
    <n v="33.464999999999996"/>
    <x v="444"/>
  </r>
  <r>
    <s v="ZMU-63715-204"/>
    <x v="2"/>
    <x v="2"/>
    <n v="72.900000000000006"/>
    <x v="479"/>
  </r>
  <r>
    <s v="GND-08192-056"/>
    <x v="2"/>
    <x v="3"/>
    <n v="15.54"/>
    <x v="480"/>
  </r>
  <r>
    <s v="RYY-38961-093"/>
    <x v="0"/>
    <x v="1"/>
    <n v="20.25"/>
    <x v="481"/>
  </r>
  <r>
    <s v="CVA-64996-969"/>
    <x v="1"/>
    <x v="1"/>
    <n v="77.699999999999989"/>
    <x v="478"/>
  </r>
  <r>
    <s v="XTH-67276-442"/>
    <x v="0"/>
    <x v="3"/>
    <n v="133.85999999999999"/>
    <x v="482"/>
  </r>
  <r>
    <s v="PVU-02950-470"/>
    <x v="2"/>
    <x v="2"/>
    <n v="12.15"/>
    <x v="353"/>
  </r>
  <r>
    <s v="XSN-26809-910"/>
    <x v="0"/>
    <x v="2"/>
    <n v="63.249999999999993"/>
    <x v="199"/>
  </r>
  <r>
    <s v="UDN-88321-005"/>
    <x v="1"/>
    <x v="0"/>
    <n v="35.849999999999994"/>
    <x v="372"/>
  </r>
  <r>
    <s v="EXP-21628-670"/>
    <x v="0"/>
    <x v="1"/>
    <n v="77.624999999999986"/>
    <x v="267"/>
  </r>
  <r>
    <s v="VGM-24161-361"/>
    <x v="0"/>
    <x v="2"/>
    <n v="63.249999999999993"/>
    <x v="480"/>
  </r>
  <r>
    <s v="PKN-19556-918"/>
    <x v="1"/>
    <x v="2"/>
    <n v="26.73"/>
    <x v="483"/>
  </r>
  <r>
    <s v="PKN-19556-918"/>
    <x v="1"/>
    <x v="2"/>
    <n v="26.73"/>
    <x v="483"/>
  </r>
  <r>
    <s v="PKN-19556-918"/>
    <x v="1"/>
    <x v="2"/>
    <n v="26.73"/>
    <x v="483"/>
  </r>
  <r>
    <s v="PKN-19556-918"/>
    <x v="1"/>
    <x v="2"/>
    <n v="26.73"/>
    <x v="483"/>
  </r>
  <r>
    <s v="DXQ-44537-297"/>
    <x v="1"/>
    <x v="2"/>
    <n v="35.64"/>
    <x v="484"/>
  </r>
  <r>
    <s v="BPC-54727-307"/>
    <x v="1"/>
    <x v="0"/>
    <n v="47.8"/>
    <x v="485"/>
  </r>
  <r>
    <s v="KSH-47717-456"/>
    <x v="0"/>
    <x v="3"/>
    <n v="43.650000000000006"/>
    <x v="486"/>
  </r>
  <r>
    <s v="ANK-59436-446"/>
    <x v="1"/>
    <x v="2"/>
    <n v="35.64"/>
    <x v="487"/>
  </r>
  <r>
    <s v="AYY-83051-752"/>
    <x v="1"/>
    <x v="3"/>
    <n v="95.1"/>
    <x v="488"/>
  </r>
  <r>
    <s v="CSW-59644-267"/>
    <x v="0"/>
    <x v="2"/>
    <n v="31.624999999999996"/>
    <x v="489"/>
  </r>
  <r>
    <s v="ITY-92466-909"/>
    <x v="0"/>
    <x v="1"/>
    <n v="77.624999999999986"/>
    <x v="162"/>
  </r>
  <r>
    <s v="IGW-04801-466"/>
    <x v="2"/>
    <x v="3"/>
    <n v="3.8849999999999998"/>
    <x v="490"/>
  </r>
  <r>
    <s v="LJN-34281-921"/>
    <x v="1"/>
    <x v="0"/>
    <n v="137.42499999999998"/>
    <x v="491"/>
  </r>
  <r>
    <s v="BWZ-46364-547"/>
    <x v="1"/>
    <x v="0"/>
    <n v="35.849999999999994"/>
    <x v="301"/>
  </r>
  <r>
    <s v="SBC-95710-706"/>
    <x v="0"/>
    <x v="2"/>
    <n v="8.25"/>
    <x v="194"/>
  </r>
  <r>
    <s v="WRN-55114-031"/>
    <x v="1"/>
    <x v="2"/>
    <n v="102.46499999999997"/>
    <x v="26"/>
  </r>
  <r>
    <s v="TZU-64255-831"/>
    <x v="2"/>
    <x v="0"/>
    <n v="41.169999999999995"/>
    <x v="125"/>
  </r>
  <r>
    <s v="JVF-91003-729"/>
    <x v="2"/>
    <x v="1"/>
    <n v="68.655000000000001"/>
    <x v="492"/>
  </r>
  <r>
    <s v="MVB-22135-665"/>
    <x v="2"/>
    <x v="1"/>
    <n v="9.9499999999999993"/>
    <x v="462"/>
  </r>
  <r>
    <s v="CKS-47815-571"/>
    <x v="1"/>
    <x v="3"/>
    <n v="28.53"/>
    <x v="493"/>
  </r>
  <r>
    <s v="OAW-17338-101"/>
    <x v="2"/>
    <x v="0"/>
    <n v="16.11"/>
    <x v="494"/>
  </r>
  <r>
    <s v="ALP-37623-536"/>
    <x v="1"/>
    <x v="3"/>
    <n v="95.1"/>
    <x v="495"/>
  </r>
  <r>
    <s v="WMU-87639-108"/>
    <x v="2"/>
    <x v="0"/>
    <n v="5.3699999999999992"/>
    <x v="496"/>
  </r>
  <r>
    <s v="USN-44968-231"/>
    <x v="1"/>
    <x v="0"/>
    <n v="47.8"/>
    <x v="497"/>
  </r>
  <r>
    <s v="YZG-20575-451"/>
    <x v="1"/>
    <x v="3"/>
    <n v="63.4"/>
    <x v="498"/>
  </r>
  <r>
    <s v="HTH-52867-812"/>
    <x v="0"/>
    <x v="1"/>
    <n v="103.49999999999999"/>
    <x v="382"/>
  </r>
  <r>
    <s v="FWU-44971-444"/>
    <x v="2"/>
    <x v="1"/>
    <n v="68.655000000000001"/>
    <x v="499"/>
  </r>
  <r>
    <s v="EQI-82205-066"/>
    <x v="0"/>
    <x v="0"/>
    <n v="45.769999999999996"/>
    <x v="500"/>
  </r>
  <r>
    <s v="NAR-00747-074"/>
    <x v="2"/>
    <x v="3"/>
    <n v="51.8"/>
    <x v="501"/>
  </r>
  <r>
    <s v="JYR-22052-185"/>
    <x v="0"/>
    <x v="1"/>
    <n v="13.5"/>
    <x v="502"/>
  </r>
  <r>
    <s v="XKO-54097-932"/>
    <x v="0"/>
    <x v="2"/>
    <n v="24.75"/>
    <x v="503"/>
  </r>
  <r>
    <s v="HXA-72415-025"/>
    <x v="2"/>
    <x v="1"/>
    <n v="45.769999999999996"/>
    <x v="504"/>
  </r>
  <r>
    <s v="MJF-20065-335"/>
    <x v="1"/>
    <x v="2"/>
    <n v="53.46"/>
    <x v="497"/>
  </r>
  <r>
    <s v="GFI-83300-059"/>
    <x v="0"/>
    <x v="1"/>
    <n v="20.25"/>
    <x v="501"/>
  </r>
  <r>
    <s v="WJR-51493-682"/>
    <x v="2"/>
    <x v="3"/>
    <n v="148.92499999999998"/>
    <x v="1"/>
  </r>
  <r>
    <s v="SHP-55648-472"/>
    <x v="0"/>
    <x v="1"/>
    <n v="67.5"/>
    <x v="505"/>
  </r>
  <r>
    <s v="HYR-03455-684"/>
    <x v="2"/>
    <x v="2"/>
    <n v="72.900000000000006"/>
    <x v="506"/>
  </r>
  <r>
    <s v="HYR-03455-684"/>
    <x v="2"/>
    <x v="2"/>
    <n v="72.900000000000006"/>
    <x v="506"/>
  </r>
  <r>
    <s v="HUG-52766-375"/>
    <x v="2"/>
    <x v="1"/>
    <n v="91.539999999999992"/>
    <x v="507"/>
  </r>
  <r>
    <s v="DAH-46595-917"/>
    <x v="2"/>
    <x v="1"/>
    <n v="59.699999999999996"/>
    <x v="508"/>
  </r>
  <r>
    <s v="VEM-79839-466"/>
    <x v="1"/>
    <x v="0"/>
    <n v="137.42499999999998"/>
    <x v="509"/>
  </r>
  <r>
    <s v="OWH-11126-533"/>
    <x v="0"/>
    <x v="3"/>
    <n v="66.929999999999993"/>
    <x v="131"/>
  </r>
  <r>
    <s v="UMT-26130-151"/>
    <x v="0"/>
    <x v="3"/>
    <n v="13.095000000000001"/>
    <x v="510"/>
  </r>
  <r>
    <s v="JKA-27899-806"/>
    <x v="1"/>
    <x v="0"/>
    <n v="59.75"/>
    <x v="511"/>
  </r>
  <r>
    <s v="ULU-07744-724"/>
    <x v="0"/>
    <x v="3"/>
    <n v="43.650000000000006"/>
    <x v="512"/>
  </r>
  <r>
    <s v="NOM-56457-507"/>
    <x v="0"/>
    <x v="2"/>
    <n v="82.5"/>
    <x v="513"/>
  </r>
  <r>
    <s v="NZN-71683-705"/>
    <x v="1"/>
    <x v="1"/>
    <n v="178.70999999999998"/>
    <x v="514"/>
  </r>
  <r>
    <s v="WMA-34232-850"/>
    <x v="2"/>
    <x v="3"/>
    <n v="119.13999999999999"/>
    <x v="7"/>
  </r>
  <r>
    <s v="EZL-27919-704"/>
    <x v="1"/>
    <x v="3"/>
    <n v="47.55"/>
    <x v="481"/>
  </r>
  <r>
    <s v="ZYU-11345-774"/>
    <x v="0"/>
    <x v="3"/>
    <n v="43.650000000000006"/>
    <x v="515"/>
  </r>
  <r>
    <s v="CPW-34587-459"/>
    <x v="1"/>
    <x v="1"/>
    <n v="178.70999999999998"/>
    <x v="516"/>
  </r>
  <r>
    <s v="NQZ-82067-394"/>
    <x v="1"/>
    <x v="0"/>
    <n v="27.484999999999996"/>
    <x v="517"/>
  </r>
  <r>
    <s v="JBW-95055-851"/>
    <x v="0"/>
    <x v="1"/>
    <n v="56.25"/>
    <x v="518"/>
  </r>
  <r>
    <s v="AHY-20324-088"/>
    <x v="1"/>
    <x v="3"/>
    <n v="9.51"/>
    <x v="519"/>
  </r>
  <r>
    <s v="ZSL-66684-103"/>
    <x v="0"/>
    <x v="2"/>
    <n v="8.25"/>
    <x v="520"/>
  </r>
  <r>
    <s v="WNE-73911-475"/>
    <x v="2"/>
    <x v="3"/>
    <n v="46.62"/>
    <x v="521"/>
  </r>
  <r>
    <s v="EZB-68383-559"/>
    <x v="1"/>
    <x v="0"/>
    <n v="71.699999999999989"/>
    <x v="418"/>
  </r>
  <r>
    <s v="OVO-01283-090"/>
    <x v="1"/>
    <x v="3"/>
    <n v="72.91"/>
    <x v="122"/>
  </r>
  <r>
    <s v="TXH-78646-919"/>
    <x v="2"/>
    <x v="0"/>
    <n v="8.0549999999999997"/>
    <x v="423"/>
  </r>
  <r>
    <s v="CYZ-37122-164"/>
    <x v="0"/>
    <x v="2"/>
    <n v="16.5"/>
    <x v="463"/>
  </r>
  <r>
    <s v="AGQ-06534-750"/>
    <x v="1"/>
    <x v="1"/>
    <n v="64.75"/>
    <x v="273"/>
  </r>
  <r>
    <s v="QVL-32245-818"/>
    <x v="0"/>
    <x v="1"/>
    <n v="33.75"/>
    <x v="522"/>
  </r>
  <r>
    <s v="LTD-96842-834"/>
    <x v="2"/>
    <x v="3"/>
    <n v="178.70999999999998"/>
    <x v="523"/>
  </r>
  <r>
    <s v="SEC-91807-425"/>
    <x v="0"/>
    <x v="1"/>
    <n v="22.5"/>
    <x v="260"/>
  </r>
  <r>
    <s v="MHM-44857-599"/>
    <x v="2"/>
    <x v="3"/>
    <n v="12.95"/>
    <x v="331"/>
  </r>
  <r>
    <s v="KGC-95046-911"/>
    <x v="0"/>
    <x v="1"/>
    <n v="51.749999999999993"/>
    <x v="524"/>
  </r>
  <r>
    <s v="RZC-75150-413"/>
    <x v="2"/>
    <x v="2"/>
    <n v="36.450000000000003"/>
    <x v="525"/>
  </r>
  <r>
    <s v="EYH-88288-452"/>
    <x v="1"/>
    <x v="3"/>
    <n v="182.27499999999998"/>
    <x v="526"/>
  </r>
  <r>
    <s v="NYQ-24237-772"/>
    <x v="2"/>
    <x v="3"/>
    <n v="31.08"/>
    <x v="104"/>
  </r>
  <r>
    <s v="WKB-21680-566"/>
    <x v="0"/>
    <x v="1"/>
    <n v="20.25"/>
    <x v="491"/>
  </r>
  <r>
    <s v="THE-61147-027"/>
    <x v="2"/>
    <x v="3"/>
    <n v="25.9"/>
    <x v="157"/>
  </r>
  <r>
    <s v="PTY-86420-119"/>
    <x v="2"/>
    <x v="1"/>
    <n v="23.88"/>
    <x v="527"/>
  </r>
  <r>
    <s v="QHL-27188-431"/>
    <x v="1"/>
    <x v="3"/>
    <n v="19.02"/>
    <x v="528"/>
  </r>
  <r>
    <s v="MIS-54381-047"/>
    <x v="2"/>
    <x v="1"/>
    <n v="29.849999999999998"/>
    <x v="99"/>
  </r>
  <r>
    <s v="TBB-29780-459"/>
    <x v="1"/>
    <x v="1"/>
    <n v="7.77"/>
    <x v="529"/>
  </r>
  <r>
    <s v="QLC-52637-305"/>
    <x v="2"/>
    <x v="3"/>
    <n v="119.13999999999999"/>
    <x v="530"/>
  </r>
  <r>
    <s v="CWT-27056-328"/>
    <x v="2"/>
    <x v="2"/>
    <n v="21.87"/>
    <x v="531"/>
  </r>
  <r>
    <s v="ASS-05878-128"/>
    <x v="1"/>
    <x v="2"/>
    <n v="17.82"/>
    <x v="210"/>
  </r>
  <r>
    <s v="EGK-03027-418"/>
    <x v="0"/>
    <x v="2"/>
    <n v="12.375"/>
    <x v="532"/>
  </r>
  <r>
    <s v="KCY-61732-849"/>
    <x v="2"/>
    <x v="3"/>
    <n v="25.9"/>
    <x v="533"/>
  </r>
  <r>
    <s v="BLI-21697-702"/>
    <x v="0"/>
    <x v="1"/>
    <n v="13.5"/>
    <x v="534"/>
  </r>
  <r>
    <s v="KFJ-46568-890"/>
    <x v="1"/>
    <x v="2"/>
    <n v="17.82"/>
    <x v="535"/>
  </r>
  <r>
    <s v="SOK-43535-680"/>
    <x v="0"/>
    <x v="2"/>
    <n v="24.75"/>
    <x v="536"/>
  </r>
  <r>
    <s v="XUE-87260-201"/>
    <x v="0"/>
    <x v="0"/>
    <n v="17.91"/>
    <x v="537"/>
  </r>
  <r>
    <s v="CZF-40873-691"/>
    <x v="0"/>
    <x v="2"/>
    <n v="16.5"/>
    <x v="61"/>
  </r>
  <r>
    <s v="AIA-98989-755"/>
    <x v="0"/>
    <x v="0"/>
    <n v="2.9849999999999999"/>
    <x v="242"/>
  </r>
  <r>
    <s v="ITZ-21793-986"/>
    <x v="2"/>
    <x v="2"/>
    <n v="14.58"/>
    <x v="299"/>
  </r>
  <r>
    <s v="YOK-93322-608"/>
    <x v="1"/>
    <x v="2"/>
    <n v="89.1"/>
    <x v="343"/>
  </r>
  <r>
    <s v="LXK-00634-611"/>
    <x v="1"/>
    <x v="0"/>
    <n v="35.849999999999994"/>
    <x v="538"/>
  </r>
  <r>
    <s v="CQW-37388-302"/>
    <x v="2"/>
    <x v="1"/>
    <n v="68.655000000000001"/>
    <x v="539"/>
  </r>
  <r>
    <s v="SPA-79365-334"/>
    <x v="2"/>
    <x v="3"/>
    <n v="38.849999999999994"/>
    <x v="27"/>
  </r>
  <r>
    <s v="VPX-08817-517"/>
    <x v="1"/>
    <x v="3"/>
    <n v="79.25"/>
    <x v="540"/>
  </r>
  <r>
    <s v="PBP-87115-410"/>
    <x v="2"/>
    <x v="2"/>
    <n v="36.450000000000003"/>
    <x v="541"/>
  </r>
  <r>
    <s v="SFB-93752-440"/>
    <x v="0"/>
    <x v="0"/>
    <n v="8.9550000000000001"/>
    <x v="390"/>
  </r>
  <r>
    <s v="TBU-65158-068"/>
    <x v="2"/>
    <x v="2"/>
    <n v="24.3"/>
    <x v="396"/>
  </r>
  <r>
    <s v="TEH-08414-216"/>
    <x v="0"/>
    <x v="2"/>
    <n v="63.249999999999993"/>
    <x v="185"/>
  </r>
  <r>
    <s v="MAY-77231-536"/>
    <x v="0"/>
    <x v="1"/>
    <n v="6.75"/>
    <x v="542"/>
  </r>
  <r>
    <s v="ATY-28980-884"/>
    <x v="1"/>
    <x v="1"/>
    <n v="23.31"/>
    <x v="117"/>
  </r>
  <r>
    <s v="SWP-88281-918"/>
    <x v="1"/>
    <x v="3"/>
    <n v="145.82"/>
    <x v="543"/>
  </r>
  <r>
    <s v="VCE-56531-986"/>
    <x v="0"/>
    <x v="0"/>
    <n v="29.849999999999998"/>
    <x v="544"/>
  </r>
  <r>
    <s v="FVV-75700-005"/>
    <x v="2"/>
    <x v="2"/>
    <n v="21.87"/>
    <x v="545"/>
  </r>
  <r>
    <s v="CFZ-53492-600"/>
    <x v="0"/>
    <x v="3"/>
    <n v="4.3650000000000002"/>
    <x v="546"/>
  </r>
  <r>
    <s v="LDK-71031-121"/>
    <x v="1"/>
    <x v="3"/>
    <n v="36.454999999999998"/>
    <x v="420"/>
  </r>
  <r>
    <s v="EBA-82404-343"/>
    <x v="2"/>
    <x v="3"/>
    <n v="15.54"/>
    <x v="547"/>
  </r>
  <r>
    <s v="USA-42811-560"/>
    <x v="1"/>
    <x v="2"/>
    <n v="8.91"/>
    <x v="548"/>
  </r>
  <r>
    <s v="SNL-83703-516"/>
    <x v="0"/>
    <x v="3"/>
    <n v="100.39499999999998"/>
    <x v="549"/>
  </r>
  <r>
    <s v="SUZ-83036-175"/>
    <x v="2"/>
    <x v="0"/>
    <n v="13.424999999999997"/>
    <x v="550"/>
  </r>
  <r>
    <s v="RGM-01187-513"/>
    <x v="2"/>
    <x v="2"/>
    <n v="21.87"/>
    <x v="551"/>
  </r>
  <r>
    <s v="CZG-01299-952"/>
    <x v="2"/>
    <x v="3"/>
    <n v="25.9"/>
    <x v="552"/>
  </r>
  <r>
    <s v="KLD-88731-484"/>
    <x v="0"/>
    <x v="1"/>
    <n v="56.25"/>
    <x v="553"/>
  </r>
  <r>
    <s v="BQK-38412-229"/>
    <x v="1"/>
    <x v="0"/>
    <n v="10.754999999999999"/>
    <x v="554"/>
  </r>
  <r>
    <s v="TCX-76953-071"/>
    <x v="2"/>
    <x v="2"/>
    <n v="18.225000000000001"/>
    <x v="555"/>
  </r>
  <r>
    <s v="LIN-88046-551"/>
    <x v="1"/>
    <x v="0"/>
    <n v="28.679999999999996"/>
    <x v="150"/>
  </r>
  <r>
    <s v="PMV-54491-220"/>
    <x v="0"/>
    <x v="3"/>
    <n v="8.73"/>
    <x v="556"/>
  </r>
  <r>
    <s v="SKA-73676-005"/>
    <x v="0"/>
    <x v="3"/>
    <n v="58.2"/>
    <x v="327"/>
  </r>
  <r>
    <s v="TKH-62197-239"/>
    <x v="2"/>
    <x v="1"/>
    <n v="17.91"/>
    <x v="557"/>
  </r>
  <r>
    <s v="YXF-57218-272"/>
    <x v="0"/>
    <x v="0"/>
    <n v="17.91"/>
    <x v="333"/>
  </r>
  <r>
    <s v="PKJ-30083-501"/>
    <x v="2"/>
    <x v="2"/>
    <n v="14.58"/>
    <x v="558"/>
  </r>
  <r>
    <s v="WTT-91832-645"/>
    <x v="0"/>
    <x v="1"/>
    <n v="33.75"/>
    <x v="559"/>
  </r>
  <r>
    <s v="TRZ-94735-865"/>
    <x v="0"/>
    <x v="3"/>
    <n v="34.92"/>
    <x v="310"/>
  </r>
  <r>
    <s v="UDB-09651-780"/>
    <x v="2"/>
    <x v="2"/>
    <n v="14.58"/>
    <x v="560"/>
  </r>
  <r>
    <s v="EHJ-82097-549"/>
    <x v="2"/>
    <x v="0"/>
    <n v="5.3699999999999992"/>
    <x v="561"/>
  </r>
  <r>
    <s v="ZFR-79447-696"/>
    <x v="0"/>
    <x v="0"/>
    <n v="5.97"/>
    <x v="562"/>
  </r>
  <r>
    <s v="NUU-03893-975"/>
    <x v="1"/>
    <x v="3"/>
    <n v="19.02"/>
    <x v="563"/>
  </r>
  <r>
    <s v="GVG-59542-307"/>
    <x v="0"/>
    <x v="2"/>
    <n v="27.5"/>
    <x v="564"/>
  </r>
  <r>
    <s v="YLY-35287-172"/>
    <x v="2"/>
    <x v="1"/>
    <n v="29.849999999999998"/>
    <x v="565"/>
  </r>
  <r>
    <s v="DCI-96254-548"/>
    <x v="2"/>
    <x v="1"/>
    <n v="17.91"/>
    <x v="566"/>
  </r>
  <r>
    <s v="KHZ-26264-253"/>
    <x v="1"/>
    <x v="3"/>
    <n v="28.53"/>
    <x v="160"/>
  </r>
  <r>
    <s v="AAQ-13644-699"/>
    <x v="2"/>
    <x v="0"/>
    <n v="35.799999999999997"/>
    <x v="567"/>
  </r>
  <r>
    <s v="LWL-68108-794"/>
    <x v="2"/>
    <x v="1"/>
    <n v="17.91"/>
    <x v="568"/>
  </r>
  <r>
    <s v="JQT-14347-517"/>
    <x v="2"/>
    <x v="0"/>
    <n v="8.9499999999999993"/>
    <x v="569"/>
  </r>
  <r>
    <s v="BMM-86471-923"/>
    <x v="2"/>
    <x v="3"/>
    <n v="29.784999999999997"/>
    <x v="570"/>
  </r>
  <r>
    <s v="IXU-67272-326"/>
    <x v="1"/>
    <x v="2"/>
    <n v="44.55"/>
    <x v="571"/>
  </r>
  <r>
    <s v="ITE-28312-615"/>
    <x v="1"/>
    <x v="2"/>
    <n v="89.1"/>
    <x v="139"/>
  </r>
  <r>
    <s v="ZHQ-30471-635"/>
    <x v="0"/>
    <x v="3"/>
    <n v="43.650000000000006"/>
    <x v="303"/>
  </r>
  <r>
    <s v="LTP-31133-134"/>
    <x v="1"/>
    <x v="1"/>
    <n v="23.31"/>
    <x v="572"/>
  </r>
  <r>
    <s v="ZVQ-26122-859"/>
    <x v="1"/>
    <x v="1"/>
    <n v="178.70999999999998"/>
    <x v="573"/>
  </r>
  <r>
    <s v="MIU-01481-194"/>
    <x v="0"/>
    <x v="0"/>
    <n v="59.699999999999996"/>
    <x v="574"/>
  </r>
  <r>
    <s v="MIU-01481-194"/>
    <x v="0"/>
    <x v="0"/>
    <n v="59.699999999999996"/>
    <x v="574"/>
  </r>
  <r>
    <s v="UEA-72681-629"/>
    <x v="1"/>
    <x v="1"/>
    <n v="89.35499999999999"/>
    <x v="455"/>
  </r>
  <r>
    <s v="CVE-15042-481"/>
    <x v="1"/>
    <x v="0"/>
    <n v="23.9"/>
    <x v="575"/>
  </r>
  <r>
    <s v="EJA-79176-833"/>
    <x v="0"/>
    <x v="0"/>
    <n v="137.31"/>
    <x v="576"/>
  </r>
  <r>
    <s v="AHQ-40440-522"/>
    <x v="2"/>
    <x v="1"/>
    <n v="9.9499999999999993"/>
    <x v="577"/>
  </r>
  <r>
    <s v="TID-21626-411"/>
    <x v="1"/>
    <x v="0"/>
    <n v="21.509999999999998"/>
    <x v="578"/>
  </r>
  <r>
    <s v="RSR-96390-187"/>
    <x v="0"/>
    <x v="2"/>
    <n v="82.5"/>
    <x v="579"/>
  </r>
  <r>
    <s v="BZE-96093-118"/>
    <x v="0"/>
    <x v="3"/>
    <n v="8.73"/>
    <x v="91"/>
  </r>
  <r>
    <s v="LOU-41819-242"/>
    <x v="0"/>
    <x v="0"/>
    <n v="19.899999999999999"/>
    <x v="272"/>
  </r>
  <r>
    <s v="FND-99527-640"/>
    <x v="1"/>
    <x v="2"/>
    <n v="17.82"/>
    <x v="65"/>
  </r>
  <r>
    <s v="ASG-27179-958"/>
    <x v="0"/>
    <x v="1"/>
    <n v="20.25"/>
    <x v="580"/>
  </r>
  <r>
    <s v="YKX-23510-272"/>
    <x v="1"/>
    <x v="1"/>
    <n v="59.569999999999993"/>
    <x v="581"/>
  </r>
  <r>
    <s v="FSA-98650-921"/>
    <x v="1"/>
    <x v="3"/>
    <n v="19.02"/>
    <x v="489"/>
  </r>
  <r>
    <s v="ZUR-55774-294"/>
    <x v="2"/>
    <x v="3"/>
    <n v="77.699999999999989"/>
    <x v="234"/>
  </r>
  <r>
    <s v="FUO-99821-974"/>
    <x v="0"/>
    <x v="2"/>
    <n v="41.25"/>
    <x v="175"/>
  </r>
  <r>
    <s v="YVH-19865-819"/>
    <x v="1"/>
    <x v="3"/>
    <n v="145.82"/>
    <x v="582"/>
  </r>
  <r>
    <s v="NNF-47422-501"/>
    <x v="1"/>
    <x v="2"/>
    <n v="26.73"/>
    <x v="583"/>
  </r>
  <r>
    <s v="RJI-71409-490"/>
    <x v="0"/>
    <x v="3"/>
    <n v="43.650000000000006"/>
    <x v="548"/>
  </r>
  <r>
    <s v="UZL-46108-213"/>
    <x v="1"/>
    <x v="3"/>
    <n v="31.7"/>
    <x v="584"/>
  </r>
  <r>
    <s v="AOX-44467-109"/>
    <x v="2"/>
    <x v="1"/>
    <n v="22.884999999999998"/>
    <x v="64"/>
  </r>
  <r>
    <s v="TZD-67261-174"/>
    <x v="2"/>
    <x v="2"/>
    <n v="27.945"/>
    <x v="585"/>
  </r>
  <r>
    <s v="TBU-64277-625"/>
    <x v="0"/>
    <x v="2"/>
    <n v="82.5"/>
    <x v="32"/>
  </r>
  <r>
    <s v="TYP-85767-944"/>
    <x v="0"/>
    <x v="0"/>
    <n v="45.769999999999996"/>
    <x v="586"/>
  </r>
  <r>
    <s v="GTT-73214-334"/>
    <x v="1"/>
    <x v="1"/>
    <n v="77.699999999999989"/>
    <x v="535"/>
  </r>
  <r>
    <s v="WAI-89905-069"/>
    <x v="1"/>
    <x v="1"/>
    <n v="23.31"/>
    <x v="587"/>
  </r>
  <r>
    <s v="OJL-96844-459"/>
    <x v="1"/>
    <x v="3"/>
    <n v="23.774999999999999"/>
    <x v="393"/>
  </r>
  <r>
    <s v="VGI-33205-360"/>
    <x v="0"/>
    <x v="3"/>
    <n v="52.38"/>
    <x v="588"/>
  </r>
  <r>
    <s v="PCA-14081-576"/>
    <x v="1"/>
    <x v="0"/>
    <n v="17.924999999999997"/>
    <x v="15"/>
  </r>
  <r>
    <s v="SCS-67069-962"/>
    <x v="1"/>
    <x v="1"/>
    <n v="148.92499999999998"/>
    <x v="507"/>
  </r>
  <r>
    <s v="BDM-03174-485"/>
    <x v="1"/>
    <x v="0"/>
    <n v="28.679999999999996"/>
    <x v="533"/>
  </r>
  <r>
    <s v="UJV-32333-364"/>
    <x v="1"/>
    <x v="3"/>
    <n v="9.51"/>
    <x v="589"/>
  </r>
  <r>
    <s v="FLI-11493-954"/>
    <x v="1"/>
    <x v="1"/>
    <n v="31.08"/>
    <x v="590"/>
  </r>
  <r>
    <s v="IWL-13117-537"/>
    <x v="2"/>
    <x v="0"/>
    <n v="8.0549999999999997"/>
    <x v="457"/>
  </r>
  <r>
    <s v="OAM-76916-748"/>
    <x v="2"/>
    <x v="2"/>
    <n v="36.450000000000003"/>
    <x v="591"/>
  </r>
  <r>
    <s v="UMB-11223-710"/>
    <x v="2"/>
    <x v="0"/>
    <n v="16.11"/>
    <x v="592"/>
  </r>
  <r>
    <s v="LXR-09892-726"/>
    <x v="2"/>
    <x v="0"/>
    <n v="41.169999999999995"/>
    <x v="402"/>
  </r>
  <r>
    <s v="QXX-89943-393"/>
    <x v="2"/>
    <x v="0"/>
    <n v="10.739999999999998"/>
    <x v="593"/>
  </r>
  <r>
    <s v="WVS-57822-366"/>
    <x v="0"/>
    <x v="2"/>
    <n v="126.49999999999999"/>
    <x v="594"/>
  </r>
  <r>
    <s v="CLJ-23403-689"/>
    <x v="1"/>
    <x v="0"/>
    <n v="23.9"/>
    <x v="77"/>
  </r>
  <r>
    <s v="XNU-83276-288"/>
    <x v="0"/>
    <x v="0"/>
    <n v="5.97"/>
    <x v="595"/>
  </r>
  <r>
    <s v="YOG-94666-679"/>
    <x v="2"/>
    <x v="3"/>
    <n v="7.77"/>
    <x v="596"/>
  </r>
  <r>
    <s v="KHG-33953-115"/>
    <x v="2"/>
    <x v="3"/>
    <n v="23.31"/>
    <x v="514"/>
  </r>
  <r>
    <s v="MHD-95615-696"/>
    <x v="1"/>
    <x v="0"/>
    <n v="137.42499999999998"/>
    <x v="54"/>
  </r>
  <r>
    <s v="HBH-64794-080"/>
    <x v="2"/>
    <x v="0"/>
    <n v="8.0549999999999997"/>
    <x v="597"/>
  </r>
  <r>
    <s v="CNJ-56058-223"/>
    <x v="1"/>
    <x v="3"/>
    <n v="28.53"/>
    <x v="105"/>
  </r>
  <r>
    <s v="KHO-27106-786"/>
    <x v="0"/>
    <x v="1"/>
    <n v="67.5"/>
    <x v="210"/>
  </r>
  <r>
    <s v="KHO-27106-786"/>
    <x v="0"/>
    <x v="1"/>
    <n v="67.5"/>
    <x v="210"/>
  </r>
  <r>
    <s v="YAC-50329-982"/>
    <x v="0"/>
    <x v="2"/>
    <n v="31.624999999999996"/>
    <x v="598"/>
  </r>
  <r>
    <s v="VVL-95291-039"/>
    <x v="1"/>
    <x v="2"/>
    <n v="8.91"/>
    <x v="360"/>
  </r>
  <r>
    <s v="VUT-20974-364"/>
    <x v="0"/>
    <x v="0"/>
    <n v="35.82"/>
    <x v="62"/>
  </r>
  <r>
    <s v="SFC-34054-213"/>
    <x v="1"/>
    <x v="3"/>
    <n v="38.04"/>
    <x v="599"/>
  </r>
  <r>
    <s v="UDS-04807-593"/>
    <x v="2"/>
    <x v="3"/>
    <n v="15.54"/>
    <x v="600"/>
  </r>
  <r>
    <s v="FWE-98471-488"/>
    <x v="1"/>
    <x v="3"/>
    <n v="79.25"/>
    <x v="601"/>
  </r>
  <r>
    <s v="RAU-17060-674"/>
    <x v="1"/>
    <x v="3"/>
    <n v="4.7549999999999999"/>
    <x v="602"/>
  </r>
  <r>
    <s v="AOL-13866-711"/>
    <x v="0"/>
    <x v="2"/>
    <n v="55"/>
    <x v="603"/>
  </r>
  <r>
    <s v="NOA-79645-377"/>
    <x v="2"/>
    <x v="0"/>
    <n v="26.849999999999994"/>
    <x v="604"/>
  </r>
  <r>
    <s v="KMS-49214-806"/>
    <x v="1"/>
    <x v="2"/>
    <n v="136.61999999999998"/>
    <x v="605"/>
  </r>
  <r>
    <s v="ABK-08091-531"/>
    <x v="1"/>
    <x v="3"/>
    <n v="47.55"/>
    <x v="606"/>
  </r>
  <r>
    <s v="GPT-67705-953"/>
    <x v="0"/>
    <x v="1"/>
    <n v="16.875"/>
    <x v="446"/>
  </r>
  <r>
    <s v="JNA-21450-177"/>
    <x v="2"/>
    <x v="1"/>
    <n v="29.849999999999998"/>
    <x v="18"/>
  </r>
  <r>
    <s v="MPQ-23421-608"/>
    <x v="0"/>
    <x v="2"/>
    <n v="41.25"/>
    <x v="180"/>
  </r>
  <r>
    <s v="NLI-63891-565"/>
    <x v="0"/>
    <x v="2"/>
    <n v="20.625"/>
    <x v="580"/>
  </r>
  <r>
    <s v="HHF-36647-854"/>
    <x v="2"/>
    <x v="1"/>
    <n v="137.31"/>
    <x v="453"/>
  </r>
  <r>
    <s v="SBN-16537-046"/>
    <x v="2"/>
    <x v="1"/>
    <n v="2.9849999999999999"/>
    <x v="259"/>
  </r>
  <r>
    <s v="XZD-44484-632"/>
    <x v="0"/>
    <x v="2"/>
    <n v="27.5"/>
    <x v="607"/>
  </r>
  <r>
    <s v="XZD-44484-632"/>
    <x v="0"/>
    <x v="2"/>
    <n v="27.5"/>
    <x v="607"/>
  </r>
  <r>
    <s v="IKQ-39946-768"/>
    <x v="0"/>
    <x v="0"/>
    <n v="59.699999999999996"/>
    <x v="385"/>
  </r>
  <r>
    <s v="KMB-95211-174"/>
    <x v="2"/>
    <x v="0"/>
    <n v="82.339999999999989"/>
    <x v="608"/>
  </r>
  <r>
    <s v="QWY-99467-368"/>
    <x v="2"/>
    <x v="1"/>
    <n v="22.884999999999998"/>
    <x v="609"/>
  </r>
  <r>
    <s v="SRG-76791-614"/>
    <x v="1"/>
    <x v="2"/>
    <n v="8.91"/>
    <x v="147"/>
  </r>
  <r>
    <s v="VSN-94485-621"/>
    <x v="2"/>
    <x v="1"/>
    <n v="11.94"/>
    <x v="172"/>
  </r>
  <r>
    <s v="UFZ-24348-219"/>
    <x v="0"/>
    <x v="3"/>
    <n v="100.39499999999998"/>
    <x v="610"/>
  </r>
  <r>
    <s v="UKS-93055-397"/>
    <x v="2"/>
    <x v="1"/>
    <n v="114.42499999999998"/>
    <x v="611"/>
  </r>
  <r>
    <s v="AVH-56062-335"/>
    <x v="0"/>
    <x v="2"/>
    <n v="41.25"/>
    <x v="612"/>
  </r>
  <r>
    <s v="HGE-19842-613"/>
    <x v="1"/>
    <x v="0"/>
    <n v="28.679999999999996"/>
    <x v="613"/>
  </r>
  <r>
    <s v="WBA-85905-175"/>
    <x v="0"/>
    <x v="3"/>
    <n v="4.3650000000000002"/>
    <x v="611"/>
  </r>
  <r>
    <s v="DZI-35365-596"/>
    <x v="0"/>
    <x v="2"/>
    <n v="8.25"/>
    <x v="493"/>
  </r>
  <r>
    <s v="XIR-88982-743"/>
    <x v="0"/>
    <x v="2"/>
    <n v="8.25"/>
    <x v="614"/>
  </r>
  <r>
    <s v="VUC-72395-865"/>
    <x v="2"/>
    <x v="1"/>
    <n v="35.82"/>
    <x v="151"/>
  </r>
  <r>
    <s v="BQJ-44755-910"/>
    <x v="2"/>
    <x v="2"/>
    <n v="167.67000000000002"/>
    <x v="489"/>
  </r>
  <r>
    <s v="JKC-64636-831"/>
    <x v="0"/>
    <x v="1"/>
    <n v="51.749999999999993"/>
    <x v="615"/>
  </r>
  <r>
    <s v="ZKI-78561-066"/>
    <x v="2"/>
    <x v="1"/>
    <n v="8.9550000000000001"/>
    <x v="616"/>
  </r>
  <r>
    <s v="IMP-12563-728"/>
    <x v="1"/>
    <x v="2"/>
    <n v="53.46"/>
    <x v="578"/>
  </r>
  <r>
    <s v="MZL-81126-390"/>
    <x v="1"/>
    <x v="1"/>
    <n v="23.31"/>
    <x v="617"/>
  </r>
  <r>
    <s v="MZL-81126-390"/>
    <x v="1"/>
    <x v="1"/>
    <n v="23.31"/>
    <x v="617"/>
  </r>
  <r>
    <s v="TVF-57766-608"/>
    <x v="2"/>
    <x v="3"/>
    <n v="7.77"/>
    <x v="155"/>
  </r>
  <r>
    <s v="RUX-37995-892"/>
    <x v="2"/>
    <x v="3"/>
    <n v="119.13999999999999"/>
    <x v="461"/>
  </r>
  <r>
    <s v="AVK-76526-953"/>
    <x v="2"/>
    <x v="1"/>
    <n v="19.899999999999999"/>
    <x v="87"/>
  </r>
  <r>
    <s v="RIU-02231-623"/>
    <x v="1"/>
    <x v="0"/>
    <n v="35.849999999999994"/>
    <x v="618"/>
  </r>
  <r>
    <s v="WFK-99317-827"/>
    <x v="2"/>
    <x v="3"/>
    <n v="89.35499999999999"/>
    <x v="619"/>
  </r>
  <r>
    <s v="SFD-00372-284"/>
    <x v="0"/>
    <x v="3"/>
    <n v="8.73"/>
    <x v="440"/>
  </r>
  <r>
    <s v="SXC-62166-515"/>
    <x v="1"/>
    <x v="0"/>
    <n v="137.42499999999998"/>
    <x v="489"/>
  </r>
  <r>
    <s v="YIE-87008-621"/>
    <x v="0"/>
    <x v="3"/>
    <n v="34.92"/>
    <x v="620"/>
  </r>
  <r>
    <s v="HRM-94548-288"/>
    <x v="1"/>
    <x v="1"/>
    <n v="178.70999999999998"/>
    <x v="621"/>
  </r>
  <r>
    <s v="UJG-34731-295"/>
    <x v="0"/>
    <x v="1"/>
    <n v="25.874999999999996"/>
    <x v="374"/>
  </r>
  <r>
    <s v="TWD-70988-853"/>
    <x v="2"/>
    <x v="3"/>
    <n v="77.699999999999989"/>
    <x v="345"/>
  </r>
  <r>
    <s v="CIX-22904-641"/>
    <x v="0"/>
    <x v="0"/>
    <n v="9.9499999999999993"/>
    <x v="622"/>
  </r>
  <r>
    <s v="DLV-65840-759"/>
    <x v="0"/>
    <x v="3"/>
    <n v="29.1"/>
    <x v="623"/>
  </r>
  <r>
    <s v="RXN-55491-201"/>
    <x v="1"/>
    <x v="0"/>
    <n v="21.509999999999998"/>
    <x v="354"/>
  </r>
  <r>
    <s v="UHK-63283-868"/>
    <x v="0"/>
    <x v="1"/>
    <n v="6.75"/>
    <x v="624"/>
  </r>
  <r>
    <s v="PJC-31401-893"/>
    <x v="2"/>
    <x v="1"/>
    <n v="17.91"/>
    <x v="561"/>
  </r>
  <r>
    <s v="HHO-79903-185"/>
    <x v="1"/>
    <x v="1"/>
    <n v="29.784999999999997"/>
    <x v="42"/>
  </r>
  <r>
    <s v="YWM-07310-594"/>
    <x v="0"/>
    <x v="2"/>
    <n v="41.25"/>
    <x v="267"/>
  </r>
  <r>
    <s v="FHD-94983-982"/>
    <x v="0"/>
    <x v="0"/>
    <n v="17.91"/>
    <x v="625"/>
  </r>
  <r>
    <s v="WQK-10857-119"/>
    <x v="2"/>
    <x v="2"/>
    <n v="7.29"/>
    <x v="616"/>
  </r>
  <r>
    <s v="DXA-50313-073"/>
    <x v="1"/>
    <x v="2"/>
    <n v="29.7"/>
    <x v="626"/>
  </r>
  <r>
    <s v="ONW-00560-570"/>
    <x v="0"/>
    <x v="1"/>
    <n v="22.5"/>
    <x v="52"/>
  </r>
  <r>
    <s v="BRJ-19414-277"/>
    <x v="0"/>
    <x v="0"/>
    <n v="11.94"/>
    <x v="622"/>
  </r>
  <r>
    <s v="MIQ-16322-908"/>
    <x v="1"/>
    <x v="1"/>
    <n v="25.9"/>
    <x v="627"/>
  </r>
  <r>
    <s v="MVO-39328-830"/>
    <x v="0"/>
    <x v="3"/>
    <n v="43.650000000000006"/>
    <x v="628"/>
  </r>
  <r>
    <s v="MVO-39328-830"/>
    <x v="0"/>
    <x v="3"/>
    <n v="43.650000000000006"/>
    <x v="628"/>
  </r>
  <r>
    <s v="NTJ-88319-746"/>
    <x v="1"/>
    <x v="3"/>
    <n v="28.53"/>
    <x v="629"/>
  </r>
  <r>
    <s v="LCY-24377-948"/>
    <x v="1"/>
    <x v="0"/>
    <n v="27.484999999999996"/>
    <x v="630"/>
  </r>
  <r>
    <s v="FWD-85967-769"/>
    <x v="2"/>
    <x v="2"/>
    <n v="10.935"/>
    <x v="631"/>
  </r>
  <r>
    <s v="KTO-53793-109"/>
    <x v="1"/>
    <x v="0"/>
    <n v="7.169999999999999"/>
    <x v="229"/>
  </r>
  <r>
    <s v="OCK-89033-348"/>
    <x v="1"/>
    <x v="1"/>
    <n v="23.31"/>
    <x v="632"/>
  </r>
  <r>
    <s v="GPZ-36017-366"/>
    <x v="2"/>
    <x v="1"/>
    <n v="114.42499999999998"/>
    <x v="633"/>
  </r>
  <r>
    <s v="BZP-33213-637"/>
    <x v="0"/>
    <x v="1"/>
    <n v="77.624999999999986"/>
    <x v="95"/>
  </r>
  <r>
    <s v="WFH-21507-708"/>
    <x v="2"/>
    <x v="0"/>
    <n v="5.3699999999999992"/>
    <x v="521"/>
  </r>
  <r>
    <s v="HST-96923-073"/>
    <x v="2"/>
    <x v="0"/>
    <n v="123.50999999999999"/>
    <x v="76"/>
  </r>
  <r>
    <s v="ENN-79947-323"/>
    <x v="0"/>
    <x v="3"/>
    <n v="17.46"/>
    <x v="634"/>
  </r>
  <r>
    <s v="BHA-47429-889"/>
    <x v="1"/>
    <x v="2"/>
    <n v="13.365"/>
    <x v="635"/>
  </r>
  <r>
    <s v="SZY-63017-318"/>
    <x v="1"/>
    <x v="1"/>
    <n v="7.77"/>
    <x v="636"/>
  </r>
  <r>
    <s v="LCU-93317-340"/>
    <x v="2"/>
    <x v="0"/>
    <n v="2.6849999999999996"/>
    <x v="637"/>
  </r>
  <r>
    <s v="UOM-71431-481"/>
    <x v="2"/>
    <x v="0"/>
    <n v="20.584999999999997"/>
    <x v="182"/>
  </r>
  <r>
    <s v="PJH-42618-877"/>
    <x v="2"/>
    <x v="1"/>
    <n v="114.42499999999998"/>
    <x v="479"/>
  </r>
  <r>
    <s v="XED-90333-402"/>
    <x v="0"/>
    <x v="2"/>
    <n v="20.625"/>
    <x v="638"/>
  </r>
  <r>
    <s v="IKK-62234-199"/>
    <x v="1"/>
    <x v="3"/>
    <n v="57.06"/>
    <x v="639"/>
  </r>
  <r>
    <s v="KAW-95195-329"/>
    <x v="2"/>
    <x v="0"/>
    <n v="82.339999999999989"/>
    <x v="640"/>
  </r>
  <r>
    <s v="QDO-57268-842"/>
    <x v="0"/>
    <x v="2"/>
    <n v="158.12499999999997"/>
    <x v="612"/>
  </r>
  <r>
    <s v="IIZ-24416-212"/>
    <x v="2"/>
    <x v="0"/>
    <n v="32.22"/>
    <x v="641"/>
  </r>
  <r>
    <s v="AWP-11469-510"/>
    <x v="2"/>
    <x v="2"/>
    <n v="24.3"/>
    <x v="36"/>
  </r>
  <r>
    <s v="KXA-27983-918"/>
    <x v="1"/>
    <x v="0"/>
    <n v="35.849999999999994"/>
    <x v="642"/>
  </r>
  <r>
    <s v="VKQ-39009-292"/>
    <x v="0"/>
    <x v="3"/>
    <n v="72.75"/>
    <x v="219"/>
  </r>
  <r>
    <s v="PDB-98743-282"/>
    <x v="1"/>
    <x v="3"/>
    <n v="47.55"/>
    <x v="643"/>
  </r>
  <r>
    <s v="SXW-34014-556"/>
    <x v="1"/>
    <x v="0"/>
    <n v="3.5849999999999995"/>
    <x v="644"/>
  </r>
  <r>
    <s v="QOJ-38788-727"/>
    <x v="0"/>
    <x v="2"/>
    <n v="158.12499999999997"/>
    <x v="136"/>
  </r>
  <r>
    <s v="TGF-38649-658"/>
    <x v="0"/>
    <x v="3"/>
    <n v="17.46"/>
    <x v="645"/>
  </r>
  <r>
    <s v="EAI-25194-209"/>
    <x v="1"/>
    <x v="1"/>
    <n v="148.92499999999998"/>
    <x v="646"/>
  </r>
  <r>
    <s v="IJK-34441-720"/>
    <x v="0"/>
    <x v="1"/>
    <n v="40.5"/>
    <x v="647"/>
  </r>
  <r>
    <s v="ZMC-00336-619"/>
    <x v="0"/>
    <x v="1"/>
    <n v="27"/>
    <x v="591"/>
  </r>
  <r>
    <s v="UPX-54529-618"/>
    <x v="2"/>
    <x v="3"/>
    <n v="38.849999999999994"/>
    <x v="648"/>
  </r>
  <r>
    <s v="DLX-01059-899"/>
    <x v="1"/>
    <x v="0"/>
    <n v="59.75"/>
    <x v="191"/>
  </r>
  <r>
    <s v="MEK-85120-243"/>
    <x v="1"/>
    <x v="0"/>
    <n v="10.754999999999999"/>
    <x v="649"/>
  </r>
  <r>
    <s v="NFI-37188-246"/>
    <x v="2"/>
    <x v="1"/>
    <n v="91.539999999999992"/>
    <x v="553"/>
  </r>
  <r>
    <s v="BXH-62195-013"/>
    <x v="0"/>
    <x v="1"/>
    <n v="45"/>
    <x v="584"/>
  </r>
  <r>
    <s v="YLK-78851-470"/>
    <x v="0"/>
    <x v="0"/>
    <n v="137.31"/>
    <x v="650"/>
  </r>
  <r>
    <s v="DXY-76225-633"/>
    <x v="0"/>
    <x v="1"/>
    <n v="6.75"/>
    <x v="121"/>
  </r>
  <r>
    <s v="UHP-24614-199"/>
    <x v="0"/>
    <x v="1"/>
    <n v="45"/>
    <x v="472"/>
  </r>
  <r>
    <s v="HBY-35655-049"/>
    <x v="2"/>
    <x v="2"/>
    <n v="83.835000000000008"/>
    <x v="594"/>
  </r>
  <r>
    <s v="DCE-22886-861"/>
    <x v="2"/>
    <x v="2"/>
    <n v="3.645"/>
    <x v="89"/>
  </r>
  <r>
    <s v="QTG-93823-843"/>
    <x v="0"/>
    <x v="1"/>
    <n v="6.75"/>
    <x v="651"/>
  </r>
  <r>
    <s v="QTG-93823-843"/>
    <x v="0"/>
    <x v="1"/>
    <n v="6.75"/>
    <x v="651"/>
  </r>
  <r>
    <s v="WFT-16178-396"/>
    <x v="2"/>
    <x v="0"/>
    <n v="13.424999999999997"/>
    <x v="249"/>
  </r>
  <r>
    <s v="ERC-54560-934"/>
    <x v="2"/>
    <x v="0"/>
    <n v="123.50999999999999"/>
    <x v="652"/>
  </r>
  <r>
    <s v="RUK-78200-416"/>
    <x v="2"/>
    <x v="3"/>
    <n v="7.77"/>
    <x v="653"/>
  </r>
  <r>
    <s v="KHK-13105-388"/>
    <x v="0"/>
    <x v="1"/>
    <n v="67.5"/>
    <x v="177"/>
  </r>
  <r>
    <s v="NJR-03699-189"/>
    <x v="2"/>
    <x v="2"/>
    <n v="27.945"/>
    <x v="22"/>
  </r>
  <r>
    <s v="PJV-20427-019"/>
    <x v="1"/>
    <x v="1"/>
    <n v="89.35499999999999"/>
    <x v="508"/>
  </r>
  <r>
    <s v="UGK-07613-982"/>
    <x v="0"/>
    <x v="1"/>
    <n v="20.25"/>
    <x v="654"/>
  </r>
  <r>
    <s v="OLA-68289-577"/>
    <x v="0"/>
    <x v="1"/>
    <n v="33.75"/>
    <x v="524"/>
  </r>
  <r>
    <s v="TNR-84447-052"/>
    <x v="2"/>
    <x v="2"/>
    <n v="111.78"/>
    <x v="655"/>
  </r>
  <r>
    <s v="FBZ-64200-586"/>
    <x v="0"/>
    <x v="2"/>
    <n v="63.249999999999993"/>
    <x v="523"/>
  </r>
  <r>
    <s v="OBN-66334-505"/>
    <x v="1"/>
    <x v="2"/>
    <n v="8.91"/>
    <x v="656"/>
  </r>
  <r>
    <s v="NXM-89323-646"/>
    <x v="2"/>
    <x v="2"/>
    <n v="12.15"/>
    <x v="657"/>
  </r>
  <r>
    <s v="NHI-23264-055"/>
    <x v="2"/>
    <x v="1"/>
    <n v="23.88"/>
    <x v="658"/>
  </r>
  <r>
    <s v="EQH-53569-934"/>
    <x v="0"/>
    <x v="2"/>
    <n v="55"/>
    <x v="659"/>
  </r>
  <r>
    <s v="XKK-06692-189"/>
    <x v="2"/>
    <x v="0"/>
    <n v="26.849999999999998"/>
    <x v="558"/>
  </r>
  <r>
    <s v="BYP-16005-016"/>
    <x v="0"/>
    <x v="0"/>
    <n v="114.42499999999998"/>
    <x v="660"/>
  </r>
  <r>
    <s v="LWS-13938-905"/>
    <x v="0"/>
    <x v="1"/>
    <n v="155.24999999999997"/>
    <x v="661"/>
  </r>
  <r>
    <s v="OLH-95722-362"/>
    <x v="2"/>
    <x v="3"/>
    <n v="23.31"/>
    <x v="662"/>
  </r>
  <r>
    <s v="OLH-95722-362"/>
    <x v="2"/>
    <x v="3"/>
    <n v="23.31"/>
    <x v="662"/>
  </r>
  <r>
    <s v="KCW-50949-318"/>
    <x v="1"/>
    <x v="2"/>
    <n v="74.25"/>
    <x v="184"/>
  </r>
  <r>
    <s v="JGZ-16947-591"/>
    <x v="1"/>
    <x v="3"/>
    <n v="28.53"/>
    <x v="663"/>
  </r>
  <r>
    <s v="LXS-63326-144"/>
    <x v="1"/>
    <x v="0"/>
    <n v="14.339999999999998"/>
    <x v="334"/>
  </r>
  <r>
    <s v="CZG-86544-655"/>
    <x v="1"/>
    <x v="1"/>
    <n v="15.54"/>
    <x v="664"/>
  </r>
  <r>
    <s v="WFV-88138-247"/>
    <x v="1"/>
    <x v="0"/>
    <n v="35.849999999999994"/>
    <x v="24"/>
  </r>
  <r>
    <s v="RFG-28227-288"/>
    <x v="1"/>
    <x v="1"/>
    <n v="46.62"/>
    <x v="12"/>
  </r>
  <r>
    <s v="QAK-77286-758"/>
    <x v="1"/>
    <x v="0"/>
    <n v="35.849999999999994"/>
    <x v="105"/>
  </r>
  <r>
    <s v="CZD-56716-840"/>
    <x v="2"/>
    <x v="3"/>
    <n v="119.13999999999999"/>
    <x v="665"/>
  </r>
  <r>
    <s v="UBI-59229-277"/>
    <x v="2"/>
    <x v="3"/>
    <n v="23.31"/>
    <x v="44"/>
  </r>
  <r>
    <s v="WJJ-37489-898"/>
    <x v="0"/>
    <x v="1"/>
    <n v="11.25"/>
    <x v="171"/>
  </r>
  <r>
    <s v="ORX-57454-917"/>
    <x v="2"/>
    <x v="2"/>
    <n v="83.835000000000008"/>
    <x v="328"/>
  </r>
  <r>
    <s v="GRB-68838-629"/>
    <x v="1"/>
    <x v="0"/>
    <n v="109.93999999999998"/>
    <x v="648"/>
  </r>
  <r>
    <s v="SHT-04865-419"/>
    <x v="1"/>
    <x v="0"/>
    <n v="14.339999999999998"/>
    <x v="666"/>
  </r>
  <r>
    <s v="UQI-28177-865"/>
    <x v="1"/>
    <x v="0"/>
    <n v="21.509999999999998"/>
    <x v="577"/>
  </r>
  <r>
    <s v="OIB-13664-879"/>
    <x v="0"/>
    <x v="1"/>
    <n v="22.5"/>
    <x v="114"/>
  </r>
  <r>
    <s v="PJS-30996-485"/>
    <x v="1"/>
    <x v="1"/>
    <n v="3.8849999999999998"/>
    <x v="4"/>
  </r>
  <r>
    <s v="HEL-86709-449"/>
    <x v="2"/>
    <x v="2"/>
    <n v="27.945"/>
    <x v="667"/>
  </r>
  <r>
    <s v="NCH-55389-562"/>
    <x v="1"/>
    <x v="2"/>
    <n v="170.77499999999998"/>
    <x v="110"/>
  </r>
  <r>
    <s v="NCH-55389-562"/>
    <x v="1"/>
    <x v="2"/>
    <n v="170.77499999999998"/>
    <x v="110"/>
  </r>
  <r>
    <s v="NCH-55389-562"/>
    <x v="1"/>
    <x v="2"/>
    <n v="170.77499999999998"/>
    <x v="110"/>
  </r>
  <r>
    <s v="NCH-55389-562"/>
    <x v="1"/>
    <x v="2"/>
    <n v="170.77499999999998"/>
    <x v="110"/>
  </r>
  <r>
    <s v="GUG-45603-775"/>
    <x v="1"/>
    <x v="3"/>
    <n v="23.774999999999999"/>
    <x v="668"/>
  </r>
  <r>
    <s v="KJB-98240-098"/>
    <x v="1"/>
    <x v="3"/>
    <n v="79.25"/>
    <x v="422"/>
  </r>
  <r>
    <s v="JMS-48374-462"/>
    <x v="2"/>
    <x v="1"/>
    <n v="45.769999999999996"/>
    <x v="669"/>
  </r>
  <r>
    <s v="YIT-15877-117"/>
    <x v="2"/>
    <x v="0"/>
    <n v="8.9499999999999993"/>
    <x v="670"/>
  </r>
  <r>
    <s v="YVK-82679-655"/>
    <x v="0"/>
    <x v="0"/>
    <n v="23.88"/>
    <x v="341"/>
  </r>
  <r>
    <s v="TYH-81940-054"/>
    <x v="1"/>
    <x v="2"/>
    <n v="22.274999999999999"/>
    <x v="671"/>
  </r>
  <r>
    <s v="HTY-30660-254"/>
    <x v="0"/>
    <x v="0"/>
    <n v="29.849999999999998"/>
    <x v="672"/>
  </r>
  <r>
    <s v="GPW-43956-761"/>
    <x v="1"/>
    <x v="2"/>
    <n v="53.46"/>
    <x v="673"/>
  </r>
  <r>
    <s v="DWY-56352-412"/>
    <x v="2"/>
    <x v="0"/>
    <n v="2.6849999999999996"/>
    <x v="674"/>
  </r>
  <r>
    <s v="PUH-55647-976"/>
    <x v="0"/>
    <x v="0"/>
    <n v="5.97"/>
    <x v="675"/>
  </r>
  <r>
    <s v="DTB-71371-705"/>
    <x v="2"/>
    <x v="3"/>
    <n v="12.95"/>
    <x v="539"/>
  </r>
  <r>
    <s v="ZDC-64769-740"/>
    <x v="0"/>
    <x v="2"/>
    <n v="8.25"/>
    <x v="676"/>
  </r>
  <r>
    <s v="TED-81959-419"/>
    <x v="1"/>
    <x v="1"/>
    <n v="148.92499999999998"/>
    <x v="677"/>
  </r>
  <r>
    <s v="FDO-25756-141"/>
    <x v="1"/>
    <x v="1"/>
    <n v="89.35499999999999"/>
    <x v="629"/>
  </r>
  <r>
    <s v="HKN-31467-517"/>
    <x v="0"/>
    <x v="3"/>
    <n v="87.300000000000011"/>
    <x v="662"/>
  </r>
  <r>
    <s v="POF-29666-012"/>
    <x v="2"/>
    <x v="0"/>
    <n v="5.3699999999999992"/>
    <x v="102"/>
  </r>
  <r>
    <s v="IRX-59256-644"/>
    <x v="2"/>
    <x v="1"/>
    <n v="8.9550000000000001"/>
    <x v="678"/>
  </r>
  <r>
    <s v="LTN-89139-350"/>
    <x v="1"/>
    <x v="0"/>
    <n v="137.42499999999998"/>
    <x v="679"/>
  </r>
  <r>
    <s v="TXF-79780-017"/>
    <x v="1"/>
    <x v="0"/>
    <n v="59.75"/>
    <x v="112"/>
  </r>
  <r>
    <s v="ALM-80762-974"/>
    <x v="1"/>
    <x v="1"/>
    <n v="23.31"/>
    <x v="55"/>
  </r>
  <r>
    <s v="NXF-15738-707"/>
    <x v="2"/>
    <x v="0"/>
    <n v="10.739999999999998"/>
    <x v="680"/>
  </r>
  <r>
    <s v="MVV-19034-198"/>
    <x v="2"/>
    <x v="2"/>
    <n v="167.67000000000002"/>
    <x v="94"/>
  </r>
  <r>
    <s v="KUX-19632-830"/>
    <x v="2"/>
    <x v="2"/>
    <n v="21.87"/>
    <x v="160"/>
  </r>
  <r>
    <s v="SNZ-44595-152"/>
    <x v="1"/>
    <x v="0"/>
    <n v="23.9"/>
    <x v="681"/>
  </r>
  <r>
    <s v="GQA-37241-629"/>
    <x v="0"/>
    <x v="1"/>
    <n v="6.75"/>
    <x v="502"/>
  </r>
  <r>
    <s v="WVV-79948-067"/>
    <x v="0"/>
    <x v="2"/>
    <n v="31.624999999999996"/>
    <x v="682"/>
  </r>
  <r>
    <s v="LHX-81117-166"/>
    <x v="1"/>
    <x v="0"/>
    <n v="47.8"/>
    <x v="683"/>
  </r>
  <r>
    <s v="GCD-75444-320"/>
    <x v="0"/>
    <x v="3"/>
    <n v="33.464999999999996"/>
    <x v="594"/>
  </r>
  <r>
    <s v="SGA-30059-217"/>
    <x v="2"/>
    <x v="1"/>
    <n v="29.849999999999998"/>
    <x v="389"/>
  </r>
  <r>
    <s v="GNL-98714-885"/>
    <x v="0"/>
    <x v="0"/>
    <n v="29.849999999999998"/>
    <x v="583"/>
  </r>
  <r>
    <s v="OQA-93249-841"/>
    <x v="0"/>
    <x v="1"/>
    <n v="155.24999999999997"/>
    <x v="647"/>
  </r>
  <r>
    <s v="DUV-12075-132"/>
    <x v="2"/>
    <x v="2"/>
    <n v="18.225000000000001"/>
    <x v="366"/>
  </r>
  <r>
    <s v="DUV-12075-132"/>
    <x v="2"/>
    <x v="2"/>
    <n v="18.225000000000001"/>
    <x v="366"/>
  </r>
  <r>
    <s v="KPO-24942-184"/>
    <x v="1"/>
    <x v="3"/>
    <n v="109.36499999999999"/>
    <x v="684"/>
  </r>
  <r>
    <s v="SRJ-79353-838"/>
    <x v="1"/>
    <x v="1"/>
    <n v="77.699999999999989"/>
    <x v="506"/>
  </r>
  <r>
    <s v="XBV-40336-071"/>
    <x v="2"/>
    <x v="1"/>
    <n v="8.9550000000000001"/>
    <x v="685"/>
  </r>
  <r>
    <s v="RLM-96511-467"/>
    <x v="1"/>
    <x v="0"/>
    <n v="27.484999999999996"/>
    <x v="191"/>
  </r>
  <r>
    <s v="AEZ-13242-456"/>
    <x v="0"/>
    <x v="0"/>
    <n v="29.849999999999998"/>
    <x v="686"/>
  </r>
  <r>
    <s v="UME-75640-698"/>
    <x v="0"/>
    <x v="1"/>
    <n v="27"/>
    <x v="687"/>
  </r>
  <r>
    <s v="GJC-66474-557"/>
    <x v="2"/>
    <x v="1"/>
    <n v="9.9499999999999993"/>
    <x v="629"/>
  </r>
  <r>
    <s v="IRV-20769-219"/>
    <x v="0"/>
    <x v="2"/>
    <n v="12.375"/>
    <x v="6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DDF9E2-3651-42F7-81BA-F18B91EB086E}" name="PivotTable26"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7" firstHeaderRow="1" firstDataRow="1"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showAll="0"/>
    <pivotField numFmtId="166" showAll="0">
      <items count="5">
        <item x="3"/>
        <item x="1"/>
        <item x="0"/>
        <item x="2"/>
        <item t="default"/>
      </items>
    </pivotField>
    <pivotField numFmtId="167" showAll="0"/>
    <pivotField dataField="1" numFmtId="167" showAll="0"/>
    <pivotField showAll="0">
      <items count="5">
        <item x="2"/>
        <item x="1"/>
        <item x="3"/>
        <item x="0"/>
        <item t="default"/>
      </items>
    </pivotField>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Fields count="1">
    <field x="7"/>
  </rowFields>
  <rowItems count="4">
    <i>
      <x/>
    </i>
    <i>
      <x v="2"/>
    </i>
    <i>
      <x v="1"/>
    </i>
    <i t="grand">
      <x/>
    </i>
  </rowItems>
  <colItems count="1">
    <i/>
  </colItems>
  <dataFields count="1">
    <dataField name="Sum of Sales" fld="12" baseField="0" baseItem="0" numFmtId="167"/>
  </dataFields>
  <formats count="1">
    <format dxfId="90">
      <pivotArea collapsedLevelsAreSubtotals="1" fieldPosition="0">
        <references count="1">
          <reference field="7" count="0"/>
        </references>
      </pivotArea>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7" count="1" selected="0">
            <x v="2"/>
          </reference>
        </references>
      </pivotArea>
    </chartFormat>
    <chartFormat chart="3" format="8">
      <pivotArea type="data" outline="0" fieldPosition="0">
        <references count="2">
          <reference field="4294967294" count="1" selected="0">
            <x v="0"/>
          </reference>
          <reference field="7"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31A1AD-83AF-4876-B16C-481F9739961F}" name="PivotTable26"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B9" firstHeaderRow="1" firstDataRow="1"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maxSubtotal="1">
      <items count="914">
        <item x="635"/>
        <item x="158"/>
        <item x="579"/>
        <item x="94"/>
        <item x="775"/>
        <item x="869"/>
        <item x="25"/>
        <item x="195"/>
        <item x="901"/>
        <item x="134"/>
        <item x="667"/>
        <item x="175"/>
        <item x="58"/>
        <item x="858"/>
        <item x="748"/>
        <item x="189"/>
        <item x="716"/>
        <item x="574"/>
        <item x="378"/>
        <item x="201"/>
        <item x="511"/>
        <item x="125"/>
        <item x="640"/>
        <item x="18"/>
        <item x="264"/>
        <item x="123"/>
        <item x="6"/>
        <item x="405"/>
        <item x="905"/>
        <item x="445"/>
        <item x="38"/>
        <item x="874"/>
        <item x="140"/>
        <item x="53"/>
        <item x="236"/>
        <item x="233"/>
        <item x="50"/>
        <item x="875"/>
        <item x="164"/>
        <item x="619"/>
        <item x="539"/>
        <item x="52"/>
        <item x="213"/>
        <item x="486"/>
        <item x="898"/>
        <item x="491"/>
        <item x="301"/>
        <item x="449"/>
        <item x="459"/>
        <item x="835"/>
        <item x="885"/>
        <item x="39"/>
        <item x="371"/>
        <item x="155"/>
        <item x="463"/>
        <item x="101"/>
        <item x="323"/>
        <item x="812"/>
        <item x="105"/>
        <item x="503"/>
        <item x="22"/>
        <item x="893"/>
        <item x="241"/>
        <item x="250"/>
        <item x="130"/>
        <item x="761"/>
        <item x="752"/>
        <item x="414"/>
        <item x="36"/>
        <item x="228"/>
        <item x="899"/>
        <item x="706"/>
        <item x="360"/>
        <item x="33"/>
        <item x="319"/>
        <item x="131"/>
        <item x="187"/>
        <item x="93"/>
        <item x="234"/>
        <item x="789"/>
        <item x="719"/>
        <item x="103"/>
        <item x="568"/>
        <item x="679"/>
        <item x="279"/>
        <item x="883"/>
        <item x="556"/>
        <item x="448"/>
        <item x="49"/>
        <item x="434"/>
        <item x="441"/>
        <item x="506"/>
        <item x="541"/>
        <item x="205"/>
        <item x="484"/>
        <item x="682"/>
        <item x="544"/>
        <item x="796"/>
        <item x="367"/>
        <item x="651"/>
        <item x="218"/>
        <item x="209"/>
        <item x="699"/>
        <item x="769"/>
        <item x="376"/>
        <item x="845"/>
        <item x="70"/>
        <item x="601"/>
        <item x="145"/>
        <item x="242"/>
        <item x="714"/>
        <item x="139"/>
        <item x="254"/>
        <item x="225"/>
        <item x="754"/>
        <item x="314"/>
        <item x="390"/>
        <item x="771"/>
        <item x="513"/>
        <item x="776"/>
        <item x="572"/>
        <item x="92"/>
        <item x="849"/>
        <item x="641"/>
        <item x="545"/>
        <item x="208"/>
        <item x="87"/>
        <item x="32"/>
        <item x="454"/>
        <item x="63"/>
        <item x="401"/>
        <item x="26"/>
        <item x="59"/>
        <item x="862"/>
        <item x="383"/>
        <item x="227"/>
        <item x="564"/>
        <item x="576"/>
        <item x="571"/>
        <item x="470"/>
        <item x="872"/>
        <item x="147"/>
        <item x="67"/>
        <item x="100"/>
        <item x="868"/>
        <item x="739"/>
        <item x="790"/>
        <item x="43"/>
        <item x="424"/>
        <item x="630"/>
        <item x="379"/>
        <item x="395"/>
        <item x="257"/>
        <item x="828"/>
        <item x="421"/>
        <item x="285"/>
        <item x="795"/>
        <item x="347"/>
        <item x="185"/>
        <item x="361"/>
        <item x="570"/>
        <item x="583"/>
        <item x="85"/>
        <item x="150"/>
        <item x="808"/>
        <item x="270"/>
        <item x="0"/>
        <item x="680"/>
        <item x="559"/>
        <item x="772"/>
        <item x="488"/>
        <item x="622"/>
        <item x="519"/>
        <item x="385"/>
        <item x="648"/>
        <item x="581"/>
        <item x="289"/>
        <item x="119"/>
        <item x="386"/>
        <item x="709"/>
        <item x="741"/>
        <item x="520"/>
        <item x="563"/>
        <item x="304"/>
        <item x="801"/>
        <item x="650"/>
        <item x="174"/>
        <item x="832"/>
        <item x="803"/>
        <item x="109"/>
        <item x="674"/>
        <item x="566"/>
        <item x="807"/>
        <item x="232"/>
        <item x="720"/>
        <item x="1"/>
        <item x="5"/>
        <item x="652"/>
        <item x="276"/>
        <item x="35"/>
        <item x="731"/>
        <item x="806"/>
        <item x="632"/>
        <item x="403"/>
        <item x="357"/>
        <item x="48"/>
        <item x="436"/>
        <item x="102"/>
        <item x="287"/>
        <item x="788"/>
        <item x="467"/>
        <item x="490"/>
        <item x="537"/>
        <item x="331"/>
        <item x="489"/>
        <item x="603"/>
        <item x="426"/>
        <item x="425"/>
        <item x="215"/>
        <item x="142"/>
        <item x="2"/>
        <item x="767"/>
        <item x="21"/>
        <item x="562"/>
        <item x="879"/>
        <item x="688"/>
        <item x="442"/>
        <item x="596"/>
        <item x="190"/>
        <item x="30"/>
        <item x="514"/>
        <item x="671"/>
        <item x="696"/>
        <item x="685"/>
        <item x="614"/>
        <item x="13"/>
        <item x="643"/>
        <item x="251"/>
        <item x="785"/>
        <item x="469"/>
        <item x="51"/>
        <item x="246"/>
        <item x="74"/>
        <item x="532"/>
        <item x="637"/>
        <item x="694"/>
        <item x="47"/>
        <item x="300"/>
        <item x="438"/>
        <item x="200"/>
        <item x="446"/>
        <item x="691"/>
        <item x="525"/>
        <item x="888"/>
        <item x="258"/>
        <item x="613"/>
        <item x="745"/>
        <item x="678"/>
        <item x="854"/>
        <item x="165"/>
        <item x="819"/>
        <item x="427"/>
        <item x="69"/>
        <item x="895"/>
        <item x="177"/>
        <item x="364"/>
        <item x="89"/>
        <item x="587"/>
        <item x="569"/>
        <item x="567"/>
        <item x="735"/>
        <item x="732"/>
        <item x="336"/>
        <item x="611"/>
        <item x="354"/>
        <item x="600"/>
        <item x="78"/>
        <item x="84"/>
        <item x="256"/>
        <item x="538"/>
        <item x="718"/>
        <item x="79"/>
        <item x="340"/>
        <item x="870"/>
        <item x="721"/>
        <item x="499"/>
        <item x="349"/>
        <item x="498"/>
        <item x="529"/>
        <item x="786"/>
        <item x="219"/>
        <item x="245"/>
        <item x="339"/>
        <item x="399"/>
        <item x="178"/>
        <item x="605"/>
        <item x="802"/>
        <item x="221"/>
        <item x="60"/>
        <item x="455"/>
        <item x="282"/>
        <item x="717"/>
        <item x="844"/>
        <item x="97"/>
        <item x="10"/>
        <item x="647"/>
        <item x="851"/>
        <item x="380"/>
        <item x="821"/>
        <item x="243"/>
        <item x="592"/>
        <item x="657"/>
        <item x="867"/>
        <item x="586"/>
        <item x="199"/>
        <item x="666"/>
        <item x="332"/>
        <item x="863"/>
        <item x="321"/>
        <item x="374"/>
        <item x="42"/>
        <item x="846"/>
        <item x="684"/>
        <item x="248"/>
        <item x="440"/>
        <item x="259"/>
        <item x="417"/>
        <item x="318"/>
        <item x="284"/>
        <item x="351"/>
        <item x="298"/>
        <item x="117"/>
        <item x="291"/>
        <item x="293"/>
        <item x="188"/>
        <item x="19"/>
        <item x="783"/>
        <item x="452"/>
        <item x="202"/>
        <item x="909"/>
        <item x="159"/>
        <item x="535"/>
        <item x="167"/>
        <item x="763"/>
        <item x="138"/>
        <item x="28"/>
        <item x="83"/>
        <item x="627"/>
        <item x="645"/>
        <item x="11"/>
        <item x="557"/>
        <item x="604"/>
        <item x="482"/>
        <item x="534"/>
        <item x="135"/>
        <item x="137"/>
        <item x="591"/>
        <item x="618"/>
        <item x="850"/>
        <item x="608"/>
        <item x="833"/>
        <item x="746"/>
        <item x="703"/>
        <item x="747"/>
        <item x="88"/>
        <item x="876"/>
        <item x="693"/>
        <item x="774"/>
        <item x="565"/>
        <item x="226"/>
        <item x="553"/>
        <item x="762"/>
        <item x="362"/>
        <item x="428"/>
        <item x="62"/>
        <item x="910"/>
        <item x="163"/>
        <item x="528"/>
        <item x="306"/>
        <item x="711"/>
        <item x="356"/>
        <item x="479"/>
        <item x="255"/>
        <item x="391"/>
        <item x="698"/>
        <item x="372"/>
        <item x="830"/>
        <item x="335"/>
        <item x="330"/>
        <item x="855"/>
        <item x="373"/>
        <item x="316"/>
        <item x="29"/>
        <item x="45"/>
        <item x="95"/>
        <item x="278"/>
        <item x="595"/>
        <item x="269"/>
        <item x="847"/>
        <item x="697"/>
        <item x="584"/>
        <item x="634"/>
        <item x="238"/>
        <item x="377"/>
        <item x="610"/>
        <item x="843"/>
        <item x="891"/>
        <item x="456"/>
        <item x="662"/>
        <item x="727"/>
        <item x="784"/>
        <item x="625"/>
        <item x="398"/>
        <item x="121"/>
        <item x="295"/>
        <item x="112"/>
        <item x="206"/>
        <item x="664"/>
        <item x="223"/>
        <item x="453"/>
        <item x="400"/>
        <item x="781"/>
        <item x="355"/>
        <item x="886"/>
        <item x="860"/>
        <item x="497"/>
        <item x="384"/>
        <item x="352"/>
        <item x="220"/>
        <item x="737"/>
        <item x="252"/>
        <item x="23"/>
        <item x="9"/>
        <item x="773"/>
        <item x="476"/>
        <item x="621"/>
        <item x="107"/>
        <item x="271"/>
        <item x="878"/>
        <item x="675"/>
        <item x="34"/>
        <item x="419"/>
        <item x="432"/>
        <item x="24"/>
        <item x="461"/>
        <item x="757"/>
        <item x="413"/>
        <item x="668"/>
        <item x="738"/>
        <item x="815"/>
        <item x="902"/>
        <item x="27"/>
        <item x="162"/>
        <item x="265"/>
        <item x="725"/>
        <item x="852"/>
        <item x="547"/>
        <item x="826"/>
        <item x="154"/>
        <item x="778"/>
        <item x="588"/>
        <item x="740"/>
        <item x="602"/>
        <item x="861"/>
        <item x="633"/>
        <item x="268"/>
        <item x="296"/>
        <item x="247"/>
        <item x="620"/>
        <item x="478"/>
        <item x="402"/>
        <item x="487"/>
        <item x="856"/>
        <item x="249"/>
        <item x="756"/>
        <item x="262"/>
        <item x="550"/>
        <item x="388"/>
        <item x="758"/>
        <item x="797"/>
        <item x="543"/>
        <item x="299"/>
        <item x="194"/>
        <item x="689"/>
        <item x="460"/>
        <item x="40"/>
        <item x="813"/>
        <item x="760"/>
        <item x="73"/>
        <item x="118"/>
        <item x="172"/>
        <item x="397"/>
        <item x="686"/>
        <item x="897"/>
        <item x="884"/>
        <item x="468"/>
        <item x="594"/>
        <item x="615"/>
        <item x="99"/>
        <item x="677"/>
        <item x="363"/>
        <item x="842"/>
        <item x="151"/>
        <item x="702"/>
        <item x="607"/>
        <item x="715"/>
        <item x="211"/>
        <item x="266"/>
        <item x="670"/>
        <item x="143"/>
        <item x="889"/>
        <item x="261"/>
        <item x="16"/>
        <item x="822"/>
        <item x="505"/>
        <item x="676"/>
        <item x="522"/>
        <item x="654"/>
        <item x="294"/>
        <item x="838"/>
        <item x="126"/>
        <item x="54"/>
        <item x="274"/>
        <item x="447"/>
        <item x="410"/>
        <item x="240"/>
        <item x="350"/>
        <item x="530"/>
        <item x="342"/>
        <item x="516"/>
        <item x="338"/>
        <item x="156"/>
        <item x="346"/>
        <item x="146"/>
        <item x="368"/>
        <item x="779"/>
        <item x="280"/>
        <item x="764"/>
        <item x="418"/>
        <item x="665"/>
        <item x="462"/>
        <item x="585"/>
        <item x="136"/>
        <item x="420"/>
        <item x="344"/>
        <item x="366"/>
        <item x="7"/>
        <item x="728"/>
        <item x="370"/>
        <item x="628"/>
        <item x="646"/>
        <item x="113"/>
        <item x="345"/>
        <item x="517"/>
        <item x="111"/>
        <item x="15"/>
        <item x="429"/>
        <item x="548"/>
        <item x="906"/>
        <item x="290"/>
        <item x="157"/>
        <item x="315"/>
        <item x="799"/>
        <item x="275"/>
        <item x="281"/>
        <item x="72"/>
        <item x="736"/>
        <item x="730"/>
        <item x="865"/>
        <item x="626"/>
        <item x="106"/>
        <item x="303"/>
        <item x="90"/>
        <item x="308"/>
        <item x="334"/>
        <item x="472"/>
        <item x="524"/>
        <item x="337"/>
        <item x="599"/>
        <item x="273"/>
        <item x="184"/>
        <item x="672"/>
        <item x="501"/>
        <item x="589"/>
        <item x="911"/>
        <item x="656"/>
        <item x="4"/>
        <item x="56"/>
        <item x="810"/>
        <item x="798"/>
        <item x="176"/>
        <item x="900"/>
        <item x="483"/>
        <item x="551"/>
        <item x="267"/>
        <item x="464"/>
        <item x="108"/>
        <item x="704"/>
        <item x="649"/>
        <item x="186"/>
        <item x="170"/>
        <item x="493"/>
        <item x="183"/>
        <item x="272"/>
        <item x="423"/>
        <item x="710"/>
        <item x="466"/>
        <item x="393"/>
        <item x="658"/>
        <item x="496"/>
        <item x="829"/>
        <item x="814"/>
        <item x="840"/>
        <item x="415"/>
        <item x="128"/>
        <item x="780"/>
        <item x="132"/>
        <item x="408"/>
        <item x="866"/>
        <item x="359"/>
        <item x="81"/>
        <item x="451"/>
        <item x="133"/>
        <item x="787"/>
        <item x="841"/>
        <item x="873"/>
        <item x="881"/>
        <item x="695"/>
        <item x="659"/>
        <item x="864"/>
        <item x="358"/>
        <item x="310"/>
        <item x="65"/>
        <item x="561"/>
        <item x="197"/>
        <item x="57"/>
        <item x="64"/>
        <item x="554"/>
        <item x="526"/>
        <item x="288"/>
        <item x="320"/>
        <item x="907"/>
        <item x="409"/>
        <item x="759"/>
        <item x="477"/>
        <item x="653"/>
        <item x="578"/>
        <item x="416"/>
        <item x="598"/>
        <item x="435"/>
        <item x="597"/>
        <item x="433"/>
        <item x="521"/>
        <item x="422"/>
        <item x="387"/>
        <item x="149"/>
        <item x="624"/>
        <item x="204"/>
        <item x="723"/>
        <item x="766"/>
        <item x="495"/>
        <item x="37"/>
        <item x="502"/>
        <item x="457"/>
        <item x="148"/>
        <item x="507"/>
        <item x="381"/>
        <item x="500"/>
        <item x="573"/>
        <item x="116"/>
        <item x="286"/>
        <item x="348"/>
        <item x="582"/>
        <item x="834"/>
        <item x="777"/>
        <item x="542"/>
        <item x="749"/>
        <item x="644"/>
        <item x="375"/>
        <item x="722"/>
        <item x="144"/>
        <item x="169"/>
        <item x="66"/>
        <item x="823"/>
        <item x="510"/>
        <item x="871"/>
        <item x="8"/>
        <item x="407"/>
        <item x="181"/>
        <item x="700"/>
        <item x="46"/>
        <item x="481"/>
        <item x="75"/>
        <item x="253"/>
        <item x="17"/>
        <item x="824"/>
        <item x="313"/>
        <item x="687"/>
        <item x="324"/>
        <item x="912"/>
        <item x="705"/>
        <item x="811"/>
        <item x="793"/>
        <item x="412"/>
        <item x="61"/>
        <item x="518"/>
        <item x="431"/>
        <item x="31"/>
        <item x="669"/>
        <item x="877"/>
        <item x="692"/>
        <item x="908"/>
        <item x="369"/>
        <item x="244"/>
        <item x="792"/>
        <item x="443"/>
        <item x="325"/>
        <item x="744"/>
        <item x="473"/>
        <item x="612"/>
        <item x="216"/>
        <item x="231"/>
        <item x="260"/>
        <item x="55"/>
        <item x="887"/>
        <item x="305"/>
        <item x="444"/>
        <item x="661"/>
        <item x="239"/>
        <item x="198"/>
        <item x="173"/>
        <item x="207"/>
        <item x="734"/>
        <item x="465"/>
        <item x="575"/>
        <item x="765"/>
        <item x="68"/>
        <item x="353"/>
        <item x="312"/>
        <item x="80"/>
        <item x="76"/>
        <item x="91"/>
        <item x="122"/>
        <item x="809"/>
        <item x="552"/>
        <item x="329"/>
        <item x="512"/>
        <item x="475"/>
        <item x="326"/>
        <item x="179"/>
        <item x="297"/>
        <item x="755"/>
        <item x="492"/>
        <item x="904"/>
        <item x="322"/>
        <item x="708"/>
        <item x="882"/>
        <item x="110"/>
        <item x="343"/>
        <item x="224"/>
        <item x="890"/>
        <item x="804"/>
        <item x="753"/>
        <item x="292"/>
        <item x="196"/>
        <item x="214"/>
        <item x="235"/>
        <item x="903"/>
        <item x="480"/>
        <item x="533"/>
        <item x="623"/>
        <item x="673"/>
        <item x="817"/>
        <item x="193"/>
        <item x="41"/>
        <item x="590"/>
        <item x="171"/>
        <item x="794"/>
        <item x="333"/>
        <item x="733"/>
        <item x="365"/>
        <item x="71"/>
        <item x="161"/>
        <item x="168"/>
        <item x="3"/>
        <item x="857"/>
        <item x="515"/>
        <item x="382"/>
        <item x="853"/>
        <item x="283"/>
        <item x="182"/>
        <item x="124"/>
        <item x="743"/>
        <item x="96"/>
        <item x="504"/>
        <item x="683"/>
        <item x="791"/>
        <item x="82"/>
        <item x="546"/>
        <item x="404"/>
        <item x="609"/>
        <item x="115"/>
        <item x="712"/>
        <item x="770"/>
        <item x="394"/>
        <item x="782"/>
        <item x="141"/>
        <item x="839"/>
        <item x="120"/>
        <item x="540"/>
        <item x="212"/>
        <item x="217"/>
        <item x="411"/>
        <item x="180"/>
        <item x="86"/>
        <item x="836"/>
        <item x="713"/>
        <item x="655"/>
        <item x="222"/>
        <item x="114"/>
        <item x="509"/>
        <item x="629"/>
        <item x="191"/>
        <item x="751"/>
        <item x="98"/>
        <item x="127"/>
        <item x="681"/>
        <item x="439"/>
        <item x="859"/>
        <item x="690"/>
        <item x="560"/>
        <item x="805"/>
        <item x="523"/>
        <item x="210"/>
        <item x="558"/>
        <item x="458"/>
        <item x="129"/>
        <item x="317"/>
        <item x="820"/>
        <item x="44"/>
        <item x="536"/>
        <item x="707"/>
        <item x="77"/>
        <item x="701"/>
        <item x="816"/>
        <item x="166"/>
        <item x="527"/>
        <item x="894"/>
        <item x="639"/>
        <item x="389"/>
        <item x="485"/>
        <item x="549"/>
        <item x="471"/>
        <item x="104"/>
        <item x="508"/>
        <item x="450"/>
        <item x="392"/>
        <item x="406"/>
        <item x="229"/>
        <item x="606"/>
        <item x="818"/>
        <item x="192"/>
        <item x="663"/>
        <item x="341"/>
        <item x="617"/>
        <item x="636"/>
        <item x="577"/>
        <item x="328"/>
        <item x="837"/>
        <item x="160"/>
        <item x="311"/>
        <item x="848"/>
        <item x="880"/>
        <item x="638"/>
        <item x="20"/>
        <item x="494"/>
        <item x="12"/>
        <item x="825"/>
        <item x="263"/>
        <item x="580"/>
        <item x="768"/>
        <item x="892"/>
        <item x="302"/>
        <item x="750"/>
        <item x="153"/>
        <item x="642"/>
        <item x="729"/>
        <item x="309"/>
        <item x="800"/>
        <item x="616"/>
        <item x="230"/>
        <item x="831"/>
        <item x="307"/>
        <item x="660"/>
        <item x="152"/>
        <item x="742"/>
        <item x="631"/>
        <item x="896"/>
        <item x="593"/>
        <item x="203"/>
        <item x="726"/>
        <item x="474"/>
        <item x="724"/>
        <item x="396"/>
        <item x="827"/>
        <item x="327"/>
        <item x="277"/>
        <item x="237"/>
        <item x="14"/>
        <item x="437"/>
        <item x="430"/>
        <item x="531"/>
        <item x="555"/>
        <item t="max"/>
      </items>
    </pivotField>
    <pivotField showAll="0"/>
    <pivotField showAll="0"/>
    <pivotField axis="axisRow" showAll="0" measureFilter="1" sortType="descending" countASubtotal="1">
      <items count="914">
        <item x="31"/>
        <item x="540"/>
        <item x="884"/>
        <item x="501"/>
        <item x="805"/>
        <item x="233"/>
        <item x="254"/>
        <item x="78"/>
        <item x="880"/>
        <item x="335"/>
        <item x="395"/>
        <item x="589"/>
        <item x="369"/>
        <item x="316"/>
        <item x="732"/>
        <item x="604"/>
        <item x="401"/>
        <item x="570"/>
        <item x="135"/>
        <item x="836"/>
        <item x="632"/>
        <item x="862"/>
        <item x="332"/>
        <item x="660"/>
        <item x="407"/>
        <item x="52"/>
        <item x="885"/>
        <item x="506"/>
        <item x="318"/>
        <item x="486"/>
        <item x="350"/>
        <item x="386"/>
        <item x="255"/>
        <item x="558"/>
        <item x="206"/>
        <item x="577"/>
        <item x="468"/>
        <item x="416"/>
        <item x="646"/>
        <item x="312"/>
        <item x="24"/>
        <item x="359"/>
        <item x="248"/>
        <item x="273"/>
        <item x="693"/>
        <item x="912"/>
        <item x="89"/>
        <item x="865"/>
        <item x="718"/>
        <item x="511"/>
        <item x="482"/>
        <item x="352"/>
        <item x="188"/>
        <item x="131"/>
        <item x="542"/>
        <item x="607"/>
        <item x="458"/>
        <item x="29"/>
        <item x="717"/>
        <item x="533"/>
        <item x="588"/>
        <item x="774"/>
        <item x="305"/>
        <item x="283"/>
        <item x="172"/>
        <item x="82"/>
        <item x="334"/>
        <item x="218"/>
        <item x="495"/>
        <item x="119"/>
        <item x="477"/>
        <item x="169"/>
        <item x="25"/>
        <item x="628"/>
        <item x="413"/>
        <item x="50"/>
        <item x="299"/>
        <item x="758"/>
        <item x="685"/>
        <item x="102"/>
        <item x="620"/>
        <item x="347"/>
        <item x="315"/>
        <item x="11"/>
        <item x="563"/>
        <item x="689"/>
        <item x="257"/>
        <item x="833"/>
        <item x="377"/>
        <item x="243"/>
        <item x="227"/>
        <item x="157"/>
        <item x="187"/>
        <item x="603"/>
        <item x="709"/>
        <item x="116"/>
        <item x="654"/>
        <item x="489"/>
        <item x="448"/>
        <item x="158"/>
        <item x="53"/>
        <item x="115"/>
        <item x="424"/>
        <item x="295"/>
        <item x="780"/>
        <item x="364"/>
        <item x="302"/>
        <item x="459"/>
        <item x="785"/>
        <item x="826"/>
        <item x="215"/>
        <item x="695"/>
        <item x="420"/>
        <item x="32"/>
        <item x="342"/>
        <item x="750"/>
        <item x="250"/>
        <item x="727"/>
        <item x="656"/>
        <item x="513"/>
        <item x="537"/>
        <item x="226"/>
        <item x="65"/>
        <item x="361"/>
        <item x="609"/>
        <item x="156"/>
        <item x="75"/>
        <item x="325"/>
        <item x="652"/>
        <item x="788"/>
        <item x="649"/>
        <item x="4"/>
        <item x="566"/>
        <item x="105"/>
        <item x="703"/>
        <item x="887"/>
        <item x="821"/>
        <item x="64"/>
        <item x="160"/>
        <item x="298"/>
        <item x="672"/>
        <item x="655"/>
        <item x="23"/>
        <item x="455"/>
        <item x="817"/>
        <item x="148"/>
        <item x="189"/>
        <item x="341"/>
        <item x="704"/>
        <item x="686"/>
        <item x="219"/>
        <item x="49"/>
        <item x="891"/>
        <item x="657"/>
        <item x="824"/>
        <item x="91"/>
        <item x="374"/>
        <item x="536"/>
        <item x="504"/>
        <item x="87"/>
        <item x="93"/>
        <item x="51"/>
        <item x="441"/>
        <item x="639"/>
        <item x="238"/>
        <item x="10"/>
        <item x="794"/>
        <item x="771"/>
        <item x="427"/>
        <item x="7"/>
        <item x="402"/>
        <item x="671"/>
        <item x="130"/>
        <item x="670"/>
        <item x="870"/>
        <item x="538"/>
        <item x="436"/>
        <item x="876"/>
        <item x="15"/>
        <item x="599"/>
        <item x="713"/>
        <item x="663"/>
        <item x="423"/>
        <item x="203"/>
        <item x="534"/>
        <item x="389"/>
        <item x="531"/>
        <item x="684"/>
        <item x="789"/>
        <item x="323"/>
        <item x="516"/>
        <item x="858"/>
        <item x="493"/>
        <item x="43"/>
        <item x="414"/>
        <item x="820"/>
        <item x="430"/>
        <item x="367"/>
        <item x="491"/>
        <item x="900"/>
        <item x="118"/>
        <item x="706"/>
        <item x="796"/>
        <item x="568"/>
        <item x="141"/>
        <item x="844"/>
        <item x="311"/>
        <item x="98"/>
        <item x="418"/>
        <item x="355"/>
        <item x="214"/>
        <item x="476"/>
        <item x="532"/>
        <item x="181"/>
        <item x="801"/>
        <item x="553"/>
        <item x="40"/>
        <item x="470"/>
        <item x="284"/>
        <item x="782"/>
        <item x="100"/>
        <item x="147"/>
        <item x="838"/>
        <item x="390"/>
        <item x="819"/>
        <item x="12"/>
        <item x="261"/>
        <item x="339"/>
        <item x="292"/>
        <item x="55"/>
        <item x="16"/>
        <item x="124"/>
        <item x="136"/>
        <item x="123"/>
        <item x="406"/>
        <item x="643"/>
        <item x="449"/>
        <item x="192"/>
        <item x="804"/>
        <item x="163"/>
        <item x="39"/>
        <item x="166"/>
        <item x="760"/>
        <item x="88"/>
        <item x="888"/>
        <item x="56"/>
        <item x="791"/>
        <item x="726"/>
        <item x="320"/>
        <item x="211"/>
        <item x="613"/>
        <item x="664"/>
        <item x="911"/>
        <item x="651"/>
        <item x="667"/>
        <item x="626"/>
        <item x="336"/>
        <item x="94"/>
        <item x="358"/>
        <item x="508"/>
        <item x="404"/>
        <item x="393"/>
        <item x="586"/>
        <item x="191"/>
        <item x="574"/>
        <item x="373"/>
        <item x="185"/>
        <item x="293"/>
        <item x="518"/>
        <item x="645"/>
        <item x="475"/>
        <item x="681"/>
        <item x="61"/>
        <item x="297"/>
        <item x="447"/>
        <item x="492"/>
        <item x="266"/>
        <item x="422"/>
        <item x="768"/>
        <item x="642"/>
        <item x="249"/>
        <item x="777"/>
        <item x="199"/>
        <item x="111"/>
        <item x="26"/>
        <item x="451"/>
        <item x="879"/>
        <item x="408"/>
        <item x="779"/>
        <item x="175"/>
        <item x="244"/>
        <item x="251"/>
        <item x="421"/>
        <item x="795"/>
        <item x="846"/>
        <item x="772"/>
        <item x="161"/>
        <item x="14"/>
        <item x="196"/>
        <item x="399"/>
        <item x="837"/>
        <item x="155"/>
        <item x="623"/>
        <item x="276"/>
        <item x="859"/>
        <item x="839"/>
        <item x="106"/>
        <item x="733"/>
        <item x="234"/>
        <item x="5"/>
        <item x="400"/>
        <item x="691"/>
        <item x="710"/>
        <item x="296"/>
        <item x="70"/>
        <item x="793"/>
        <item x="602"/>
        <item x="38"/>
        <item x="852"/>
        <item x="270"/>
        <item x="601"/>
        <item x="752"/>
        <item x="814"/>
        <item x="357"/>
        <item x="708"/>
        <item x="271"/>
        <item x="592"/>
        <item x="184"/>
        <item x="580"/>
        <item x="464"/>
        <item x="103"/>
        <item x="331"/>
        <item x="906"/>
        <item x="798"/>
        <item x="908"/>
        <item x="246"/>
        <item x="397"/>
        <item x="737"/>
        <item x="465"/>
        <item x="509"/>
        <item x="855"/>
        <item x="329"/>
        <item x="362"/>
        <item x="113"/>
        <item x="530"/>
        <item x="590"/>
        <item x="481"/>
        <item x="179"/>
        <item x="512"/>
        <item x="894"/>
        <item x="683"/>
        <item x="784"/>
        <item x="267"/>
        <item x="757"/>
        <item x="232"/>
        <item x="653"/>
        <item x="730"/>
        <item x="319"/>
        <item x="83"/>
        <item x="127"/>
        <item x="72"/>
        <item x="380"/>
        <item x="903"/>
        <item x="36"/>
        <item x="699"/>
        <item x="500"/>
        <item x="13"/>
        <item x="411"/>
        <item x="309"/>
        <item x="567"/>
        <item x="571"/>
        <item x="582"/>
        <item x="811"/>
        <item x="99"/>
        <item x="229"/>
        <item x="324"/>
        <item x="674"/>
        <item x="151"/>
        <item x="137"/>
        <item x="378"/>
        <item x="360"/>
        <item x="205"/>
        <item x="767"/>
        <item x="751"/>
        <item x="403"/>
        <item x="488"/>
        <item x="237"/>
        <item x="343"/>
        <item x="617"/>
        <item x="176"/>
        <item x="832"/>
        <item x="559"/>
        <item x="627"/>
        <item x="440"/>
        <item x="281"/>
        <item x="719"/>
        <item x="398"/>
        <item x="546"/>
        <item x="213"/>
        <item x="551"/>
        <item x="494"/>
        <item x="901"/>
        <item x="744"/>
        <item x="412"/>
        <item x="769"/>
        <item x="453"/>
        <item x="415"/>
        <item x="387"/>
        <item x="810"/>
        <item x="69"/>
        <item x="182"/>
        <item x="898"/>
        <item x="499"/>
        <item x="549"/>
        <item x="815"/>
        <item x="633"/>
        <item x="208"/>
        <item x="269"/>
        <item x="515"/>
        <item x="190"/>
        <item x="457"/>
        <item x="280"/>
        <item x="450"/>
        <item x="743"/>
        <item x="168"/>
        <item x="728"/>
        <item x="46"/>
        <item x="263"/>
        <item x="480"/>
        <item x="150"/>
        <item x="761"/>
        <item x="682"/>
        <item x="854"/>
        <item x="338"/>
        <item x="725"/>
        <item x="893"/>
        <item x="437"/>
        <item x="133"/>
        <item x="714"/>
        <item x="351"/>
        <item x="327"/>
        <item x="648"/>
        <item x="557"/>
        <item x="687"/>
        <item x="873"/>
        <item x="641"/>
        <item x="882"/>
        <item x="330"/>
        <item x="144"/>
        <item x="787"/>
        <item x="636"/>
        <item x="875"/>
        <item x="544"/>
        <item x="35"/>
        <item x="612"/>
        <item x="729"/>
        <item x="630"/>
        <item x="587"/>
        <item x="545"/>
        <item x="68"/>
        <item x="910"/>
        <item x="781"/>
        <item x="79"/>
        <item x="734"/>
        <item x="245"/>
        <item x="895"/>
        <item x="253"/>
        <item x="679"/>
        <item x="853"/>
        <item x="803"/>
        <item x="353"/>
        <item x="288"/>
        <item x="773"/>
        <item x="605"/>
        <item x="715"/>
        <item x="741"/>
        <item x="1"/>
        <item x="868"/>
        <item x="675"/>
        <item x="522"/>
        <item x="140"/>
        <item x="806"/>
        <item x="365"/>
        <item x="44"/>
        <item x="841"/>
        <item x="274"/>
        <item x="101"/>
        <item x="766"/>
        <item x="173"/>
        <item x="487"/>
        <item x="242"/>
        <item x="611"/>
        <item x="20"/>
        <item x="569"/>
        <item x="45"/>
        <item x="372"/>
        <item x="108"/>
        <item x="874"/>
        <item x="90"/>
        <item x="200"/>
        <item x="502"/>
        <item x="762"/>
        <item x="34"/>
        <item x="688"/>
        <item x="308"/>
        <item x="764"/>
        <item x="496"/>
        <item x="117"/>
        <item x="143"/>
        <item x="665"/>
        <item x="905"/>
        <item x="619"/>
        <item x="528"/>
        <item x="864"/>
        <item x="442"/>
        <item x="813"/>
        <item x="765"/>
        <item x="503"/>
        <item x="471"/>
        <item x="618"/>
        <item x="692"/>
        <item x="62"/>
        <item x="517"/>
        <item x="723"/>
        <item x="384"/>
        <item x="47"/>
        <item x="842"/>
        <item x="462"/>
        <item x="382"/>
        <item x="85"/>
        <item x="77"/>
        <item x="828"/>
        <item x="576"/>
        <item x="845"/>
        <item x="872"/>
        <item x="6"/>
        <item x="834"/>
        <item x="259"/>
        <item x="565"/>
        <item x="735"/>
        <item x="145"/>
        <item x="731"/>
        <item x="368"/>
        <item x="388"/>
        <item x="792"/>
        <item x="510"/>
        <item x="443"/>
        <item x="662"/>
        <item x="371"/>
        <item x="722"/>
        <item x="349"/>
        <item x="736"/>
        <item x="848"/>
        <item x="202"/>
        <item x="871"/>
        <item x="676"/>
        <item x="467"/>
        <item x="383"/>
        <item x="659"/>
        <item x="598"/>
        <item x="138"/>
        <item x="153"/>
        <item x="139"/>
        <item x="230"/>
        <item x="863"/>
        <item x="109"/>
        <item x="63"/>
        <item x="666"/>
        <item x="581"/>
        <item x="445"/>
        <item x="28"/>
        <item x="616"/>
        <item x="375"/>
        <item x="301"/>
        <item x="547"/>
        <item x="300"/>
        <item x="621"/>
        <item x="222"/>
        <item x="385"/>
        <item x="410"/>
        <item x="194"/>
        <item x="770"/>
        <item x="452"/>
        <item x="635"/>
        <item x="696"/>
        <item x="306"/>
        <item x="264"/>
        <item x="878"/>
        <item x="370"/>
        <item x="800"/>
        <item x="146"/>
        <item x="8"/>
        <item x="697"/>
        <item x="614"/>
        <item x="690"/>
        <item x="159"/>
        <item x="337"/>
        <item x="460"/>
        <item x="381"/>
        <item x="58"/>
        <item x="579"/>
        <item x="446"/>
        <item x="867"/>
        <item x="899"/>
        <item x="30"/>
        <item x="125"/>
        <item x="850"/>
        <item x="120"/>
        <item x="291"/>
        <item x="755"/>
        <item x="165"/>
        <item x="328"/>
        <item x="484"/>
        <item x="289"/>
        <item x="756"/>
        <item x="333"/>
        <item x="317"/>
        <item x="260"/>
        <item x="183"/>
        <item x="167"/>
        <item x="97"/>
        <item x="198"/>
        <item x="555"/>
        <item x="164"/>
        <item x="524"/>
        <item x="86"/>
        <item x="209"/>
        <item x="128"/>
        <item x="313"/>
        <item x="81"/>
        <item x="356"/>
        <item x="527"/>
        <item x="638"/>
        <item x="228"/>
        <item x="485"/>
        <item x="778"/>
        <item x="869"/>
        <item x="279"/>
        <item x="583"/>
        <item x="95"/>
        <item x="9"/>
        <item x="827"/>
        <item x="152"/>
        <item x="594"/>
        <item x="698"/>
        <item x="33"/>
        <item x="278"/>
        <item x="830"/>
        <item x="712"/>
        <item x="258"/>
        <item x="647"/>
        <item x="490"/>
        <item x="256"/>
        <item x="41"/>
        <item x="303"/>
        <item x="556"/>
        <item x="526"/>
        <item x="520"/>
        <item x="272"/>
        <item x="505"/>
        <item x="851"/>
        <item x="606"/>
        <item x="114"/>
        <item x="634"/>
        <item x="889"/>
        <item x="304"/>
        <item x="434"/>
        <item x="575"/>
        <item x="469"/>
        <item x="236"/>
        <item x="223"/>
        <item x="860"/>
        <item x="786"/>
        <item x="907"/>
        <item x="669"/>
        <item x="822"/>
        <item x="631"/>
        <item x="240"/>
        <item x="593"/>
        <item x="896"/>
        <item x="231"/>
        <item x="861"/>
        <item x="326"/>
        <item x="812"/>
        <item x="134"/>
        <item x="775"/>
        <item x="640"/>
        <item x="444"/>
        <item x="825"/>
        <item x="285"/>
        <item x="740"/>
        <item x="661"/>
        <item x="831"/>
        <item x="548"/>
        <item x="543"/>
        <item x="700"/>
        <item x="707"/>
        <item x="435"/>
        <item x="197"/>
        <item x="277"/>
        <item x="461"/>
        <item x="22"/>
        <item x="668"/>
        <item x="221"/>
        <item x="591"/>
        <item x="290"/>
        <item x="346"/>
        <item x="610"/>
        <item x="54"/>
        <item x="759"/>
        <item x="529"/>
        <item x="348"/>
        <item x="345"/>
        <item x="310"/>
        <item x="572"/>
        <item x="112"/>
        <item x="808"/>
        <item x="193"/>
        <item x="216"/>
        <item x="235"/>
        <item x="749"/>
        <item x="71"/>
        <item x="539"/>
        <item x="224"/>
        <item x="241"/>
        <item x="239"/>
        <item x="73"/>
        <item x="881"/>
        <item x="314"/>
        <item x="892"/>
        <item x="802"/>
        <item x="286"/>
        <item x="902"/>
        <item x="525"/>
        <item x="154"/>
        <item x="514"/>
        <item x="478"/>
        <item x="702"/>
        <item x="21"/>
        <item x="262"/>
        <item x="2"/>
        <item x="225"/>
        <item x="721"/>
        <item x="843"/>
        <item x="897"/>
        <item x="409"/>
        <item x="886"/>
        <item x="742"/>
        <item x="596"/>
        <item x="890"/>
        <item x="204"/>
        <item x="622"/>
        <item x="847"/>
        <item x="463"/>
        <item x="479"/>
        <item x="405"/>
        <item x="746"/>
        <item x="877"/>
        <item x="849"/>
        <item x="474"/>
        <item x="818"/>
        <item x="597"/>
        <item x="615"/>
        <item x="790"/>
        <item x="909"/>
        <item x="321"/>
        <item x="275"/>
        <item x="340"/>
        <item x="584"/>
        <item x="473"/>
        <item x="535"/>
        <item x="107"/>
        <item x="426"/>
        <item x="680"/>
        <item x="220"/>
        <item x="472"/>
        <item x="716"/>
        <item x="739"/>
        <item x="754"/>
        <item x="578"/>
        <item x="268"/>
        <item x="178"/>
        <item x="76"/>
        <item x="110"/>
        <item x="391"/>
        <item x="807"/>
        <item x="748"/>
        <item x="857"/>
        <item x="519"/>
        <item x="694"/>
        <item x="96"/>
        <item x="132"/>
        <item x="738"/>
        <item x="431"/>
        <item x="122"/>
        <item x="705"/>
        <item x="835"/>
        <item x="207"/>
        <item x="809"/>
        <item x="456"/>
        <item x="550"/>
        <item x="126"/>
        <item x="816"/>
        <item x="498"/>
        <item x="560"/>
        <item x="121"/>
        <item x="104"/>
        <item x="142"/>
        <item x="564"/>
        <item x="507"/>
        <item x="217"/>
        <item x="3"/>
        <item x="724"/>
        <item x="483"/>
        <item x="573"/>
        <item x="829"/>
        <item x="287"/>
        <item x="585"/>
        <item x="376"/>
        <item x="60"/>
        <item x="212"/>
        <item x="80"/>
        <item x="797"/>
        <item x="454"/>
        <item x="629"/>
        <item x="883"/>
        <item x="783"/>
        <item x="753"/>
        <item x="823"/>
        <item x="307"/>
        <item x="162"/>
        <item x="650"/>
        <item x="644"/>
        <item x="252"/>
        <item x="856"/>
        <item x="541"/>
        <item x="678"/>
        <item x="18"/>
        <item x="66"/>
        <item x="554"/>
        <item x="17"/>
        <item x="866"/>
        <item x="379"/>
        <item x="523"/>
        <item x="92"/>
        <item x="177"/>
        <item x="354"/>
        <item x="417"/>
        <item x="701"/>
        <item x="282"/>
        <item x="595"/>
        <item x="42"/>
        <item x="48"/>
        <item x="429"/>
        <item x="247"/>
        <item x="840"/>
        <item x="419"/>
        <item x="366"/>
        <item x="195"/>
        <item x="171"/>
        <item x="608"/>
        <item x="433"/>
        <item x="57"/>
        <item x="392"/>
        <item x="19"/>
        <item x="625"/>
        <item x="174"/>
        <item x="59"/>
        <item x="562"/>
        <item x="363"/>
        <item x="673"/>
        <item x="561"/>
        <item x="210"/>
        <item x="265"/>
        <item x="497"/>
        <item x="74"/>
        <item x="322"/>
        <item x="637"/>
        <item x="428"/>
        <item x="711"/>
        <item x="396"/>
        <item x="658"/>
        <item x="0"/>
        <item x="600"/>
        <item x="745"/>
        <item x="180"/>
        <item x="552"/>
        <item x="67"/>
        <item x="677"/>
        <item x="201"/>
        <item x="466"/>
        <item x="799"/>
        <item x="149"/>
        <item x="439"/>
        <item x="747"/>
        <item x="438"/>
        <item x="294"/>
        <item x="425"/>
        <item x="624"/>
        <item x="186"/>
        <item x="27"/>
        <item x="720"/>
        <item x="763"/>
        <item x="432"/>
        <item x="84"/>
        <item x="394"/>
        <item x="776"/>
        <item x="904"/>
        <item x="170"/>
        <item x="129"/>
        <item x="37"/>
        <item x="521"/>
        <item x="344"/>
        <item t="countA"/>
      </items>
      <autoSortScope>
        <pivotArea dataOnly="0" outline="0" fieldPosition="0">
          <references count="1">
            <reference field="4294967294" count="1" selected="0">
              <x v="0"/>
            </reference>
          </references>
        </pivotArea>
      </autoSortScope>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showAll="0"/>
    <pivotField numFmtId="166" showAll="0">
      <items count="5">
        <item x="3"/>
        <item x="1"/>
        <item x="0"/>
        <item x="2"/>
        <item t="default"/>
      </items>
    </pivotField>
    <pivotField numFmtId="167" showAll="0"/>
    <pivotField dataField="1" numFmtId="167" showAll="0"/>
    <pivotField showAll="0">
      <items count="5">
        <item x="2"/>
        <item x="1"/>
        <item x="3"/>
        <item x="0"/>
        <item t="default"/>
      </items>
    </pivotField>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Fields count="1">
    <field x="5"/>
  </rowFields>
  <rowItems count="6">
    <i>
      <x v="884"/>
    </i>
    <i>
      <x v="787"/>
    </i>
    <i>
      <x v="81"/>
    </i>
    <i>
      <x v="266"/>
    </i>
    <i>
      <x v="657"/>
    </i>
    <i t="grand">
      <x/>
    </i>
  </rowItems>
  <colItems count="1">
    <i/>
  </colItems>
  <dataFields count="1">
    <dataField name="Sum of Sales" fld="12" baseField="0" baseItem="0" numFmtId="167"/>
  </dataFields>
  <chartFormats count="2">
    <chartFormat chart="0"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BF9E52-2B89-4AB5-9106-7072A8E2C7AA}"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C5:H22"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items count="4">
        <item x="1"/>
        <item x="2"/>
        <item x="0"/>
        <item t="default"/>
      </items>
    </pivotField>
    <pivotField showAll="0"/>
    <pivotField showAll="0"/>
    <pivotField numFmtId="166" showAll="0"/>
    <pivotField numFmtId="167" showAll="0"/>
    <pivotField dataField="1" numFmtId="167" showAll="0"/>
    <pivotField axis="axisCol" showAll="0">
      <items count="5">
        <item x="2"/>
        <item x="1"/>
        <item x="3"/>
        <item x="0"/>
        <item t="default"/>
      </items>
    </pivotField>
    <pivotField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2">
    <field x="7"/>
    <field x="17"/>
  </rowFields>
  <rowItems count="16">
    <i>
      <x/>
    </i>
    <i r="1">
      <x v="1"/>
    </i>
    <i r="1">
      <x v="2"/>
    </i>
    <i r="1">
      <x v="3"/>
    </i>
    <i r="1">
      <x v="4"/>
    </i>
    <i>
      <x v="1"/>
    </i>
    <i r="1">
      <x v="1"/>
    </i>
    <i r="1">
      <x v="2"/>
    </i>
    <i r="1">
      <x v="3"/>
    </i>
    <i r="1">
      <x v="4"/>
    </i>
    <i>
      <x v="2"/>
    </i>
    <i r="1">
      <x v="1"/>
    </i>
    <i r="1">
      <x v="2"/>
    </i>
    <i r="1">
      <x v="3"/>
    </i>
    <i r="1">
      <x v="4"/>
    </i>
    <i t="grand">
      <x/>
    </i>
  </rowItems>
  <colFields count="1">
    <field x="13"/>
  </colFields>
  <colItems count="5">
    <i>
      <x/>
    </i>
    <i>
      <x v="1"/>
    </i>
    <i>
      <x v="2"/>
    </i>
    <i>
      <x v="3"/>
    </i>
    <i t="grand">
      <x/>
    </i>
  </colItems>
  <dataFields count="1">
    <dataField name="Sum of Sales" fld="12" baseField="0" baseItem="0" numFmtId="167"/>
  </dataFields>
  <formats count="59">
    <format dxfId="89">
      <pivotArea type="all" dataOnly="0" outline="0" fieldPosition="0"/>
    </format>
    <format dxfId="88">
      <pivotArea outline="0" collapsedLevelsAreSubtotals="1" fieldPosition="0"/>
    </format>
    <format dxfId="87">
      <pivotArea type="origin" dataOnly="0" labelOnly="1" outline="0" fieldPosition="0"/>
    </format>
    <format dxfId="86">
      <pivotArea field="13" type="button" dataOnly="0" labelOnly="1" outline="0" axis="axisCol" fieldPosition="0"/>
    </format>
    <format dxfId="85">
      <pivotArea type="topRight" dataOnly="0" labelOnly="1" outline="0" fieldPosition="0"/>
    </format>
    <format dxfId="84">
      <pivotArea field="7" type="button" dataOnly="0" labelOnly="1" outline="0" axis="axisRow" fieldPosition="0"/>
    </format>
    <format dxfId="83">
      <pivotArea dataOnly="0" labelOnly="1" fieldPosition="0">
        <references count="1">
          <reference field="7" count="0"/>
        </references>
      </pivotArea>
    </format>
    <format dxfId="82">
      <pivotArea dataOnly="0" labelOnly="1" grandRow="1" outline="0" fieldPosition="0"/>
    </format>
    <format dxfId="81">
      <pivotArea dataOnly="0" labelOnly="1" fieldPosition="0">
        <references count="2">
          <reference field="7" count="1" selected="0">
            <x v="0"/>
          </reference>
          <reference field="17" count="4">
            <x v="1"/>
            <x v="2"/>
            <x v="3"/>
            <x v="4"/>
          </reference>
        </references>
      </pivotArea>
    </format>
    <format dxfId="80">
      <pivotArea dataOnly="0" labelOnly="1" fieldPosition="0">
        <references count="2">
          <reference field="7" count="1" selected="0">
            <x v="1"/>
          </reference>
          <reference field="17" count="4">
            <x v="1"/>
            <x v="2"/>
            <x v="3"/>
            <x v="4"/>
          </reference>
        </references>
      </pivotArea>
    </format>
    <format dxfId="79">
      <pivotArea dataOnly="0" labelOnly="1" fieldPosition="0">
        <references count="2">
          <reference field="7" count="1" selected="0">
            <x v="2"/>
          </reference>
          <reference field="17" count="4">
            <x v="1"/>
            <x v="2"/>
            <x v="3"/>
            <x v="4"/>
          </reference>
        </references>
      </pivotArea>
    </format>
    <format dxfId="78">
      <pivotArea dataOnly="0" labelOnly="1" fieldPosition="0">
        <references count="1">
          <reference field="13" count="0"/>
        </references>
      </pivotArea>
    </format>
    <format dxfId="77">
      <pivotArea dataOnly="0" labelOnly="1" grandCol="1" outline="0" fieldPosition="0"/>
    </format>
    <format dxfId="76">
      <pivotArea type="all" dataOnly="0" outline="0" fieldPosition="0"/>
    </format>
    <format dxfId="75">
      <pivotArea outline="0" collapsedLevelsAreSubtotals="1" fieldPosition="0"/>
    </format>
    <format dxfId="74">
      <pivotArea type="origin" dataOnly="0" labelOnly="1" outline="0" fieldPosition="0"/>
    </format>
    <format dxfId="73">
      <pivotArea field="13" type="button" dataOnly="0" labelOnly="1" outline="0" axis="axisCol" fieldPosition="0"/>
    </format>
    <format dxfId="72">
      <pivotArea type="topRight" dataOnly="0" labelOnly="1" outline="0" fieldPosition="0"/>
    </format>
    <format dxfId="71">
      <pivotArea field="7" type="button" dataOnly="0" labelOnly="1" outline="0" axis="axisRow" fieldPosition="0"/>
    </format>
    <format dxfId="70">
      <pivotArea dataOnly="0" labelOnly="1" fieldPosition="0">
        <references count="1">
          <reference field="7" count="0"/>
        </references>
      </pivotArea>
    </format>
    <format dxfId="69">
      <pivotArea dataOnly="0" labelOnly="1" grandRow="1" outline="0" fieldPosition="0"/>
    </format>
    <format dxfId="68">
      <pivotArea dataOnly="0" labelOnly="1" fieldPosition="0">
        <references count="2">
          <reference field="7" count="1" selected="0">
            <x v="0"/>
          </reference>
          <reference field="17" count="4">
            <x v="1"/>
            <x v="2"/>
            <x v="3"/>
            <x v="4"/>
          </reference>
        </references>
      </pivotArea>
    </format>
    <format dxfId="67">
      <pivotArea dataOnly="0" labelOnly="1" fieldPosition="0">
        <references count="2">
          <reference field="7" count="1" selected="0">
            <x v="1"/>
          </reference>
          <reference field="17" count="4">
            <x v="1"/>
            <x v="2"/>
            <x v="3"/>
            <x v="4"/>
          </reference>
        </references>
      </pivotArea>
    </format>
    <format dxfId="66">
      <pivotArea dataOnly="0" labelOnly="1" fieldPosition="0">
        <references count="2">
          <reference field="7" count="1" selected="0">
            <x v="2"/>
          </reference>
          <reference field="17" count="4">
            <x v="1"/>
            <x v="2"/>
            <x v="3"/>
            <x v="4"/>
          </reference>
        </references>
      </pivotArea>
    </format>
    <format dxfId="65">
      <pivotArea dataOnly="0" labelOnly="1" fieldPosition="0">
        <references count="1">
          <reference field="13" count="0"/>
        </references>
      </pivotArea>
    </format>
    <format dxfId="64">
      <pivotArea dataOnly="0" labelOnly="1" grandCol="1" outline="0" fieldPosition="0"/>
    </format>
    <format dxfId="63">
      <pivotArea type="all" dataOnly="0" outline="0" fieldPosition="0"/>
    </format>
    <format dxfId="62">
      <pivotArea outline="0" collapsedLevelsAreSubtotals="1" fieldPosition="0"/>
    </format>
    <format dxfId="61">
      <pivotArea type="origin" dataOnly="0" labelOnly="1" outline="0" fieldPosition="0"/>
    </format>
    <format dxfId="60">
      <pivotArea field="13" type="button" dataOnly="0" labelOnly="1" outline="0" axis="axisCol" fieldPosition="0"/>
    </format>
    <format dxfId="59">
      <pivotArea type="topRight" dataOnly="0" labelOnly="1" outline="0" fieldPosition="0"/>
    </format>
    <format dxfId="58">
      <pivotArea field="7" type="button" dataOnly="0" labelOnly="1" outline="0" axis="axisRow" fieldPosition="0"/>
    </format>
    <format dxfId="57">
      <pivotArea dataOnly="0" labelOnly="1" fieldPosition="0">
        <references count="1">
          <reference field="7" count="0"/>
        </references>
      </pivotArea>
    </format>
    <format dxfId="56">
      <pivotArea dataOnly="0" labelOnly="1" grandRow="1" outline="0" fieldPosition="0"/>
    </format>
    <format dxfId="55">
      <pivotArea dataOnly="0" labelOnly="1" fieldPosition="0">
        <references count="2">
          <reference field="7" count="1" selected="0">
            <x v="0"/>
          </reference>
          <reference field="17" count="4">
            <x v="1"/>
            <x v="2"/>
            <x v="3"/>
            <x v="4"/>
          </reference>
        </references>
      </pivotArea>
    </format>
    <format dxfId="54">
      <pivotArea dataOnly="0" labelOnly="1" fieldPosition="0">
        <references count="2">
          <reference field="7" count="1" selected="0">
            <x v="1"/>
          </reference>
          <reference field="17" count="4">
            <x v="1"/>
            <x v="2"/>
            <x v="3"/>
            <x v="4"/>
          </reference>
        </references>
      </pivotArea>
    </format>
    <format dxfId="53">
      <pivotArea dataOnly="0" labelOnly="1" fieldPosition="0">
        <references count="2">
          <reference field="7" count="1" selected="0">
            <x v="2"/>
          </reference>
          <reference field="17" count="4">
            <x v="1"/>
            <x v="2"/>
            <x v="3"/>
            <x v="4"/>
          </reference>
        </references>
      </pivotArea>
    </format>
    <format dxfId="52">
      <pivotArea dataOnly="0" labelOnly="1" fieldPosition="0">
        <references count="1">
          <reference field="13" count="0"/>
        </references>
      </pivotArea>
    </format>
    <format dxfId="51">
      <pivotArea dataOnly="0" labelOnly="1" grandCol="1" outline="0" fieldPosition="0"/>
    </format>
    <format dxfId="50">
      <pivotArea type="origin" dataOnly="0" labelOnly="1" outline="0" fieldPosition="0"/>
    </format>
    <format dxfId="49">
      <pivotArea field="13" type="button" dataOnly="0" labelOnly="1" outline="0" axis="axisCol" fieldPosition="0"/>
    </format>
    <format dxfId="48">
      <pivotArea type="topRight" dataOnly="0" labelOnly="1" outline="0" fieldPosition="0"/>
    </format>
    <format dxfId="47">
      <pivotArea type="origin" dataOnly="0" labelOnly="1" outline="0" fieldPosition="0"/>
    </format>
    <format dxfId="46">
      <pivotArea field="13" type="button" dataOnly="0" labelOnly="1" outline="0" axis="axisCol" fieldPosition="0"/>
    </format>
    <format dxfId="45">
      <pivotArea type="topRight" dataOnly="0" labelOnly="1" outline="0" fieldPosition="0"/>
    </format>
    <format dxfId="44">
      <pivotArea dataOnly="0" labelOnly="1" fieldPosition="0">
        <references count="1">
          <reference field="17" count="0"/>
        </references>
      </pivotArea>
    </format>
    <format dxfId="43">
      <pivotArea dataOnly="0" labelOnly="1" fieldPosition="0">
        <references count="1">
          <reference field="17" count="0"/>
        </references>
      </pivotArea>
    </format>
    <format dxfId="42">
      <pivotArea dataOnly="0" labelOnly="1" fieldPosition="0">
        <references count="1">
          <reference field="7" count="1">
            <x v="0"/>
          </reference>
        </references>
      </pivotArea>
    </format>
    <format dxfId="41">
      <pivotArea dataOnly="0" labelOnly="1" fieldPosition="0">
        <references count="1">
          <reference field="7" count="1">
            <x v="1"/>
          </reference>
        </references>
      </pivotArea>
    </format>
    <format dxfId="40">
      <pivotArea dataOnly="0" labelOnly="1" fieldPosition="0">
        <references count="1">
          <reference field="7" count="1">
            <x v="2"/>
          </reference>
        </references>
      </pivotArea>
    </format>
    <format dxfId="39">
      <pivotArea field="7" type="button" dataOnly="0" labelOnly="1" outline="0" axis="axisRow" fieldPosition="0"/>
    </format>
    <format dxfId="38">
      <pivotArea dataOnly="0" labelOnly="1" fieldPosition="0">
        <references count="1">
          <reference field="13" count="0"/>
        </references>
      </pivotArea>
    </format>
    <format dxfId="37">
      <pivotArea dataOnly="0" labelOnly="1" grandCol="1" outline="0" fieldPosition="0"/>
    </format>
    <format dxfId="36">
      <pivotArea collapsedLevelsAreSubtotals="1" fieldPosition="0">
        <references count="1">
          <reference field="7" count="1">
            <x v="0"/>
          </reference>
        </references>
      </pivotArea>
    </format>
    <format dxfId="35">
      <pivotArea collapsedLevelsAreSubtotals="1" fieldPosition="0">
        <references count="2">
          <reference field="7" count="1" selected="0">
            <x v="0"/>
          </reference>
          <reference field="17" count="4">
            <x v="1"/>
            <x v="2"/>
            <x v="3"/>
            <x v="4"/>
          </reference>
        </references>
      </pivotArea>
    </format>
    <format dxfId="34">
      <pivotArea collapsedLevelsAreSubtotals="1" fieldPosition="0">
        <references count="1">
          <reference field="7" count="1">
            <x v="1"/>
          </reference>
        </references>
      </pivotArea>
    </format>
    <format dxfId="33">
      <pivotArea collapsedLevelsAreSubtotals="1" fieldPosition="0">
        <references count="2">
          <reference field="7" count="1" selected="0">
            <x v="1"/>
          </reference>
          <reference field="17" count="4">
            <x v="1"/>
            <x v="2"/>
            <x v="3"/>
            <x v="4"/>
          </reference>
        </references>
      </pivotArea>
    </format>
    <format dxfId="32">
      <pivotArea collapsedLevelsAreSubtotals="1" fieldPosition="0">
        <references count="1">
          <reference field="7" count="1">
            <x v="2"/>
          </reference>
        </references>
      </pivotArea>
    </format>
    <format dxfId="31">
      <pivotArea collapsedLevelsAreSubtotals="1" fieldPosition="0">
        <references count="2">
          <reference field="7" count="1" selected="0">
            <x v="2"/>
          </reference>
          <reference field="17" count="4">
            <x v="1"/>
            <x v="2"/>
            <x v="3"/>
            <x v="4"/>
          </reference>
        </references>
      </pivotArea>
    </format>
  </formats>
  <conditionalFormats count="1">
    <conditionalFormat priority="1">
      <pivotAreas count="6">
        <pivotArea type="data" collapsedLevelsAreSubtotals="1" fieldPosition="0">
          <references count="2">
            <reference field="4294967294" count="1" selected="0">
              <x v="0"/>
            </reference>
            <reference field="7" count="1">
              <x v="0"/>
            </reference>
          </references>
        </pivotArea>
        <pivotArea type="data" collapsedLevelsAreSubtotals="1" fieldPosition="0">
          <references count="3">
            <reference field="4294967294" count="1" selected="0">
              <x v="0"/>
            </reference>
            <reference field="7" count="1" selected="0">
              <x v="0"/>
            </reference>
            <reference field="17" count="4">
              <x v="1"/>
              <x v="2"/>
              <x v="3"/>
              <x v="4"/>
            </reference>
          </references>
        </pivotArea>
        <pivotArea type="data" collapsedLevelsAreSubtotals="1" fieldPosition="0">
          <references count="2">
            <reference field="4294967294" count="1" selected="0">
              <x v="0"/>
            </reference>
            <reference field="7" count="1">
              <x v="1"/>
            </reference>
          </references>
        </pivotArea>
        <pivotArea type="data" collapsedLevelsAreSubtotals="1" fieldPosition="0">
          <references count="3">
            <reference field="4294967294" count="1" selected="0">
              <x v="0"/>
            </reference>
            <reference field="7" count="1" selected="0">
              <x v="1"/>
            </reference>
            <reference field="17" count="4">
              <x v="1"/>
              <x v="2"/>
              <x v="3"/>
              <x v="4"/>
            </reference>
          </references>
        </pivotArea>
        <pivotArea type="data" collapsedLevelsAreSubtotals="1" fieldPosition="0">
          <references count="2">
            <reference field="4294967294" count="1" selected="0">
              <x v="0"/>
            </reference>
            <reference field="7" count="1">
              <x v="2"/>
            </reference>
          </references>
        </pivotArea>
        <pivotArea type="data" collapsedLevelsAreSubtotals="1" fieldPosition="0">
          <references count="3">
            <reference field="4294967294" count="1" selected="0">
              <x v="0"/>
            </reference>
            <reference field="7" count="1" selected="0">
              <x v="2"/>
            </reference>
            <reference field="17" count="4">
              <x v="1"/>
              <x v="2"/>
              <x v="3"/>
              <x v="4"/>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5929A2-BCF8-4C2E-962E-0DC5E9CEAD50}" name="PivotTable7"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G45:H93" firstHeaderRow="1" firstDataRow="1" firstDataCol="1"/>
  <pivotFields count="8">
    <pivotField showAll="0"/>
    <pivotField showAll="0"/>
    <pivotField showAll="0"/>
    <pivotField dataField="1"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axis="axisRow" showAll="0" defaultSubtotal="0">
      <items count="14">
        <item x="0"/>
        <item x="1"/>
        <item x="2"/>
        <item x="3"/>
        <item x="4"/>
        <item x="5"/>
        <item x="6"/>
        <item x="7"/>
        <item x="8"/>
        <item x="9"/>
        <item x="10"/>
        <item x="11"/>
        <item x="12"/>
        <item x="13"/>
      </items>
    </pivotField>
    <pivotField showAll="0" defaultSubtotal="0"/>
    <pivotField axis="axisRow" showAll="0" defaultSubtotal="0">
      <items count="6">
        <item x="0"/>
        <item x="1"/>
        <item x="2"/>
        <item x="3"/>
        <item x="4"/>
        <item x="5"/>
      </items>
    </pivotField>
  </pivotFields>
  <rowFields count="2">
    <field x="7"/>
    <field x="5"/>
  </rowFields>
  <rowItems count="48">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rowItems>
  <colItems count="1">
    <i/>
  </colItems>
  <dataFields count="1">
    <dataField name="Sum of Sales" fld="3"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7B9FB2-8FB7-4C6F-AE7F-1C770E516C98}" name="PivotTable6"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G21:K26" firstHeaderRow="1" firstDataRow="2" firstDataCol="1"/>
  <pivotFields count="8">
    <pivotField showAll="0"/>
    <pivotField showAll="0"/>
    <pivotField axis="axisRow" showAll="0">
      <items count="5">
        <item x="1"/>
        <item x="2"/>
        <item x="3"/>
        <item x="0"/>
        <item t="default"/>
      </items>
    </pivotField>
    <pivotField dataField="1"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defaultSubtotal="0"/>
    <pivotField showAll="0" defaultSubtotal="0"/>
    <pivotField axis="axisCol" showAll="0" defaultSubtotal="0">
      <items count="6">
        <item x="0"/>
        <item x="1"/>
        <item x="2"/>
        <item x="3"/>
        <item x="4"/>
        <item x="5"/>
      </items>
    </pivotField>
  </pivotFields>
  <rowFields count="1">
    <field x="2"/>
  </rowFields>
  <rowItems count="4">
    <i>
      <x/>
    </i>
    <i>
      <x v="1"/>
    </i>
    <i>
      <x v="2"/>
    </i>
    <i>
      <x v="3"/>
    </i>
  </rowItems>
  <colFields count="1">
    <field x="7"/>
  </colFields>
  <colItems count="4">
    <i>
      <x v="1"/>
    </i>
    <i>
      <x v="2"/>
    </i>
    <i>
      <x v="3"/>
    </i>
    <i>
      <x v="4"/>
    </i>
  </colItems>
  <dataFields count="1">
    <dataField name="Sum of Sales" fld="3" showDataAs="percentDiff" baseField="7" baseItem="1048828" numFmtId="10"/>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4">
    <chartFormat chart="0" format="0" series="1">
      <pivotArea type="data" outline="0" fieldPosition="0">
        <references count="2">
          <reference field="4294967294" count="1" selected="0">
            <x v="0"/>
          </reference>
          <reference field="7" count="1" selected="0">
            <x v="1"/>
          </reference>
        </references>
      </pivotArea>
    </chartFormat>
    <chartFormat chart="0" format="1" series="1">
      <pivotArea type="data" outline="0" fieldPosition="0">
        <references count="2">
          <reference field="4294967294" count="1" selected="0">
            <x v="0"/>
          </reference>
          <reference field="7" count="1" selected="0">
            <x v="2"/>
          </reference>
        </references>
      </pivotArea>
    </chartFormat>
    <chartFormat chart="0" format="2" series="1">
      <pivotArea type="data" outline="0" fieldPosition="0">
        <references count="2">
          <reference field="4294967294" count="1" selected="0">
            <x v="0"/>
          </reference>
          <reference field="7" count="1" selected="0">
            <x v="3"/>
          </reference>
        </references>
      </pivotArea>
    </chartFormat>
    <chartFormat chart="0" format="3" series="1">
      <pivotArea type="data" outline="0" fieldPosition="0">
        <references count="2">
          <reference field="4294967294" count="1" selected="0">
            <x v="0"/>
          </reference>
          <reference field="7"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95FB5D-FF9C-4C9E-93EF-601DE083B233}" name="PivotTable5"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2:L18" firstHeaderRow="1" firstDataRow="3" firstDataCol="1"/>
  <pivotFields count="8">
    <pivotField showAll="0"/>
    <pivotField axis="axisCol" showAll="0">
      <items count="4">
        <item x="2"/>
        <item x="1"/>
        <item x="0"/>
        <item t="default"/>
      </items>
    </pivotField>
    <pivotField axis="axisCol" showAll="0">
      <items count="5">
        <item sd="0" x="1"/>
        <item sd="0" x="2"/>
        <item sd="0" x="3"/>
        <item sd="0" x="0"/>
        <item t="default"/>
      </items>
    </pivotField>
    <pivotField dataField="1"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sd="0" x="0"/>
        <item sd="0" x="1"/>
        <item sd="0" x="2"/>
        <item sd="0" x="3"/>
        <item sd="0" x="4"/>
        <item sd="0" x="5"/>
      </items>
    </pivotField>
  </pivotFields>
  <rowFields count="1">
    <field x="7"/>
  </rowFields>
  <rowItems count="4">
    <i>
      <x v="1"/>
    </i>
    <i>
      <x v="2"/>
    </i>
    <i>
      <x v="3"/>
    </i>
    <i>
      <x v="4"/>
    </i>
  </rowItems>
  <colFields count="2">
    <field x="2"/>
    <field x="1"/>
  </colFields>
  <colItems count="5">
    <i>
      <x/>
    </i>
    <i>
      <x v="1"/>
    </i>
    <i>
      <x v="2"/>
    </i>
    <i>
      <x v="3"/>
    </i>
    <i t="grand">
      <x/>
    </i>
  </colItems>
  <dataFields count="1">
    <dataField name="Sum of Sales" fld="3" showDataAs="percentOfRow" baseField="7" baseItem="1" numFmtId="10"/>
  </dataFields>
  <conditionalFormats count="1">
    <conditionalFormat priority="2">
      <pivotAreas count="1">
        <pivotArea type="data" outline="0" collapsedLevelsAreSubtotals="1" fieldPosition="0">
          <references count="2">
            <reference field="4294967294" count="1" selected="0">
              <x v="0"/>
            </reference>
            <reference field="2" count="4" selected="0">
              <x v="0"/>
              <x v="1"/>
              <x v="2"/>
              <x v="3"/>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368866-979A-4E78-83FC-46C3A519B088}"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2:X9" firstHeaderRow="1" firstDataRow="3" firstDataCol="1"/>
  <pivotFields count="8">
    <pivotField showAll="0"/>
    <pivotField axis="axisCol" showAll="0">
      <items count="4">
        <item x="2"/>
        <item x="1"/>
        <item x="0"/>
        <item t="default"/>
      </items>
    </pivotField>
    <pivotField axis="axisCol" showAll="0">
      <items count="5">
        <item x="1"/>
        <item x="2"/>
        <item x="3"/>
        <item x="0"/>
        <item t="default"/>
      </items>
    </pivotField>
    <pivotField dataField="1"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7"/>
  </rowFields>
  <rowItems count="5">
    <i>
      <x v="1"/>
    </i>
    <i>
      <x v="2"/>
    </i>
    <i>
      <x v="3"/>
    </i>
    <i>
      <x v="4"/>
    </i>
    <i t="grand">
      <x/>
    </i>
  </rowItems>
  <colFields count="2">
    <field x="2"/>
    <field x="1"/>
  </colFields>
  <colItems count="17">
    <i>
      <x/>
      <x/>
    </i>
    <i r="1">
      <x v="1"/>
    </i>
    <i r="1">
      <x v="2"/>
    </i>
    <i t="default">
      <x/>
    </i>
    <i>
      <x v="1"/>
      <x/>
    </i>
    <i r="1">
      <x v="1"/>
    </i>
    <i r="1">
      <x v="2"/>
    </i>
    <i t="default">
      <x v="1"/>
    </i>
    <i>
      <x v="2"/>
      <x/>
    </i>
    <i r="1">
      <x v="1"/>
    </i>
    <i r="1">
      <x v="2"/>
    </i>
    <i t="default">
      <x v="2"/>
    </i>
    <i>
      <x v="3"/>
      <x/>
    </i>
    <i r="1">
      <x v="1"/>
    </i>
    <i r="1">
      <x v="2"/>
    </i>
    <i t="default">
      <x v="3"/>
    </i>
    <i t="grand">
      <x/>
    </i>
  </colItems>
  <dataFields count="1">
    <dataField name="Sum of Sales" fld="3" baseField="0" baseItem="0" numFmtId="169"/>
  </dataFields>
  <formats count="3">
    <format dxfId="30">
      <pivotArea collapsedLevelsAreSubtotals="1" fieldPosition="0">
        <references count="3">
          <reference field="1" count="1" selected="0">
            <x v="0"/>
          </reference>
          <reference field="2" count="1" selected="0">
            <x v="0"/>
          </reference>
          <reference field="7" count="1">
            <x v="1"/>
          </reference>
        </references>
      </pivotArea>
    </format>
    <format dxfId="29">
      <pivotArea outline="0" collapsedLevelsAreSubtotals="1" fieldPosition="0"/>
    </format>
    <format dxfId="28">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1926651-1A0D-429F-A318-03EEF468687D}"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dataField="1" showAll="0"/>
    <pivotField showAll="0"/>
    <pivotField showAll="0"/>
    <pivotField showAll="0"/>
    <pivotField showAll="0"/>
    <pivotField showAll="0"/>
    <pivotField numFmtId="166" showAll="0">
      <items count="5">
        <item x="3"/>
        <item x="1"/>
        <item x="0"/>
        <item x="2"/>
        <item t="default"/>
      </items>
    </pivotField>
    <pivotField numFmtId="167" showAll="0"/>
    <pivotField numFmtId="167" showAll="0"/>
    <pivotField showAll="0"/>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Items count="1">
    <i/>
  </rowItems>
  <colItems count="1">
    <i/>
  </colItems>
  <dataFields count="1">
    <dataField name="Sum of Quantity" fld="4"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61A6768-6999-4E1F-ABDF-A7829FDECC44}"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A17" firstHeaderRow="1" firstDataRow="1" firstDataCol="0"/>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items count="5">
        <item x="3"/>
        <item x="1"/>
        <item x="0"/>
        <item x="2"/>
        <item t="default"/>
      </items>
    </pivotField>
    <pivotField dataField="1" numFmtId="167" showAll="0"/>
    <pivotField numFmtId="167" showAll="0"/>
    <pivotField showAll="0"/>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Items count="1">
    <i/>
  </rowItems>
  <colItems count="1">
    <i/>
  </colItems>
  <dataFields count="1">
    <dataField name="Average of Unit Price" fld="11" subtotal="average" baseField="0" baseItem="0" numFmtId="167"/>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41D3483-8678-4E21-BFD2-A29CEAEDFAEF}"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A20" firstHeaderRow="1" firstDataRow="1" firstDataCol="0"/>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dataField="1" numFmtId="166" showAll="0"/>
    <pivotField numFmtId="167" showAll="0">
      <items count="41">
        <item x="22"/>
        <item x="14"/>
        <item x="12"/>
        <item x="34"/>
        <item x="13"/>
        <item x="10"/>
        <item x="16"/>
        <item x="18"/>
        <item x="38"/>
        <item x="6"/>
        <item x="29"/>
        <item x="7"/>
        <item x="17"/>
        <item x="30"/>
        <item x="5"/>
        <item x="26"/>
        <item x="1"/>
        <item x="19"/>
        <item x="32"/>
        <item x="33"/>
        <item x="20"/>
        <item x="0"/>
        <item x="15"/>
        <item x="35"/>
        <item x="37"/>
        <item x="2"/>
        <item x="3"/>
        <item x="21"/>
        <item x="28"/>
        <item x="27"/>
        <item x="9"/>
        <item x="11"/>
        <item x="31"/>
        <item x="4"/>
        <item x="39"/>
        <item x="24"/>
        <item x="25"/>
        <item x="36"/>
        <item x="8"/>
        <item x="23"/>
        <item t="default"/>
      </items>
    </pivotField>
    <pivotField numFmtId="167" showAll="0"/>
    <pivotField showAll="0"/>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Items count="1">
    <i/>
  </rowItems>
  <colItems count="1">
    <i/>
  </colItems>
  <dataFields count="1">
    <dataField name="Sum of Size" fld="10" baseField="0" baseItem="0" numFmtId="166"/>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0396741-44B3-47FA-B5E0-260347FFE7AE}"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items count="4">
        <item x="1"/>
        <item x="2"/>
        <item x="0"/>
        <item t="default"/>
      </items>
    </pivotField>
    <pivotField showAll="0">
      <items count="5">
        <item x="2"/>
        <item x="1"/>
        <item x="3"/>
        <item x="0"/>
        <item t="default"/>
      </items>
    </pivotField>
    <pivotField showAll="0"/>
    <pivotField numFmtId="166" showAll="0">
      <items count="5">
        <item x="3"/>
        <item x="1"/>
        <item x="0"/>
        <item x="2"/>
        <item t="default"/>
      </items>
    </pivotField>
    <pivotField numFmtId="167" showAll="0"/>
    <pivotField dataField="1" numFmtId="167" showAll="0"/>
    <pivotField showAll="0"/>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Items count="1">
    <i/>
  </rowItems>
  <colItems count="1">
    <i/>
  </colItems>
  <dataFields count="1">
    <dataField name="Sum of Sales" fld="12" baseField="0" baseItem="0" numFmtId="167"/>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4FBF845-A964-4744-84A2-9EC147DDCB81}"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7:F9"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axis="axisCol" showAll="0">
      <items count="5">
        <item x="2"/>
        <item x="1"/>
        <item x="3"/>
        <item x="0"/>
        <item t="default"/>
      </items>
    </pivotField>
    <pivotField showAll="0"/>
    <pivotField numFmtId="166" showAll="0"/>
    <pivotField numFmtId="167" showAll="0"/>
    <pivotField dataField="1" numFmtId="167" showAll="0"/>
    <pivotField showAll="0"/>
    <pivotField showAll="0">
      <items count="4">
        <item x="2"/>
        <item x="1"/>
        <item x="0"/>
        <item t="default"/>
      </items>
    </pivotField>
    <pivotField showAll="0">
      <items count="3">
        <item x="1"/>
        <item x="0"/>
        <item t="default"/>
      </items>
    </pivotField>
    <pivotField showAll="0" defaultSubtotal="0"/>
    <pivotField showAll="0" defaultSubtotal="0">
      <items count="6">
        <item x="0"/>
        <item x="1"/>
        <item x="2"/>
        <item x="3"/>
        <item x="4"/>
        <item x="5"/>
      </items>
    </pivotField>
  </pivotFields>
  <rowItems count="1">
    <i/>
  </rowItems>
  <colFields count="1">
    <field x="8"/>
  </colFields>
  <colItems count="5">
    <i>
      <x/>
    </i>
    <i>
      <x v="1"/>
    </i>
    <i>
      <x v="2"/>
    </i>
    <i>
      <x v="3"/>
    </i>
    <i t="grand">
      <x/>
    </i>
  </colItems>
  <dataFields count="1">
    <dataField name="Sum of Sales" fld="12" baseField="0" baseItem="0" numFmtId="167"/>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E00130B-63D9-4961-8733-2AB02E5FC845}" name="PivotTable14"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3">
  <location ref="A3:F8"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items count="4">
        <item x="1"/>
        <item x="2"/>
        <item x="0"/>
        <item t="default"/>
      </items>
    </pivotField>
    <pivotField showAll="0"/>
    <pivotField showAll="0"/>
    <pivotField numFmtId="166" showAll="0"/>
    <pivotField numFmtId="167" showAll="0"/>
    <pivotField dataField="1" numFmtId="167" showAll="0"/>
    <pivotField showAll="0"/>
    <pivotField showAll="0"/>
    <pivotField showAll="0"/>
    <pivotField showAll="0" defaultSubtotal="0">
      <items count="14">
        <item x="0"/>
        <item x="1"/>
        <item x="2"/>
        <item x="3"/>
        <item x="4"/>
        <item x="5"/>
        <item x="6"/>
        <item x="7"/>
        <item x="8"/>
        <item x="9"/>
        <item x="10"/>
        <item x="11"/>
        <item x="12"/>
        <item x="13"/>
      </items>
    </pivotField>
    <pivotField axis="axisCol" showAll="0" defaultSubtotal="0">
      <items count="6">
        <item x="0"/>
        <item x="1"/>
        <item x="2"/>
        <item x="3"/>
        <item x="4"/>
        <item x="5"/>
      </items>
    </pivotField>
  </pivotFields>
  <rowFields count="1">
    <field x="7"/>
  </rowFields>
  <rowItems count="4">
    <i>
      <x/>
    </i>
    <i>
      <x v="1"/>
    </i>
    <i>
      <x v="2"/>
    </i>
    <i t="grand">
      <x/>
    </i>
  </rowItems>
  <colFields count="1">
    <field x="17"/>
  </colFields>
  <colItems count="5">
    <i>
      <x v="1"/>
    </i>
    <i>
      <x v="2"/>
    </i>
    <i>
      <x v="3"/>
    </i>
    <i>
      <x v="4"/>
    </i>
    <i t="grand">
      <x/>
    </i>
  </colItems>
  <dataFields count="1">
    <dataField name="Sum of Sales" fld="12" baseField="0" baseItem="0" numFmtId="167"/>
  </dataFields>
  <conditionalFormats count="1">
    <conditionalFormat priority="2">
      <pivotAreas count="1">
        <pivotArea type="data" collapsedLevelsAreSubtotals="1" fieldPosition="0">
          <references count="2">
            <reference field="4294967294" count="1" selected="0">
              <x v="0"/>
            </reference>
            <reference field="7" count="3">
              <x v="0"/>
              <x v="1"/>
              <x v="2"/>
            </reference>
          </references>
        </pivotArea>
      </pivotAreas>
    </conditionalFormat>
  </conditionalFormats>
  <chartFormats count="16">
    <chartFormat chart="0" format="5" series="1">
      <pivotArea type="data" outline="0" fieldPosition="0">
        <references count="1">
          <reference field="17" count="1" selected="0">
            <x v="1"/>
          </reference>
        </references>
      </pivotArea>
    </chartFormat>
    <chartFormat chart="0" format="6" series="1">
      <pivotArea type="data" outline="0" fieldPosition="0">
        <references count="1">
          <reference field="17" count="1" selected="0">
            <x v="2"/>
          </reference>
        </references>
      </pivotArea>
    </chartFormat>
    <chartFormat chart="0" format="7" series="1">
      <pivotArea type="data" outline="0" fieldPosition="0">
        <references count="1">
          <reference field="17" count="1" selected="0">
            <x v="3"/>
          </reference>
        </references>
      </pivotArea>
    </chartFormat>
    <chartFormat chart="0" format="8" series="1">
      <pivotArea type="data" outline="0" fieldPosition="0">
        <references count="1">
          <reference field="17" count="1" selected="0">
            <x v="4"/>
          </reference>
        </references>
      </pivotArea>
    </chartFormat>
    <chartFormat chart="2" format="13" series="1">
      <pivotArea type="data" outline="0" fieldPosition="0">
        <references count="1">
          <reference field="17" count="1" selected="0">
            <x v="1"/>
          </reference>
        </references>
      </pivotArea>
    </chartFormat>
    <chartFormat chart="2" format="14" series="1">
      <pivotArea type="data" outline="0" fieldPosition="0">
        <references count="1">
          <reference field="17" count="1" selected="0">
            <x v="2"/>
          </reference>
        </references>
      </pivotArea>
    </chartFormat>
    <chartFormat chart="2" format="15" series="1">
      <pivotArea type="data" outline="0" fieldPosition="0">
        <references count="1">
          <reference field="17" count="1" selected="0">
            <x v="3"/>
          </reference>
        </references>
      </pivotArea>
    </chartFormat>
    <chartFormat chart="2" format="16" series="1">
      <pivotArea type="data" outline="0" fieldPosition="0">
        <references count="1">
          <reference field="17" count="1" selected="0">
            <x v="4"/>
          </reference>
        </references>
      </pivotArea>
    </chartFormat>
    <chartFormat chart="0" format="9" series="1">
      <pivotArea type="data" outline="0" fieldPosition="0">
        <references count="2">
          <reference field="4294967294" count="1" selected="0">
            <x v="0"/>
          </reference>
          <reference field="17" count="1" selected="0">
            <x v="1"/>
          </reference>
        </references>
      </pivotArea>
    </chartFormat>
    <chartFormat chart="0" format="10" series="1">
      <pivotArea type="data" outline="0" fieldPosition="0">
        <references count="2">
          <reference field="4294967294" count="1" selected="0">
            <x v="0"/>
          </reference>
          <reference field="17" count="1" selected="0">
            <x v="2"/>
          </reference>
        </references>
      </pivotArea>
    </chartFormat>
    <chartFormat chart="0" format="11" series="1">
      <pivotArea type="data" outline="0" fieldPosition="0">
        <references count="2">
          <reference field="4294967294" count="1" selected="0">
            <x v="0"/>
          </reference>
          <reference field="17" count="1" selected="0">
            <x v="3"/>
          </reference>
        </references>
      </pivotArea>
    </chartFormat>
    <chartFormat chart="0" format="12" series="1">
      <pivotArea type="data" outline="0" fieldPosition="0">
        <references count="2">
          <reference field="4294967294" count="1" selected="0">
            <x v="0"/>
          </reference>
          <reference field="17" count="1" selected="0">
            <x v="4"/>
          </reference>
        </references>
      </pivotArea>
    </chartFormat>
    <chartFormat chart="2" format="17" series="1">
      <pivotArea type="data" outline="0" fieldPosition="0">
        <references count="2">
          <reference field="4294967294" count="1" selected="0">
            <x v="0"/>
          </reference>
          <reference field="17" count="1" selected="0">
            <x v="1"/>
          </reference>
        </references>
      </pivotArea>
    </chartFormat>
    <chartFormat chart="2" format="18" series="1">
      <pivotArea type="data" outline="0" fieldPosition="0">
        <references count="2">
          <reference field="4294967294" count="1" selected="0">
            <x v="0"/>
          </reference>
          <reference field="17" count="1" selected="0">
            <x v="2"/>
          </reference>
        </references>
      </pivotArea>
    </chartFormat>
    <chartFormat chart="2" format="19" series="1">
      <pivotArea type="data" outline="0" fieldPosition="0">
        <references count="2">
          <reference field="4294967294" count="1" selected="0">
            <x v="0"/>
          </reference>
          <reference field="17" count="1" selected="0">
            <x v="3"/>
          </reference>
        </references>
      </pivotArea>
    </chartFormat>
    <chartFormat chart="2" format="20" series="1">
      <pivotArea type="data" outline="0" fieldPosition="0">
        <references count="2">
          <reference field="4294967294" count="1" selected="0">
            <x v="0"/>
          </reference>
          <reference field="17"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A233A18-5710-42BD-9A39-5478C826C3EF}" name="Pivo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A29:E35"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Col" showAll="0">
      <items count="4">
        <item x="1"/>
        <item x="2"/>
        <item x="0"/>
        <item t="default"/>
      </items>
    </pivotField>
    <pivotField showAll="0"/>
    <pivotField showAll="0"/>
    <pivotField numFmtId="166" showAll="0"/>
    <pivotField numFmtId="167" showAll="0"/>
    <pivotField dataField="1" numFmtId="167" showAll="0">
      <items count="198">
        <item x="97"/>
        <item x="55"/>
        <item x="60"/>
        <item x="186"/>
        <item x="84"/>
        <item x="83"/>
        <item x="189"/>
        <item x="115"/>
        <item x="7"/>
        <item x="147"/>
        <item x="9"/>
        <item x="52"/>
        <item x="53"/>
        <item x="35"/>
        <item x="41"/>
        <item x="36"/>
        <item x="112"/>
        <item x="31"/>
        <item x="161"/>
        <item x="192"/>
        <item x="169"/>
        <item x="54"/>
        <item x="138"/>
        <item x="175"/>
        <item x="127"/>
        <item x="47"/>
        <item x="23"/>
        <item x="14"/>
        <item x="22"/>
        <item x="87"/>
        <item x="24"/>
        <item x="2"/>
        <item x="73"/>
        <item x="77"/>
        <item x="148"/>
        <item x="72"/>
        <item x="154"/>
        <item x="181"/>
        <item x="79"/>
        <item x="78"/>
        <item x="20"/>
        <item x="151"/>
        <item x="128"/>
        <item x="42"/>
        <item x="80"/>
        <item x="103"/>
        <item x="38"/>
        <item x="19"/>
        <item x="92"/>
        <item x="58"/>
        <item x="105"/>
        <item x="8"/>
        <item x="131"/>
        <item x="94"/>
        <item x="81"/>
        <item x="117"/>
        <item x="0"/>
        <item x="16"/>
        <item x="123"/>
        <item x="132"/>
        <item x="155"/>
        <item x="137"/>
        <item x="26"/>
        <item x="6"/>
        <item x="110"/>
        <item x="122"/>
        <item x="156"/>
        <item x="102"/>
        <item x="29"/>
        <item x="86"/>
        <item x="178"/>
        <item x="76"/>
        <item x="167"/>
        <item x="145"/>
        <item x="109"/>
        <item x="50"/>
        <item x="149"/>
        <item x="51"/>
        <item x="166"/>
        <item x="25"/>
        <item x="142"/>
        <item x="3"/>
        <item x="140"/>
        <item x="32"/>
        <item x="139"/>
        <item x="194"/>
        <item x="104"/>
        <item x="195"/>
        <item x="91"/>
        <item x="44"/>
        <item x="113"/>
        <item x="176"/>
        <item x="124"/>
        <item x="111"/>
        <item x="101"/>
        <item x="116"/>
        <item x="65"/>
        <item x="107"/>
        <item x="190"/>
        <item x="70"/>
        <item x="191"/>
        <item x="27"/>
        <item x="66"/>
        <item x="114"/>
        <item x="133"/>
        <item x="82"/>
        <item x="5"/>
        <item x="10"/>
        <item x="61"/>
        <item x="13"/>
        <item x="1"/>
        <item x="163"/>
        <item x="34"/>
        <item x="160"/>
        <item x="69"/>
        <item x="153"/>
        <item x="157"/>
        <item x="135"/>
        <item x="162"/>
        <item x="46"/>
        <item x="62"/>
        <item x="90"/>
        <item x="168"/>
        <item x="12"/>
        <item x="95"/>
        <item x="67"/>
        <item x="28"/>
        <item x="119"/>
        <item x="59"/>
        <item x="4"/>
        <item x="193"/>
        <item x="158"/>
        <item x="126"/>
        <item x="30"/>
        <item x="125"/>
        <item x="48"/>
        <item x="120"/>
        <item x="33"/>
        <item x="143"/>
        <item x="184"/>
        <item x="98"/>
        <item x="40"/>
        <item x="165"/>
        <item x="188"/>
        <item x="174"/>
        <item x="173"/>
        <item x="93"/>
        <item x="96"/>
        <item x="85"/>
        <item x="144"/>
        <item x="45"/>
        <item x="118"/>
        <item x="37"/>
        <item x="159"/>
        <item x="57"/>
        <item x="17"/>
        <item x="180"/>
        <item x="18"/>
        <item x="185"/>
        <item x="121"/>
        <item x="171"/>
        <item x="75"/>
        <item x="146"/>
        <item x="49"/>
        <item x="21"/>
        <item x="88"/>
        <item x="179"/>
        <item x="64"/>
        <item x="89"/>
        <item x="182"/>
        <item x="68"/>
        <item x="63"/>
        <item x="108"/>
        <item x="150"/>
        <item x="15"/>
        <item x="129"/>
        <item x="99"/>
        <item x="177"/>
        <item x="130"/>
        <item x="136"/>
        <item x="56"/>
        <item x="170"/>
        <item x="187"/>
        <item x="141"/>
        <item x="43"/>
        <item x="74"/>
        <item x="71"/>
        <item x="196"/>
        <item x="183"/>
        <item x="164"/>
        <item x="11"/>
        <item x="39"/>
        <item x="134"/>
        <item x="152"/>
        <item x="172"/>
        <item x="106"/>
        <item x="100"/>
        <item t="default"/>
      </items>
    </pivotField>
    <pivotField showAll="0"/>
    <pivotField showAll="0"/>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7"/>
  </colFields>
  <colItems count="4">
    <i>
      <x/>
    </i>
    <i>
      <x v="1"/>
    </i>
    <i>
      <x v="2"/>
    </i>
    <i t="grand">
      <x/>
    </i>
  </colItems>
  <dataFields count="1">
    <dataField name="Sum of Sales" fld="12" showDataAs="percentDiff" baseField="17" baseItem="1048828" numFmtId="10"/>
  </dataFields>
  <conditionalFormats count="1">
    <conditionalFormat priority="3">
      <pivotAreas count="1">
        <pivotArea type="data" collapsedLevelsAreSubtotals="1" fieldPosition="0">
          <references count="2">
            <reference field="4294967294" count="1" selected="0">
              <x v="0"/>
            </reference>
            <reference field="17" count="4">
              <x v="1"/>
              <x v="2"/>
              <x v="3"/>
              <x v="4"/>
            </reference>
          </references>
        </pivotArea>
      </pivotAreas>
    </conditionalFormat>
  </conditionalFormats>
  <chartFormats count="12">
    <chartFormat chart="0" format="15" series="1">
      <pivotArea type="data" outline="0" fieldPosition="0">
        <references count="1">
          <reference field="7" count="1" selected="0">
            <x v="0"/>
          </reference>
        </references>
      </pivotArea>
    </chartFormat>
    <chartFormat chart="0" format="16" series="1">
      <pivotArea type="data" outline="0" fieldPosition="0">
        <references count="1">
          <reference field="7" count="1" selected="0">
            <x v="1"/>
          </reference>
        </references>
      </pivotArea>
    </chartFormat>
    <chartFormat chart="0" format="17" series="1">
      <pivotArea type="data" outline="0" fieldPosition="0">
        <references count="1">
          <reference field="7" count="1" selected="0">
            <x v="2"/>
          </reference>
        </references>
      </pivotArea>
    </chartFormat>
    <chartFormat chart="4" format="24" series="1">
      <pivotArea type="data" outline="0" fieldPosition="0">
        <references count="1">
          <reference field="7" count="1" selected="0">
            <x v="0"/>
          </reference>
        </references>
      </pivotArea>
    </chartFormat>
    <chartFormat chart="4" format="25" series="1">
      <pivotArea type="data" outline="0" fieldPosition="0">
        <references count="1">
          <reference field="7" count="1" selected="0">
            <x v="1"/>
          </reference>
        </references>
      </pivotArea>
    </chartFormat>
    <chartFormat chart="4" format="26" series="1">
      <pivotArea type="data" outline="0" fieldPosition="0">
        <references count="1">
          <reference field="7" count="1" selected="0">
            <x v="2"/>
          </reference>
        </references>
      </pivotArea>
    </chartFormat>
    <chartFormat chart="0" format="18" series="1">
      <pivotArea type="data" outline="0" fieldPosition="0">
        <references count="2">
          <reference field="4294967294" count="1" selected="0">
            <x v="0"/>
          </reference>
          <reference field="7" count="1" selected="0">
            <x v="0"/>
          </reference>
        </references>
      </pivotArea>
    </chartFormat>
    <chartFormat chart="0" format="19" series="1">
      <pivotArea type="data" outline="0" fieldPosition="0">
        <references count="2">
          <reference field="4294967294" count="1" selected="0">
            <x v="0"/>
          </reference>
          <reference field="7" count="1" selected="0">
            <x v="1"/>
          </reference>
        </references>
      </pivotArea>
    </chartFormat>
    <chartFormat chart="0" format="20" series="1">
      <pivotArea type="data" outline="0" fieldPosition="0">
        <references count="2">
          <reference field="4294967294" count="1" selected="0">
            <x v="0"/>
          </reference>
          <reference field="7" count="1" selected="0">
            <x v="2"/>
          </reference>
        </references>
      </pivotArea>
    </chartFormat>
    <chartFormat chart="4" format="27" series="1">
      <pivotArea type="data" outline="0" fieldPosition="0">
        <references count="2">
          <reference field="4294967294" count="1" selected="0">
            <x v="0"/>
          </reference>
          <reference field="7" count="1" selected="0">
            <x v="0"/>
          </reference>
        </references>
      </pivotArea>
    </chartFormat>
    <chartFormat chart="4" format="28" series="1">
      <pivotArea type="data" outline="0" fieldPosition="0">
        <references count="2">
          <reference field="4294967294" count="1" selected="0">
            <x v="0"/>
          </reference>
          <reference field="7" count="1" selected="0">
            <x v="1"/>
          </reference>
        </references>
      </pivotArea>
    </chartFormat>
    <chartFormat chart="4" format="29" series="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1" id="{4678A72D-BB73-4E69-832D-691A36467BB0}">
            <x14:pivotAreas count="1">
              <pivotArea type="data" collapsedLevelsAreSubtotals="1" fieldPosition="0">
                <references count="3">
                  <reference field="4294967294" count="1" selected="0">
                    <x v="0"/>
                  </reference>
                  <reference field="7" count="3" selected="0">
                    <x v="0"/>
                    <x v="1"/>
                    <x v="2"/>
                  </reference>
                  <reference field="17" count="4">
                    <x v="1"/>
                    <x v="2"/>
                    <x v="3"/>
                    <x v="4"/>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9388B7D-2848-490B-8AB6-04B0E6E36E27}" name="PivotTable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A11:E25"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Col" showAll="0">
      <items count="4">
        <item x="1"/>
        <item x="2"/>
        <item x="0"/>
        <item t="default"/>
      </items>
    </pivotField>
    <pivotField showAll="0"/>
    <pivotField showAll="0"/>
    <pivotField numFmtId="166" showAll="0"/>
    <pivotField numFmtId="167" showAll="0"/>
    <pivotField dataField="1" numFmtId="167"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6"/>
  </rowFields>
  <rowItems count="13">
    <i>
      <x v="1"/>
    </i>
    <i>
      <x v="2"/>
    </i>
    <i>
      <x v="3"/>
    </i>
    <i>
      <x v="4"/>
    </i>
    <i>
      <x v="5"/>
    </i>
    <i>
      <x v="6"/>
    </i>
    <i>
      <x v="7"/>
    </i>
    <i>
      <x v="8"/>
    </i>
    <i>
      <x v="9"/>
    </i>
    <i>
      <x v="10"/>
    </i>
    <i>
      <x v="11"/>
    </i>
    <i>
      <x v="12"/>
    </i>
    <i t="grand">
      <x/>
    </i>
  </rowItems>
  <colFields count="1">
    <field x="7"/>
  </colFields>
  <colItems count="4">
    <i>
      <x/>
    </i>
    <i>
      <x v="1"/>
    </i>
    <i>
      <x v="2"/>
    </i>
    <i t="grand">
      <x/>
    </i>
  </colItems>
  <dataFields count="1">
    <dataField name="Sum of Sales" fld="12" baseField="0" baseItem="0" numFmtId="167"/>
  </dataFields>
  <conditionalFormats count="1">
    <conditionalFormat priority="5">
      <pivotAreas count="1">
        <pivotArea type="data" collapsedLevelsAreSubtotals="1" fieldPosition="0">
          <references count="3">
            <reference field="4294967294" count="1" selected="0">
              <x v="0"/>
            </reference>
            <reference field="7" count="3" selected="0">
              <x v="0"/>
              <x v="1"/>
              <x v="2"/>
            </reference>
            <reference field="16" count="12">
              <x v="1"/>
              <x v="2"/>
              <x v="3"/>
              <x v="4"/>
              <x v="5"/>
              <x v="6"/>
              <x v="7"/>
              <x v="8"/>
              <x v="9"/>
              <x v="10"/>
              <x v="11"/>
              <x v="12"/>
            </reference>
          </references>
        </pivotArea>
      </pivotAreas>
    </conditionalFormat>
  </conditionalFormats>
  <chartFormats count="7">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3" format="6" series="1">
      <pivotArea type="data" outline="0" fieldPosition="0">
        <references count="2">
          <reference field="4294967294" count="1" selected="0">
            <x v="0"/>
          </reference>
          <reference field="7" count="1" selected="0">
            <x v="0"/>
          </reference>
        </references>
      </pivotArea>
    </chartFormat>
    <chartFormat chart="3" format="7" series="1">
      <pivotArea type="data" outline="0" fieldPosition="0">
        <references count="2">
          <reference field="4294967294" count="1" selected="0">
            <x v="0"/>
          </reference>
          <reference field="7" count="1" selected="0">
            <x v="1"/>
          </reference>
        </references>
      </pivotArea>
    </chartFormat>
    <chartFormat chart="3" format="8" series="1">
      <pivotArea type="data" outline="0" fieldPosition="0">
        <references count="2">
          <reference field="4294967294" count="1" selected="0">
            <x v="0"/>
          </reference>
          <reference field="7" count="1" selected="0">
            <x v="2"/>
          </reference>
        </references>
      </pivotArea>
    </chartFormat>
    <chartFormat chart="3" format="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D6293C7-D103-4747-A766-0EFC0EB72095}" name="PivotTable1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F9"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items count="5">
        <item x="2"/>
        <item x="1"/>
        <item x="3"/>
        <item x="0"/>
        <item t="default"/>
      </items>
    </pivotField>
    <pivotField showAll="0"/>
    <pivotField numFmtId="166" showAll="0"/>
    <pivotField numFmtId="167" showAll="0"/>
    <pivotField dataField="1" numFmtId="167" showAll="0"/>
    <pivotField axis="axisCol" showAll="0">
      <items count="5">
        <item x="2"/>
        <item x="1"/>
        <item x="3"/>
        <item x="0"/>
        <item t="default"/>
      </items>
    </pivotField>
    <pivotField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13"/>
  </colFields>
  <colItems count="5">
    <i>
      <x/>
    </i>
    <i>
      <x v="1"/>
    </i>
    <i>
      <x v="2"/>
    </i>
    <i>
      <x v="3"/>
    </i>
    <i t="grand">
      <x/>
    </i>
  </colItems>
  <dataFields count="1">
    <dataField name="Sum of Sales" fld="12" baseField="0" baseItem="0" numFmtId="167"/>
  </dataFields>
  <conditionalFormats count="1">
    <conditionalFormat priority="4">
      <pivotAreas count="1">
        <pivotArea type="data" collapsedLevelsAreSubtotals="1" fieldPosition="0">
          <references count="3">
            <reference field="4294967294" count="1" selected="0">
              <x v="0"/>
            </reference>
            <reference field="13" count="4" selected="0">
              <x v="0"/>
              <x v="1"/>
              <x v="2"/>
              <x v="3"/>
            </reference>
            <reference field="17" count="4">
              <x v="1"/>
              <x v="2"/>
              <x v="3"/>
              <x v="4"/>
            </reference>
          </references>
        </pivotArea>
      </pivotAreas>
    </conditionalFormat>
  </conditionalFormats>
  <chartFormats count="1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8" format="8" series="1">
      <pivotArea type="data" outline="0" fieldPosition="0">
        <references count="2">
          <reference field="4294967294" count="1" selected="0">
            <x v="0"/>
          </reference>
          <reference field="13" count="1" selected="0">
            <x v="0"/>
          </reference>
        </references>
      </pivotArea>
    </chartFormat>
    <chartFormat chart="8" format="9" series="1">
      <pivotArea type="data" outline="0" fieldPosition="0">
        <references count="2">
          <reference field="4294967294" count="1" selected="0">
            <x v="0"/>
          </reference>
          <reference field="13" count="1" selected="0">
            <x v="1"/>
          </reference>
        </references>
      </pivotArea>
    </chartFormat>
    <chartFormat chart="8" format="10" series="1">
      <pivotArea type="data" outline="0" fieldPosition="0">
        <references count="2">
          <reference field="4294967294" count="1" selected="0">
            <x v="0"/>
          </reference>
          <reference field="13" count="1" selected="0">
            <x v="2"/>
          </reference>
        </references>
      </pivotArea>
    </chartFormat>
    <chartFormat chart="8" format="11" series="1">
      <pivotArea type="data" outline="0" fieldPosition="0">
        <references count="2">
          <reference field="4294967294" count="1" selected="0">
            <x v="0"/>
          </reference>
          <reference field="13" count="1" selected="0">
            <x v="3"/>
          </reference>
        </references>
      </pivotArea>
    </chartFormat>
    <chartFormat chart="8"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 chart="17" format="5" series="1">
      <pivotArea type="data" outline="0" fieldPosition="0">
        <references count="2">
          <reference field="4294967294" count="1" selected="0">
            <x v="0"/>
          </reference>
          <reference field="13" count="1" selected="0">
            <x v="0"/>
          </reference>
        </references>
      </pivotArea>
    </chartFormat>
    <chartFormat chart="17" format="6" series="1">
      <pivotArea type="data" outline="0" fieldPosition="0">
        <references count="2">
          <reference field="4294967294" count="1" selected="0">
            <x v="0"/>
          </reference>
          <reference field="13" count="1" selected="0">
            <x v="1"/>
          </reference>
        </references>
      </pivotArea>
    </chartFormat>
    <chartFormat chart="17" format="7" series="1">
      <pivotArea type="data" outline="0" fieldPosition="0">
        <references count="2">
          <reference field="4294967294" count="1" selected="0">
            <x v="0"/>
          </reference>
          <reference field="13" count="1" selected="0">
            <x v="2"/>
          </reference>
        </references>
      </pivotArea>
    </chartFormat>
    <chartFormat chart="17" format="8" series="1">
      <pivotArea type="data" outline="0" fieldPosition="0">
        <references count="2">
          <reference field="4294967294" count="1" selected="0">
            <x v="0"/>
          </reference>
          <reference field="13" count="1" selected="0">
            <x v="3"/>
          </reference>
        </references>
      </pivotArea>
    </chartFormat>
    <chartFormat chart="18" format="9" series="1">
      <pivotArea type="data" outline="0" fieldPosition="0">
        <references count="2">
          <reference field="4294967294" count="1" selected="0">
            <x v="0"/>
          </reference>
          <reference field="13" count="1" selected="0">
            <x v="0"/>
          </reference>
        </references>
      </pivotArea>
    </chartFormat>
    <chartFormat chart="18" format="10" series="1">
      <pivotArea type="data" outline="0" fieldPosition="0">
        <references count="2">
          <reference field="4294967294" count="1" selected="0">
            <x v="0"/>
          </reference>
          <reference field="13" count="1" selected="0">
            <x v="1"/>
          </reference>
        </references>
      </pivotArea>
    </chartFormat>
    <chartFormat chart="18" format="11" series="1">
      <pivotArea type="data" outline="0" fieldPosition="0">
        <references count="2">
          <reference field="4294967294" count="1" selected="0">
            <x v="0"/>
          </reference>
          <reference field="13" count="1" selected="0">
            <x v="2"/>
          </reference>
        </references>
      </pivotArea>
    </chartFormat>
    <chartFormat chart="18" format="12"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0EEC905-975B-4F79-8FE2-8E4952666983}" name="PivotTable1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3:F19"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axis="axisCol" showAll="0">
      <items count="5">
        <item x="2"/>
        <item x="1"/>
        <item x="3"/>
        <item x="0"/>
        <item t="default"/>
      </items>
    </pivotField>
    <pivotField showAll="0"/>
    <pivotField numFmtId="166" showAll="0"/>
    <pivotField numFmtId="167" showAll="0"/>
    <pivotField dataField="1" numFmtId="167" showAll="0"/>
    <pivotField showAll="0">
      <items count="5">
        <item x="2"/>
        <item x="1"/>
        <item x="3"/>
        <item x="0"/>
        <item t="default"/>
      </items>
    </pivotField>
    <pivotField showAll="0"/>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8"/>
  </colFields>
  <colItems count="5">
    <i>
      <x/>
    </i>
    <i>
      <x v="1"/>
    </i>
    <i>
      <x v="2"/>
    </i>
    <i>
      <x v="3"/>
    </i>
    <i t="grand">
      <x/>
    </i>
  </colItems>
  <dataFields count="1">
    <dataField name="Sum of Sales" fld="12" showDataAs="percentOfRow" baseField="17" baseItem="1" numFmtId="10"/>
  </dataFields>
  <conditionalFormats count="1">
    <conditionalFormat priority="7">
      <pivotAreas count="1">
        <pivotArea type="data" collapsedLevelsAreSubtotals="1" fieldPosition="0">
          <references count="3">
            <reference field="4294967294" count="1" selected="0">
              <x v="0"/>
            </reference>
            <reference field="8" count="4" selected="0">
              <x v="0"/>
              <x v="1"/>
              <x v="2"/>
              <x v="3"/>
            </reference>
            <reference field="17" count="4">
              <x v="1"/>
              <x v="2"/>
              <x v="3"/>
              <x v="4"/>
            </reference>
          </references>
        </pivotArea>
      </pivotAreas>
    </conditionalFormat>
  </conditionalFormats>
  <chartFormats count="10">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10" format="8" series="1">
      <pivotArea type="data" outline="0" fieldPosition="0">
        <references count="2">
          <reference field="4294967294" count="1" selected="0">
            <x v="0"/>
          </reference>
          <reference field="8" count="1" selected="0">
            <x v="0"/>
          </reference>
        </references>
      </pivotArea>
    </chartFormat>
    <chartFormat chart="10" format="9" series="1">
      <pivotArea type="data" outline="0" fieldPosition="0">
        <references count="2">
          <reference field="4294967294" count="1" selected="0">
            <x v="0"/>
          </reference>
          <reference field="8" count="1" selected="0">
            <x v="1"/>
          </reference>
        </references>
      </pivotArea>
    </chartFormat>
    <chartFormat chart="10" format="10" series="1">
      <pivotArea type="data" outline="0" fieldPosition="0">
        <references count="2">
          <reference field="4294967294" count="1" selected="0">
            <x v="0"/>
          </reference>
          <reference field="8" count="1" selected="0">
            <x v="2"/>
          </reference>
        </references>
      </pivotArea>
    </chartFormat>
    <chartFormat chart="10" format="11" series="1">
      <pivotArea type="data" outline="0" fieldPosition="0">
        <references count="2">
          <reference field="4294967294" count="1" selected="0">
            <x v="0"/>
          </reference>
          <reference field="8" count="1" selected="0">
            <x v="3"/>
          </reference>
        </references>
      </pivotArea>
    </chartFormat>
    <chartFormat chart="10"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538238B-60C2-420E-BB7D-4FC274E19194}" name="PivotTable1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22:F28"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axis="axisCol" showAll="0">
      <items count="5">
        <item x="2"/>
        <item x="1"/>
        <item x="3"/>
        <item x="0"/>
        <item t="default"/>
      </items>
    </pivotField>
    <pivotField showAll="0"/>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13"/>
  </colFields>
  <colItems count="5">
    <i>
      <x/>
    </i>
    <i>
      <x v="1"/>
    </i>
    <i>
      <x v="2"/>
    </i>
    <i>
      <x v="3"/>
    </i>
    <i t="grand">
      <x/>
    </i>
  </colItems>
  <dataFields count="1">
    <dataField name="Sum of Sales" fld="12" showDataAs="percentDiff" baseField="17" baseItem="1048828" numFmtId="10"/>
  </dataFields>
  <conditionalFormats count="1">
    <conditionalFormat priority="3">
      <pivotAreas count="1">
        <pivotArea type="data" collapsedLevelsAreSubtotals="1" fieldPosition="0">
          <references count="3">
            <reference field="4294967294" count="1" selected="0">
              <x v="0"/>
            </reference>
            <reference field="13" count="4">
              <x v="0"/>
              <x v="1"/>
              <x v="2"/>
              <x v="3"/>
            </reference>
            <reference field="17" count="4" selected="0">
              <x v="1"/>
              <x v="2"/>
              <x v="3"/>
              <x v="4"/>
            </reference>
          </references>
        </pivotArea>
      </pivotAreas>
    </conditionalFormat>
  </conditionalFormats>
  <chartFormats count="36">
    <chartFormat chart="0" format="0" series="1">
      <pivotArea type="data" outline="0" fieldPosition="0">
        <references count="2">
          <reference field="4294967294" count="1" selected="0">
            <x v="0"/>
          </reference>
          <reference field="17" count="1" selected="0">
            <x v="1"/>
          </reference>
        </references>
      </pivotArea>
    </chartFormat>
    <chartFormat chart="0" format="1" series="1">
      <pivotArea type="data" outline="0" fieldPosition="0">
        <references count="2">
          <reference field="4294967294" count="1" selected="0">
            <x v="0"/>
          </reference>
          <reference field="17" count="1" selected="0">
            <x v="2"/>
          </reference>
        </references>
      </pivotArea>
    </chartFormat>
    <chartFormat chart="0" format="2" series="1">
      <pivotArea type="data" outline="0" fieldPosition="0">
        <references count="2">
          <reference field="4294967294" count="1" selected="0">
            <x v="0"/>
          </reference>
          <reference field="17" count="1" selected="0">
            <x v="3"/>
          </reference>
        </references>
      </pivotArea>
    </chartFormat>
    <chartFormat chart="0" format="3" series="1">
      <pivotArea type="data" outline="0" fieldPosition="0">
        <references count="2">
          <reference field="4294967294" count="1" selected="0">
            <x v="0"/>
          </reference>
          <reference field="17" count="1" selected="0">
            <x v="4"/>
          </reference>
        </references>
      </pivotArea>
    </chartFormat>
    <chartFormat chart="0" format="4" series="1">
      <pivotArea type="data" outline="0" fieldPosition="0">
        <references count="2">
          <reference field="4294967294" count="1" selected="0">
            <x v="0"/>
          </reference>
          <reference field="13" count="1" selected="0">
            <x v="0"/>
          </reference>
        </references>
      </pivotArea>
    </chartFormat>
    <chartFormat chart="0" format="5" series="1">
      <pivotArea type="data" outline="0" fieldPosition="0">
        <references count="2">
          <reference field="4294967294" count="1" selected="0">
            <x v="0"/>
          </reference>
          <reference field="13" count="1" selected="0">
            <x v="1"/>
          </reference>
        </references>
      </pivotArea>
    </chartFormat>
    <chartFormat chart="0" format="6" series="1">
      <pivotArea type="data" outline="0" fieldPosition="0">
        <references count="2">
          <reference field="4294967294" count="1" selected="0">
            <x v="0"/>
          </reference>
          <reference field="13" count="1" selected="0">
            <x v="2"/>
          </reference>
        </references>
      </pivotArea>
    </chartFormat>
    <chartFormat chart="0" format="7" series="1">
      <pivotArea type="data" outline="0" fieldPosition="0">
        <references count="2">
          <reference field="4294967294" count="1" selected="0">
            <x v="0"/>
          </reference>
          <reference field="13" count="1" selected="0">
            <x v="3"/>
          </reference>
        </references>
      </pivotArea>
    </chartFormat>
    <chartFormat chart="0" format="8">
      <pivotArea type="data" outline="0" fieldPosition="0">
        <references count="3">
          <reference field="4294967294" count="1" selected="0">
            <x v="0"/>
          </reference>
          <reference field="13" count="1" selected="0">
            <x v="3"/>
          </reference>
          <reference field="17" count="1" selected="0">
            <x v="3"/>
          </reference>
        </references>
      </pivotArea>
    </chartFormat>
    <chartFormat chart="0" format="9">
      <pivotArea type="data" outline="0" fieldPosition="0">
        <references count="3">
          <reference field="4294967294" count="1" selected="0">
            <x v="0"/>
          </reference>
          <reference field="13" count="1" selected="0">
            <x v="2"/>
          </reference>
          <reference field="17" count="1" selected="0">
            <x v="3"/>
          </reference>
        </references>
      </pivotArea>
    </chartFormat>
    <chartFormat chart="0" format="10">
      <pivotArea type="data" outline="0" fieldPosition="0">
        <references count="3">
          <reference field="4294967294" count="1" selected="0">
            <x v="0"/>
          </reference>
          <reference field="13" count="1" selected="0">
            <x v="1"/>
          </reference>
          <reference field="17" count="1" selected="0">
            <x v="2"/>
          </reference>
        </references>
      </pivotArea>
    </chartFormat>
    <chartFormat chart="0" format="11">
      <pivotArea type="data" outline="0" fieldPosition="0">
        <references count="3">
          <reference field="4294967294" count="1" selected="0">
            <x v="0"/>
          </reference>
          <reference field="13" count="1" selected="0">
            <x v="0"/>
          </reference>
          <reference field="17" count="1" selected="0">
            <x v="2"/>
          </reference>
        </references>
      </pivotArea>
    </chartFormat>
    <chartFormat chart="0" format="12">
      <pivotArea type="data" outline="0" fieldPosition="0">
        <references count="3">
          <reference field="4294967294" count="1" selected="0">
            <x v="0"/>
          </reference>
          <reference field="13" count="1" selected="0">
            <x v="3"/>
          </reference>
          <reference field="17" count="1" selected="0">
            <x v="4"/>
          </reference>
        </references>
      </pivotArea>
    </chartFormat>
    <chartFormat chart="0" format="13">
      <pivotArea type="data" outline="0" fieldPosition="0">
        <references count="3">
          <reference field="4294967294" count="1" selected="0">
            <x v="0"/>
          </reference>
          <reference field="13" count="1" selected="0">
            <x v="2"/>
          </reference>
          <reference field="17" count="1" selected="0">
            <x v="4"/>
          </reference>
        </references>
      </pivotArea>
    </chartFormat>
    <chartFormat chart="0" format="14">
      <pivotArea type="data" outline="0" fieldPosition="0">
        <references count="3">
          <reference field="4294967294" count="1" selected="0">
            <x v="0"/>
          </reference>
          <reference field="13" count="1" selected="0">
            <x v="1"/>
          </reference>
          <reference field="17" count="1" selected="0">
            <x v="4"/>
          </reference>
        </references>
      </pivotArea>
    </chartFormat>
    <chartFormat chart="0" format="15">
      <pivotArea type="data" outline="0" fieldPosition="0">
        <references count="3">
          <reference field="4294967294" count="1" selected="0">
            <x v="0"/>
          </reference>
          <reference field="13" count="1" selected="0">
            <x v="0"/>
          </reference>
          <reference field="17" count="1" selected="0">
            <x v="4"/>
          </reference>
        </references>
      </pivotArea>
    </chartFormat>
    <chartFormat chart="0" format="16">
      <pivotArea type="data" outline="0" fieldPosition="0">
        <references count="3">
          <reference field="4294967294" count="1" selected="0">
            <x v="0"/>
          </reference>
          <reference field="13" count="1" selected="0">
            <x v="2"/>
          </reference>
          <reference field="17" count="1" selected="0">
            <x v="2"/>
          </reference>
        </references>
      </pivotArea>
    </chartFormat>
    <chartFormat chart="0" format="17">
      <pivotArea type="data" outline="0" fieldPosition="0">
        <references count="3">
          <reference field="4294967294" count="1" selected="0">
            <x v="0"/>
          </reference>
          <reference field="13" count="1" selected="0">
            <x v="3"/>
          </reference>
          <reference field="17" count="1" selected="0">
            <x v="2"/>
          </reference>
        </references>
      </pivotArea>
    </chartFormat>
    <chartFormat chart="0" format="18">
      <pivotArea type="data" outline="0" fieldPosition="0">
        <references count="3">
          <reference field="4294967294" count="1" selected="0">
            <x v="0"/>
          </reference>
          <reference field="13" count="1" selected="0">
            <x v="0"/>
          </reference>
          <reference field="17" count="1" selected="0">
            <x v="3"/>
          </reference>
        </references>
      </pivotArea>
    </chartFormat>
    <chartFormat chart="0" format="19">
      <pivotArea type="data" outline="0" fieldPosition="0">
        <references count="3">
          <reference field="4294967294" count="1" selected="0">
            <x v="0"/>
          </reference>
          <reference field="13" count="1" selected="0">
            <x v="1"/>
          </reference>
          <reference field="17" count="1" selected="0">
            <x v="3"/>
          </reference>
        </references>
      </pivotArea>
    </chartFormat>
    <chartFormat chart="10" format="36" series="1">
      <pivotArea type="data" outline="0" fieldPosition="0">
        <references count="2">
          <reference field="4294967294" count="1" selected="0">
            <x v="0"/>
          </reference>
          <reference field="13" count="1" selected="0">
            <x v="0"/>
          </reference>
        </references>
      </pivotArea>
    </chartFormat>
    <chartFormat chart="10" format="37">
      <pivotArea type="data" outline="0" fieldPosition="0">
        <references count="3">
          <reference field="4294967294" count="1" selected="0">
            <x v="0"/>
          </reference>
          <reference field="13" count="1" selected="0">
            <x v="0"/>
          </reference>
          <reference field="17" count="1" selected="0">
            <x v="2"/>
          </reference>
        </references>
      </pivotArea>
    </chartFormat>
    <chartFormat chart="10" format="38">
      <pivotArea type="data" outline="0" fieldPosition="0">
        <references count="3">
          <reference field="4294967294" count="1" selected="0">
            <x v="0"/>
          </reference>
          <reference field="13" count="1" selected="0">
            <x v="0"/>
          </reference>
          <reference field="17" count="1" selected="0">
            <x v="3"/>
          </reference>
        </references>
      </pivotArea>
    </chartFormat>
    <chartFormat chart="10" format="39">
      <pivotArea type="data" outline="0" fieldPosition="0">
        <references count="3">
          <reference field="4294967294" count="1" selected="0">
            <x v="0"/>
          </reference>
          <reference field="13" count="1" selected="0">
            <x v="0"/>
          </reference>
          <reference field="17" count="1" selected="0">
            <x v="4"/>
          </reference>
        </references>
      </pivotArea>
    </chartFormat>
    <chartFormat chart="10" format="40" series="1">
      <pivotArea type="data" outline="0" fieldPosition="0">
        <references count="2">
          <reference field="4294967294" count="1" selected="0">
            <x v="0"/>
          </reference>
          <reference field="13" count="1" selected="0">
            <x v="1"/>
          </reference>
        </references>
      </pivotArea>
    </chartFormat>
    <chartFormat chart="10" format="41">
      <pivotArea type="data" outline="0" fieldPosition="0">
        <references count="3">
          <reference field="4294967294" count="1" selected="0">
            <x v="0"/>
          </reference>
          <reference field="13" count="1" selected="0">
            <x v="1"/>
          </reference>
          <reference field="17" count="1" selected="0">
            <x v="2"/>
          </reference>
        </references>
      </pivotArea>
    </chartFormat>
    <chartFormat chart="10" format="42">
      <pivotArea type="data" outline="0" fieldPosition="0">
        <references count="3">
          <reference field="4294967294" count="1" selected="0">
            <x v="0"/>
          </reference>
          <reference field="13" count="1" selected="0">
            <x v="1"/>
          </reference>
          <reference field="17" count="1" selected="0">
            <x v="3"/>
          </reference>
        </references>
      </pivotArea>
    </chartFormat>
    <chartFormat chart="10" format="43">
      <pivotArea type="data" outline="0" fieldPosition="0">
        <references count="3">
          <reference field="4294967294" count="1" selected="0">
            <x v="0"/>
          </reference>
          <reference field="13" count="1" selected="0">
            <x v="1"/>
          </reference>
          <reference field="17" count="1" selected="0">
            <x v="4"/>
          </reference>
        </references>
      </pivotArea>
    </chartFormat>
    <chartFormat chart="10" format="44" series="1">
      <pivotArea type="data" outline="0" fieldPosition="0">
        <references count="2">
          <reference field="4294967294" count="1" selected="0">
            <x v="0"/>
          </reference>
          <reference field="13" count="1" selected="0">
            <x v="2"/>
          </reference>
        </references>
      </pivotArea>
    </chartFormat>
    <chartFormat chart="10" format="45">
      <pivotArea type="data" outline="0" fieldPosition="0">
        <references count="3">
          <reference field="4294967294" count="1" selected="0">
            <x v="0"/>
          </reference>
          <reference field="13" count="1" selected="0">
            <x v="2"/>
          </reference>
          <reference field="17" count="1" selected="0">
            <x v="2"/>
          </reference>
        </references>
      </pivotArea>
    </chartFormat>
    <chartFormat chart="10" format="46">
      <pivotArea type="data" outline="0" fieldPosition="0">
        <references count="3">
          <reference field="4294967294" count="1" selected="0">
            <x v="0"/>
          </reference>
          <reference field="13" count="1" selected="0">
            <x v="2"/>
          </reference>
          <reference field="17" count="1" selected="0">
            <x v="3"/>
          </reference>
        </references>
      </pivotArea>
    </chartFormat>
    <chartFormat chart="10" format="47">
      <pivotArea type="data" outline="0" fieldPosition="0">
        <references count="3">
          <reference field="4294967294" count="1" selected="0">
            <x v="0"/>
          </reference>
          <reference field="13" count="1" selected="0">
            <x v="2"/>
          </reference>
          <reference field="17" count="1" selected="0">
            <x v="4"/>
          </reference>
        </references>
      </pivotArea>
    </chartFormat>
    <chartFormat chart="10" format="48" series="1">
      <pivotArea type="data" outline="0" fieldPosition="0">
        <references count="2">
          <reference field="4294967294" count="1" selected="0">
            <x v="0"/>
          </reference>
          <reference field="13" count="1" selected="0">
            <x v="3"/>
          </reference>
        </references>
      </pivotArea>
    </chartFormat>
    <chartFormat chart="10" format="49">
      <pivotArea type="data" outline="0" fieldPosition="0">
        <references count="3">
          <reference field="4294967294" count="1" selected="0">
            <x v="0"/>
          </reference>
          <reference field="13" count="1" selected="0">
            <x v="3"/>
          </reference>
          <reference field="17" count="1" selected="0">
            <x v="2"/>
          </reference>
        </references>
      </pivotArea>
    </chartFormat>
    <chartFormat chart="10" format="50">
      <pivotArea type="data" outline="0" fieldPosition="0">
        <references count="3">
          <reference field="4294967294" count="1" selected="0">
            <x v="0"/>
          </reference>
          <reference field="13" count="1" selected="0">
            <x v="3"/>
          </reference>
          <reference field="17" count="1" selected="0">
            <x v="3"/>
          </reference>
        </references>
      </pivotArea>
    </chartFormat>
    <chartFormat chart="10" format="51">
      <pivotArea type="data" outline="0" fieldPosition="0">
        <references count="3">
          <reference field="4294967294" count="1" selected="0">
            <x v="0"/>
          </reference>
          <reference field="13" count="1" selected="0">
            <x v="3"/>
          </reference>
          <reference field="17"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2" id="{171A976A-EC1D-4D6A-A901-5892ED061CA3}">
            <x14:pivotAreas count="1">
              <pivotArea type="data" collapsedLevelsAreSubtotals="1" fieldPosition="0">
                <references count="2">
                  <reference field="4294967294" count="1" selected="0">
                    <x v="0"/>
                  </reference>
                  <reference field="17" count="4">
                    <x v="1"/>
                    <x v="2"/>
                    <x v="3"/>
                    <x v="4"/>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53E1CB-4293-450B-B09C-1E624A3E0AD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40:AA54"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axis="axisCol" showAll="0">
      <items count="5">
        <item x="2"/>
        <item x="1"/>
        <item x="3"/>
        <item x="0"/>
        <item t="default"/>
      </items>
    </pivotField>
    <pivotField showAll="0"/>
    <pivotField showAll="0"/>
    <pivotField axis="axisRow"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6"/>
  </rowFields>
  <rowItems count="13">
    <i>
      <x v="1"/>
    </i>
    <i>
      <x v="2"/>
    </i>
    <i>
      <x v="3"/>
    </i>
    <i>
      <x v="4"/>
    </i>
    <i>
      <x v="5"/>
    </i>
    <i>
      <x v="6"/>
    </i>
    <i>
      <x v="7"/>
    </i>
    <i>
      <x v="8"/>
    </i>
    <i>
      <x v="9"/>
    </i>
    <i>
      <x v="10"/>
    </i>
    <i>
      <x v="11"/>
    </i>
    <i>
      <x v="12"/>
    </i>
    <i t="grand">
      <x/>
    </i>
  </rowItems>
  <colFields count="1">
    <field x="13"/>
  </colFields>
  <colItems count="5">
    <i>
      <x/>
    </i>
    <i>
      <x v="1"/>
    </i>
    <i>
      <x v="2"/>
    </i>
    <i>
      <x v="3"/>
    </i>
    <i t="grand">
      <x/>
    </i>
  </colItems>
  <dataFields count="1">
    <dataField name="Sum of Sales" fld="12" baseField="0" baseItem="0" numFmtId="167"/>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7BE3EA2-8C0D-4CE4-9A0D-53328FC7659A}" name="PivotTable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A3:AA4" firstHeaderRow="1" firstDataRow="1" firstDataCol="0"/>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showAll="0">
      <items count="5">
        <item x="2"/>
        <item x="1"/>
        <item x="3"/>
        <item x="0"/>
        <item t="default"/>
      </items>
    </pivotField>
    <pivotField showAll="0">
      <items count="4">
        <item x="2"/>
        <item x="1"/>
        <item x="0"/>
        <item t="default"/>
      </items>
    </pivotField>
    <pivotField showAll="0"/>
    <pivotField showAll="0" defaultSubtotal="0"/>
    <pivotField showAll="0" defaultSubtotal="0">
      <items count="6">
        <item x="0"/>
        <item x="1"/>
        <item x="2"/>
        <item x="3"/>
        <item x="4"/>
        <item x="5"/>
      </items>
    </pivotField>
  </pivotFields>
  <rowItems count="1">
    <i/>
  </rowItems>
  <colItems count="1">
    <i/>
  </colItems>
  <dataFields count="1">
    <dataField name="Sum of Sales" fld="12" baseField="0" baseItem="0" numFmtId="167"/>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0E5FD34-B0FC-47CD-A433-57885CFC725A}" name="PivotTable21"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21:F38"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axis="axisCol" showAll="0">
      <items count="5">
        <item x="2"/>
        <item x="1"/>
        <item x="3"/>
        <item x="0"/>
        <item t="default"/>
      </items>
    </pivotField>
    <pivotField axis="axisRow"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2">
    <field x="14"/>
    <field x="17"/>
  </rowFields>
  <rowItems count="16">
    <i>
      <x/>
    </i>
    <i r="1">
      <x v="1"/>
    </i>
    <i r="1">
      <x v="2"/>
    </i>
    <i r="1">
      <x v="3"/>
    </i>
    <i r="1">
      <x v="4"/>
    </i>
    <i>
      <x v="1"/>
    </i>
    <i r="1">
      <x v="1"/>
    </i>
    <i r="1">
      <x v="2"/>
    </i>
    <i r="1">
      <x v="3"/>
    </i>
    <i r="1">
      <x v="4"/>
    </i>
    <i>
      <x v="2"/>
    </i>
    <i r="1">
      <x v="1"/>
    </i>
    <i r="1">
      <x v="2"/>
    </i>
    <i r="1">
      <x v="3"/>
    </i>
    <i r="1">
      <x v="4"/>
    </i>
    <i t="grand">
      <x/>
    </i>
  </rowItems>
  <colFields count="1">
    <field x="13"/>
  </colFields>
  <colItems count="5">
    <i>
      <x/>
    </i>
    <i>
      <x v="1"/>
    </i>
    <i>
      <x v="2"/>
    </i>
    <i>
      <x v="3"/>
    </i>
    <i t="grand">
      <x/>
    </i>
  </colItems>
  <dataFields count="1">
    <dataField name="Sum of Sales" fld="12" showDataAs="percentOfCol" baseField="14" baseItem="0" numFmtId="10"/>
  </dataFields>
  <conditionalFormats count="1">
    <conditionalFormat priority="4">
      <pivotAreas count="1">
        <pivotArea type="data" collapsedLevelsAreSubtotals="1" fieldPosition="0">
          <references count="3">
            <reference field="4294967294" count="1" selected="0">
              <x v="0"/>
            </reference>
            <reference field="14" count="3">
              <x v="0"/>
              <x v="1"/>
              <x v="2"/>
            </reference>
            <reference field="17" count="4" selected="0">
              <x v="1"/>
              <x v="2"/>
              <x v="3"/>
              <x v="4"/>
            </reference>
          </references>
        </pivotArea>
      </pivotAreas>
    </conditionalFormat>
  </conditionalFormats>
  <chartFormats count="105">
    <chartFormat chart="0" format="0" series="1">
      <pivotArea type="data" outline="0" fieldPosition="0">
        <references count="2">
          <reference field="4294967294" count="1" selected="0">
            <x v="0"/>
          </reference>
          <reference field="17" count="1" selected="0">
            <x v="1"/>
          </reference>
        </references>
      </pivotArea>
    </chartFormat>
    <chartFormat chart="0" format="1" series="1">
      <pivotArea type="data" outline="0" fieldPosition="0">
        <references count="2">
          <reference field="4294967294" count="1" selected="0">
            <x v="0"/>
          </reference>
          <reference field="17" count="1" selected="0">
            <x v="2"/>
          </reference>
        </references>
      </pivotArea>
    </chartFormat>
    <chartFormat chart="0" format="2" series="1">
      <pivotArea type="data" outline="0" fieldPosition="0">
        <references count="2">
          <reference field="4294967294" count="1" selected="0">
            <x v="0"/>
          </reference>
          <reference field="17" count="1" selected="0">
            <x v="3"/>
          </reference>
        </references>
      </pivotArea>
    </chartFormat>
    <chartFormat chart="0" format="3" series="1">
      <pivotArea type="data" outline="0" fieldPosition="0">
        <references count="2">
          <reference field="4294967294" count="1" selected="0">
            <x v="0"/>
          </reference>
          <reference field="17" count="1" selected="0">
            <x v="4"/>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14" count="1" selected="0">
            <x v="1"/>
          </reference>
        </references>
      </pivotArea>
    </chartFormat>
    <chartFormat chart="0" format="6" series="1">
      <pivotArea type="data" outline="0" fieldPosition="0">
        <references count="2">
          <reference field="4294967294" count="1" selected="0">
            <x v="0"/>
          </reference>
          <reference field="14" count="1" selected="0">
            <x v="2"/>
          </reference>
        </references>
      </pivotArea>
    </chartFormat>
    <chartFormat chart="0" format="7" series="1">
      <pivotArea type="data" outline="0" fieldPosition="0">
        <references count="3">
          <reference field="4294967294" count="1" selected="0">
            <x v="0"/>
          </reference>
          <reference field="13" count="1" selected="0">
            <x v="3"/>
          </reference>
          <reference field="14" count="1" selected="0">
            <x v="0"/>
          </reference>
        </references>
      </pivotArea>
    </chartFormat>
    <chartFormat chart="0" format="8" series="1">
      <pivotArea type="data" outline="0" fieldPosition="0">
        <references count="3">
          <reference field="4294967294" count="1" selected="0">
            <x v="0"/>
          </reference>
          <reference field="13" count="1" selected="0">
            <x v="0"/>
          </reference>
          <reference field="14" count="1" selected="0">
            <x v="1"/>
          </reference>
        </references>
      </pivotArea>
    </chartFormat>
    <chartFormat chart="0" format="9" series="1">
      <pivotArea type="data" outline="0" fieldPosition="0">
        <references count="3">
          <reference field="4294967294" count="1" selected="0">
            <x v="0"/>
          </reference>
          <reference field="13" count="1" selected="0">
            <x v="1"/>
          </reference>
          <reference field="14" count="1" selected="0">
            <x v="1"/>
          </reference>
        </references>
      </pivotArea>
    </chartFormat>
    <chartFormat chart="0" format="10" series="1">
      <pivotArea type="data" outline="0" fieldPosition="0">
        <references count="3">
          <reference field="4294967294" count="1" selected="0">
            <x v="0"/>
          </reference>
          <reference field="13" count="1" selected="0">
            <x v="2"/>
          </reference>
          <reference field="14" count="1" selected="0">
            <x v="1"/>
          </reference>
        </references>
      </pivotArea>
    </chartFormat>
    <chartFormat chart="0" format="11" series="1">
      <pivotArea type="data" outline="0" fieldPosition="0">
        <references count="3">
          <reference field="4294967294" count="1" selected="0">
            <x v="0"/>
          </reference>
          <reference field="13" count="1" selected="0">
            <x v="3"/>
          </reference>
          <reference field="14" count="1" selected="0">
            <x v="1"/>
          </reference>
        </references>
      </pivotArea>
    </chartFormat>
    <chartFormat chart="0" format="12" series="1">
      <pivotArea type="data" outline="0" fieldPosition="0">
        <references count="3">
          <reference field="4294967294" count="1" selected="0">
            <x v="0"/>
          </reference>
          <reference field="13" count="1" selected="0">
            <x v="0"/>
          </reference>
          <reference field="14" count="1" selected="0">
            <x v="2"/>
          </reference>
        </references>
      </pivotArea>
    </chartFormat>
    <chartFormat chart="0" format="13" series="1">
      <pivotArea type="data" outline="0" fieldPosition="0">
        <references count="3">
          <reference field="4294967294" count="1" selected="0">
            <x v="0"/>
          </reference>
          <reference field="13" count="1" selected="0">
            <x v="1"/>
          </reference>
          <reference field="14" count="1" selected="0">
            <x v="2"/>
          </reference>
        </references>
      </pivotArea>
    </chartFormat>
    <chartFormat chart="0" format="14" series="1">
      <pivotArea type="data" outline="0" fieldPosition="0">
        <references count="3">
          <reference field="4294967294" count="1" selected="0">
            <x v="0"/>
          </reference>
          <reference field="13" count="1" selected="0">
            <x v="2"/>
          </reference>
          <reference field="14" count="1" selected="0">
            <x v="2"/>
          </reference>
        </references>
      </pivotArea>
    </chartFormat>
    <chartFormat chart="0" format="15" series="1">
      <pivotArea type="data" outline="0" fieldPosition="0">
        <references count="3">
          <reference field="4294967294" count="1" selected="0">
            <x v="0"/>
          </reference>
          <reference field="13" count="1" selected="0">
            <x v="3"/>
          </reference>
          <reference field="14" count="1" selected="0">
            <x v="2"/>
          </reference>
        </references>
      </pivotArea>
    </chartFormat>
    <chartFormat chart="0" format="16" series="1">
      <pivotArea type="data" outline="0" fieldPosition="0">
        <references count="4">
          <reference field="4294967294" count="1" selected="0">
            <x v="0"/>
          </reference>
          <reference field="13" count="1" selected="0">
            <x v="3"/>
          </reference>
          <reference field="14" count="1" selected="0">
            <x v="0"/>
          </reference>
          <reference field="17" count="1" selected="0">
            <x v="1"/>
          </reference>
        </references>
      </pivotArea>
    </chartFormat>
    <chartFormat chart="0" format="17" series="1">
      <pivotArea type="data" outline="0" fieldPosition="0">
        <references count="4">
          <reference field="4294967294" count="1" selected="0">
            <x v="0"/>
          </reference>
          <reference field="13" count="1" selected="0">
            <x v="3"/>
          </reference>
          <reference field="14" count="1" selected="0">
            <x v="0"/>
          </reference>
          <reference field="17" count="1" selected="0">
            <x v="2"/>
          </reference>
        </references>
      </pivotArea>
    </chartFormat>
    <chartFormat chart="0" format="18" series="1">
      <pivotArea type="data" outline="0" fieldPosition="0">
        <references count="4">
          <reference field="4294967294" count="1" selected="0">
            <x v="0"/>
          </reference>
          <reference field="13" count="1" selected="0">
            <x v="3"/>
          </reference>
          <reference field="14" count="1" selected="0">
            <x v="0"/>
          </reference>
          <reference field="17" count="1" selected="0">
            <x v="3"/>
          </reference>
        </references>
      </pivotArea>
    </chartFormat>
    <chartFormat chart="0" format="19" series="1">
      <pivotArea type="data" outline="0" fieldPosition="0">
        <references count="4">
          <reference field="4294967294" count="1" selected="0">
            <x v="0"/>
          </reference>
          <reference field="13" count="1" selected="0">
            <x v="3"/>
          </reference>
          <reference field="14" count="1" selected="0">
            <x v="0"/>
          </reference>
          <reference field="17" count="1" selected="0">
            <x v="4"/>
          </reference>
        </references>
      </pivotArea>
    </chartFormat>
    <chartFormat chart="0" format="20" series="1">
      <pivotArea type="data" outline="0" fieldPosition="0">
        <references count="4">
          <reference field="4294967294" count="1" selected="0">
            <x v="0"/>
          </reference>
          <reference field="13" count="1" selected="0">
            <x v="0"/>
          </reference>
          <reference field="14" count="1" selected="0">
            <x v="1"/>
          </reference>
          <reference field="17" count="1" selected="0">
            <x v="1"/>
          </reference>
        </references>
      </pivotArea>
    </chartFormat>
    <chartFormat chart="0" format="21" series="1">
      <pivotArea type="data" outline="0" fieldPosition="0">
        <references count="4">
          <reference field="4294967294" count="1" selected="0">
            <x v="0"/>
          </reference>
          <reference field="13" count="1" selected="0">
            <x v="0"/>
          </reference>
          <reference field="14" count="1" selected="0">
            <x v="1"/>
          </reference>
          <reference field="17" count="1" selected="0">
            <x v="2"/>
          </reference>
        </references>
      </pivotArea>
    </chartFormat>
    <chartFormat chart="0" format="22" series="1">
      <pivotArea type="data" outline="0" fieldPosition="0">
        <references count="4">
          <reference field="4294967294" count="1" selected="0">
            <x v="0"/>
          </reference>
          <reference field="13" count="1" selected="0">
            <x v="0"/>
          </reference>
          <reference field="14" count="1" selected="0">
            <x v="1"/>
          </reference>
          <reference field="17" count="1" selected="0">
            <x v="3"/>
          </reference>
        </references>
      </pivotArea>
    </chartFormat>
    <chartFormat chart="0" format="23" series="1">
      <pivotArea type="data" outline="0" fieldPosition="0">
        <references count="4">
          <reference field="4294967294" count="1" selected="0">
            <x v="0"/>
          </reference>
          <reference field="13" count="1" selected="0">
            <x v="0"/>
          </reference>
          <reference field="14" count="1" selected="0">
            <x v="1"/>
          </reference>
          <reference field="17" count="1" selected="0">
            <x v="4"/>
          </reference>
        </references>
      </pivotArea>
    </chartFormat>
    <chartFormat chart="0" format="24" series="1">
      <pivotArea type="data" outline="0" fieldPosition="0">
        <references count="4">
          <reference field="4294967294" count="1" selected="0">
            <x v="0"/>
          </reference>
          <reference field="13" count="1" selected="0">
            <x v="1"/>
          </reference>
          <reference field="14" count="1" selected="0">
            <x v="1"/>
          </reference>
          <reference field="17" count="1" selected="0">
            <x v="1"/>
          </reference>
        </references>
      </pivotArea>
    </chartFormat>
    <chartFormat chart="0" format="25" series="1">
      <pivotArea type="data" outline="0" fieldPosition="0">
        <references count="4">
          <reference field="4294967294" count="1" selected="0">
            <x v="0"/>
          </reference>
          <reference field="13" count="1" selected="0">
            <x v="1"/>
          </reference>
          <reference field="14" count="1" selected="0">
            <x v="1"/>
          </reference>
          <reference field="17" count="1" selected="0">
            <x v="2"/>
          </reference>
        </references>
      </pivotArea>
    </chartFormat>
    <chartFormat chart="0" format="26" series="1">
      <pivotArea type="data" outline="0" fieldPosition="0">
        <references count="4">
          <reference field="4294967294" count="1" selected="0">
            <x v="0"/>
          </reference>
          <reference field="13" count="1" selected="0">
            <x v="1"/>
          </reference>
          <reference field="14" count="1" selected="0">
            <x v="1"/>
          </reference>
          <reference field="17" count="1" selected="0">
            <x v="3"/>
          </reference>
        </references>
      </pivotArea>
    </chartFormat>
    <chartFormat chart="0" format="27" series="1">
      <pivotArea type="data" outline="0" fieldPosition="0">
        <references count="4">
          <reference field="4294967294" count="1" selected="0">
            <x v="0"/>
          </reference>
          <reference field="13" count="1" selected="0">
            <x v="1"/>
          </reference>
          <reference field="14" count="1" selected="0">
            <x v="1"/>
          </reference>
          <reference field="17" count="1" selected="0">
            <x v="4"/>
          </reference>
        </references>
      </pivotArea>
    </chartFormat>
    <chartFormat chart="0" format="28" series="1">
      <pivotArea type="data" outline="0" fieldPosition="0">
        <references count="4">
          <reference field="4294967294" count="1" selected="0">
            <x v="0"/>
          </reference>
          <reference field="13" count="1" selected="0">
            <x v="2"/>
          </reference>
          <reference field="14" count="1" selected="0">
            <x v="1"/>
          </reference>
          <reference field="17" count="1" selected="0">
            <x v="1"/>
          </reference>
        </references>
      </pivotArea>
    </chartFormat>
    <chartFormat chart="0" format="29" series="1">
      <pivotArea type="data" outline="0" fieldPosition="0">
        <references count="4">
          <reference field="4294967294" count="1" selected="0">
            <x v="0"/>
          </reference>
          <reference field="13" count="1" selected="0">
            <x v="2"/>
          </reference>
          <reference field="14" count="1" selected="0">
            <x v="1"/>
          </reference>
          <reference field="17" count="1" selected="0">
            <x v="2"/>
          </reference>
        </references>
      </pivotArea>
    </chartFormat>
    <chartFormat chart="0" format="30" series="1">
      <pivotArea type="data" outline="0" fieldPosition="0">
        <references count="4">
          <reference field="4294967294" count="1" selected="0">
            <x v="0"/>
          </reference>
          <reference field="13" count="1" selected="0">
            <x v="2"/>
          </reference>
          <reference field="14" count="1" selected="0">
            <x v="1"/>
          </reference>
          <reference field="17" count="1" selected="0">
            <x v="3"/>
          </reference>
        </references>
      </pivotArea>
    </chartFormat>
    <chartFormat chart="0" format="31" series="1">
      <pivotArea type="data" outline="0" fieldPosition="0">
        <references count="4">
          <reference field="4294967294" count="1" selected="0">
            <x v="0"/>
          </reference>
          <reference field="13" count="1" selected="0">
            <x v="2"/>
          </reference>
          <reference field="14" count="1" selected="0">
            <x v="1"/>
          </reference>
          <reference field="17" count="1" selected="0">
            <x v="4"/>
          </reference>
        </references>
      </pivotArea>
    </chartFormat>
    <chartFormat chart="0" format="32" series="1">
      <pivotArea type="data" outline="0" fieldPosition="0">
        <references count="4">
          <reference field="4294967294" count="1" selected="0">
            <x v="0"/>
          </reference>
          <reference field="13" count="1" selected="0">
            <x v="3"/>
          </reference>
          <reference field="14" count="1" selected="0">
            <x v="1"/>
          </reference>
          <reference field="17" count="1" selected="0">
            <x v="1"/>
          </reference>
        </references>
      </pivotArea>
    </chartFormat>
    <chartFormat chart="0" format="33" series="1">
      <pivotArea type="data" outline="0" fieldPosition="0">
        <references count="4">
          <reference field="4294967294" count="1" selected="0">
            <x v="0"/>
          </reference>
          <reference field="13" count="1" selected="0">
            <x v="3"/>
          </reference>
          <reference field="14" count="1" selected="0">
            <x v="1"/>
          </reference>
          <reference field="17" count="1" selected="0">
            <x v="2"/>
          </reference>
        </references>
      </pivotArea>
    </chartFormat>
    <chartFormat chart="0" format="34" series="1">
      <pivotArea type="data" outline="0" fieldPosition="0">
        <references count="4">
          <reference field="4294967294" count="1" selected="0">
            <x v="0"/>
          </reference>
          <reference field="13" count="1" selected="0">
            <x v="3"/>
          </reference>
          <reference field="14" count="1" selected="0">
            <x v="1"/>
          </reference>
          <reference field="17" count="1" selected="0">
            <x v="3"/>
          </reference>
        </references>
      </pivotArea>
    </chartFormat>
    <chartFormat chart="0" format="35" series="1">
      <pivotArea type="data" outline="0" fieldPosition="0">
        <references count="4">
          <reference field="4294967294" count="1" selected="0">
            <x v="0"/>
          </reference>
          <reference field="13" count="1" selected="0">
            <x v="3"/>
          </reference>
          <reference field="14" count="1" selected="0">
            <x v="1"/>
          </reference>
          <reference field="17" count="1" selected="0">
            <x v="4"/>
          </reference>
        </references>
      </pivotArea>
    </chartFormat>
    <chartFormat chart="0" format="36" series="1">
      <pivotArea type="data" outline="0" fieldPosition="0">
        <references count="4">
          <reference field="4294967294" count="1" selected="0">
            <x v="0"/>
          </reference>
          <reference field="13" count="1" selected="0">
            <x v="0"/>
          </reference>
          <reference field="14" count="1" selected="0">
            <x v="2"/>
          </reference>
          <reference field="17" count="1" selected="0">
            <x v="1"/>
          </reference>
        </references>
      </pivotArea>
    </chartFormat>
    <chartFormat chart="0" format="37" series="1">
      <pivotArea type="data" outline="0" fieldPosition="0">
        <references count="4">
          <reference field="4294967294" count="1" selected="0">
            <x v="0"/>
          </reference>
          <reference field="13" count="1" selected="0">
            <x v="0"/>
          </reference>
          <reference field="14" count="1" selected="0">
            <x v="2"/>
          </reference>
          <reference field="17" count="1" selected="0">
            <x v="2"/>
          </reference>
        </references>
      </pivotArea>
    </chartFormat>
    <chartFormat chart="0" format="38" series="1">
      <pivotArea type="data" outline="0" fieldPosition="0">
        <references count="4">
          <reference field="4294967294" count="1" selected="0">
            <x v="0"/>
          </reference>
          <reference field="13" count="1" selected="0">
            <x v="0"/>
          </reference>
          <reference field="14" count="1" selected="0">
            <x v="2"/>
          </reference>
          <reference field="17" count="1" selected="0">
            <x v="3"/>
          </reference>
        </references>
      </pivotArea>
    </chartFormat>
    <chartFormat chart="0" format="39" series="1">
      <pivotArea type="data" outline="0" fieldPosition="0">
        <references count="4">
          <reference field="4294967294" count="1" selected="0">
            <x v="0"/>
          </reference>
          <reference field="13" count="1" selected="0">
            <x v="0"/>
          </reference>
          <reference field="14" count="1" selected="0">
            <x v="2"/>
          </reference>
          <reference field="17" count="1" selected="0">
            <x v="4"/>
          </reference>
        </references>
      </pivotArea>
    </chartFormat>
    <chartFormat chart="0" format="40" series="1">
      <pivotArea type="data" outline="0" fieldPosition="0">
        <references count="4">
          <reference field="4294967294" count="1" selected="0">
            <x v="0"/>
          </reference>
          <reference field="13" count="1" selected="0">
            <x v="1"/>
          </reference>
          <reference field="14" count="1" selected="0">
            <x v="2"/>
          </reference>
          <reference field="17" count="1" selected="0">
            <x v="1"/>
          </reference>
        </references>
      </pivotArea>
    </chartFormat>
    <chartFormat chart="0" format="41" series="1">
      <pivotArea type="data" outline="0" fieldPosition="0">
        <references count="4">
          <reference field="4294967294" count="1" selected="0">
            <x v="0"/>
          </reference>
          <reference field="13" count="1" selected="0">
            <x v="1"/>
          </reference>
          <reference field="14" count="1" selected="0">
            <x v="2"/>
          </reference>
          <reference field="17" count="1" selected="0">
            <x v="2"/>
          </reference>
        </references>
      </pivotArea>
    </chartFormat>
    <chartFormat chart="0" format="42" series="1">
      <pivotArea type="data" outline="0" fieldPosition="0">
        <references count="4">
          <reference field="4294967294" count="1" selected="0">
            <x v="0"/>
          </reference>
          <reference field="13" count="1" selected="0">
            <x v="1"/>
          </reference>
          <reference field="14" count="1" selected="0">
            <x v="2"/>
          </reference>
          <reference field="17" count="1" selected="0">
            <x v="3"/>
          </reference>
        </references>
      </pivotArea>
    </chartFormat>
    <chartFormat chart="0" format="43" series="1">
      <pivotArea type="data" outline="0" fieldPosition="0">
        <references count="4">
          <reference field="4294967294" count="1" selected="0">
            <x v="0"/>
          </reference>
          <reference field="13" count="1" selected="0">
            <x v="1"/>
          </reference>
          <reference field="14" count="1" selected="0">
            <x v="2"/>
          </reference>
          <reference field="17" count="1" selected="0">
            <x v="4"/>
          </reference>
        </references>
      </pivotArea>
    </chartFormat>
    <chartFormat chart="0" format="44" series="1">
      <pivotArea type="data" outline="0" fieldPosition="0">
        <references count="4">
          <reference field="4294967294" count="1" selected="0">
            <x v="0"/>
          </reference>
          <reference field="13" count="1" selected="0">
            <x v="2"/>
          </reference>
          <reference field="14" count="1" selected="0">
            <x v="2"/>
          </reference>
          <reference field="17" count="1" selected="0">
            <x v="1"/>
          </reference>
        </references>
      </pivotArea>
    </chartFormat>
    <chartFormat chart="0" format="45" series="1">
      <pivotArea type="data" outline="0" fieldPosition="0">
        <references count="4">
          <reference field="4294967294" count="1" selected="0">
            <x v="0"/>
          </reference>
          <reference field="13" count="1" selected="0">
            <x v="2"/>
          </reference>
          <reference field="14" count="1" selected="0">
            <x v="2"/>
          </reference>
          <reference field="17" count="1" selected="0">
            <x v="2"/>
          </reference>
        </references>
      </pivotArea>
    </chartFormat>
    <chartFormat chart="0" format="46" series="1">
      <pivotArea type="data" outline="0" fieldPosition="0">
        <references count="4">
          <reference field="4294967294" count="1" selected="0">
            <x v="0"/>
          </reference>
          <reference field="13" count="1" selected="0">
            <x v="2"/>
          </reference>
          <reference field="14" count="1" selected="0">
            <x v="2"/>
          </reference>
          <reference field="17" count="1" selected="0">
            <x v="3"/>
          </reference>
        </references>
      </pivotArea>
    </chartFormat>
    <chartFormat chart="0" format="47" series="1">
      <pivotArea type="data" outline="0" fieldPosition="0">
        <references count="4">
          <reference field="4294967294" count="1" selected="0">
            <x v="0"/>
          </reference>
          <reference field="13" count="1" selected="0">
            <x v="2"/>
          </reference>
          <reference field="14" count="1" selected="0">
            <x v="2"/>
          </reference>
          <reference field="17" count="1" selected="0">
            <x v="4"/>
          </reference>
        </references>
      </pivotArea>
    </chartFormat>
    <chartFormat chart="0" format="48" series="1">
      <pivotArea type="data" outline="0" fieldPosition="0">
        <references count="4">
          <reference field="4294967294" count="1" selected="0">
            <x v="0"/>
          </reference>
          <reference field="13" count="1" selected="0">
            <x v="3"/>
          </reference>
          <reference field="14" count="1" selected="0">
            <x v="2"/>
          </reference>
          <reference field="17" count="1" selected="0">
            <x v="1"/>
          </reference>
        </references>
      </pivotArea>
    </chartFormat>
    <chartFormat chart="0" format="49" series="1">
      <pivotArea type="data" outline="0" fieldPosition="0">
        <references count="4">
          <reference field="4294967294" count="1" selected="0">
            <x v="0"/>
          </reference>
          <reference field="13" count="1" selected="0">
            <x v="3"/>
          </reference>
          <reference field="14" count="1" selected="0">
            <x v="2"/>
          </reference>
          <reference field="17" count="1" selected="0">
            <x v="2"/>
          </reference>
        </references>
      </pivotArea>
    </chartFormat>
    <chartFormat chart="0" format="50" series="1">
      <pivotArea type="data" outline="0" fieldPosition="0">
        <references count="4">
          <reference field="4294967294" count="1" selected="0">
            <x v="0"/>
          </reference>
          <reference field="13" count="1" selected="0">
            <x v="3"/>
          </reference>
          <reference field="14" count="1" selected="0">
            <x v="2"/>
          </reference>
          <reference field="17" count="1" selected="0">
            <x v="3"/>
          </reference>
        </references>
      </pivotArea>
    </chartFormat>
    <chartFormat chart="0" format="51" series="1">
      <pivotArea type="data" outline="0" fieldPosition="0">
        <references count="4">
          <reference field="4294967294" count="1" selected="0">
            <x v="0"/>
          </reference>
          <reference field="13" count="1" selected="0">
            <x v="3"/>
          </reference>
          <reference field="14" count="1" selected="0">
            <x v="2"/>
          </reference>
          <reference field="17" count="1" selected="0">
            <x v="4"/>
          </reference>
        </references>
      </pivotArea>
    </chartFormat>
    <chartFormat chart="7" format="56" series="1">
      <pivotArea type="data" outline="0" fieldPosition="0">
        <references count="2">
          <reference field="4294967294" count="1" selected="0">
            <x v="0"/>
          </reference>
          <reference field="17" count="1" selected="0">
            <x v="1"/>
          </reference>
        </references>
      </pivotArea>
    </chartFormat>
    <chartFormat chart="7" format="57" series="1">
      <pivotArea type="data" outline="0" fieldPosition="0">
        <references count="2">
          <reference field="4294967294" count="1" selected="0">
            <x v="0"/>
          </reference>
          <reference field="17" count="1" selected="0">
            <x v="2"/>
          </reference>
        </references>
      </pivotArea>
    </chartFormat>
    <chartFormat chart="7" format="58" series="1">
      <pivotArea type="data" outline="0" fieldPosition="0">
        <references count="2">
          <reference field="4294967294" count="1" selected="0">
            <x v="0"/>
          </reference>
          <reference field="17" count="1" selected="0">
            <x v="3"/>
          </reference>
        </references>
      </pivotArea>
    </chartFormat>
    <chartFormat chart="7" format="59" series="1">
      <pivotArea type="data" outline="0" fieldPosition="0">
        <references count="2">
          <reference field="4294967294" count="1" selected="0">
            <x v="0"/>
          </reference>
          <reference field="17" count="1" selected="0">
            <x v="4"/>
          </reference>
        </references>
      </pivotArea>
    </chartFormat>
    <chartFormat chart="7" format="60" series="1">
      <pivotArea type="data" outline="0" fieldPosition="0">
        <references count="1">
          <reference field="4294967294" count="1" selected="0">
            <x v="0"/>
          </reference>
        </references>
      </pivotArea>
    </chartFormat>
    <chartFormat chart="0" format="52" series="1">
      <pivotArea type="data" outline="0" fieldPosition="0">
        <references count="3">
          <reference field="4294967294" count="1" selected="0">
            <x v="0"/>
          </reference>
          <reference field="14" count="1" selected="0">
            <x v="1"/>
          </reference>
          <reference field="17" count="1" selected="0">
            <x v="2"/>
          </reference>
        </references>
      </pivotArea>
    </chartFormat>
    <chartFormat chart="0" format="53" series="1">
      <pivotArea type="data" outline="0" fieldPosition="0">
        <references count="3">
          <reference field="4294967294" count="1" selected="0">
            <x v="0"/>
          </reference>
          <reference field="14" count="1" selected="0">
            <x v="2"/>
          </reference>
          <reference field="17" count="1" selected="0">
            <x v="2"/>
          </reference>
        </references>
      </pivotArea>
    </chartFormat>
    <chartFormat chart="0" format="54" series="1">
      <pivotArea type="data" outline="0" fieldPosition="0">
        <references count="3">
          <reference field="4294967294" count="1" selected="0">
            <x v="0"/>
          </reference>
          <reference field="14" count="1" selected="0">
            <x v="0"/>
          </reference>
          <reference field="17" count="1" selected="0">
            <x v="3"/>
          </reference>
        </references>
      </pivotArea>
    </chartFormat>
    <chartFormat chart="0" format="55" series="1">
      <pivotArea type="data" outline="0" fieldPosition="0">
        <references count="3">
          <reference field="4294967294" count="1" selected="0">
            <x v="0"/>
          </reference>
          <reference field="14" count="1" selected="0">
            <x v="1"/>
          </reference>
          <reference field="17" count="1" selected="0">
            <x v="3"/>
          </reference>
        </references>
      </pivotArea>
    </chartFormat>
    <chartFormat chart="0" format="56" series="1">
      <pivotArea type="data" outline="0" fieldPosition="0">
        <references count="3">
          <reference field="4294967294" count="1" selected="0">
            <x v="0"/>
          </reference>
          <reference field="14" count="1" selected="0">
            <x v="2"/>
          </reference>
          <reference field="17" count="1" selected="0">
            <x v="3"/>
          </reference>
        </references>
      </pivotArea>
    </chartFormat>
    <chartFormat chart="0" format="57" series="1">
      <pivotArea type="data" outline="0" fieldPosition="0">
        <references count="3">
          <reference field="4294967294" count="1" selected="0">
            <x v="0"/>
          </reference>
          <reference field="14" count="1" selected="0">
            <x v="0"/>
          </reference>
          <reference field="17" count="1" selected="0">
            <x v="4"/>
          </reference>
        </references>
      </pivotArea>
    </chartFormat>
    <chartFormat chart="0" format="58" series="1">
      <pivotArea type="data" outline="0" fieldPosition="0">
        <references count="3">
          <reference field="4294967294" count="1" selected="0">
            <x v="0"/>
          </reference>
          <reference field="14" count="1" selected="0">
            <x v="1"/>
          </reference>
          <reference field="17" count="1" selected="0">
            <x v="4"/>
          </reference>
        </references>
      </pivotArea>
    </chartFormat>
    <chartFormat chart="0" format="59" series="1">
      <pivotArea type="data" outline="0" fieldPosition="0">
        <references count="3">
          <reference field="4294967294" count="1" selected="0">
            <x v="0"/>
          </reference>
          <reference field="14" count="1" selected="0">
            <x v="2"/>
          </reference>
          <reference field="17" count="1" selected="0">
            <x v="4"/>
          </reference>
        </references>
      </pivotArea>
    </chartFormat>
    <chartFormat chart="7" format="61" series="1">
      <pivotArea type="data" outline="0" fieldPosition="0">
        <references count="3">
          <reference field="4294967294" count="1" selected="0">
            <x v="0"/>
          </reference>
          <reference field="14" count="1" selected="0">
            <x v="1"/>
          </reference>
          <reference field="17" count="1" selected="0">
            <x v="2"/>
          </reference>
        </references>
      </pivotArea>
    </chartFormat>
    <chartFormat chart="7" format="62" series="1">
      <pivotArea type="data" outline="0" fieldPosition="0">
        <references count="3">
          <reference field="4294967294" count="1" selected="0">
            <x v="0"/>
          </reference>
          <reference field="14" count="1" selected="0">
            <x v="2"/>
          </reference>
          <reference field="17" count="1" selected="0">
            <x v="2"/>
          </reference>
        </references>
      </pivotArea>
    </chartFormat>
    <chartFormat chart="7" format="63" series="1">
      <pivotArea type="data" outline="0" fieldPosition="0">
        <references count="3">
          <reference field="4294967294" count="1" selected="0">
            <x v="0"/>
          </reference>
          <reference field="14" count="1" selected="0">
            <x v="0"/>
          </reference>
          <reference field="17" count="1" selected="0">
            <x v="3"/>
          </reference>
        </references>
      </pivotArea>
    </chartFormat>
    <chartFormat chart="7" format="64" series="1">
      <pivotArea type="data" outline="0" fieldPosition="0">
        <references count="3">
          <reference field="4294967294" count="1" selected="0">
            <x v="0"/>
          </reference>
          <reference field="14" count="1" selected="0">
            <x v="1"/>
          </reference>
          <reference field="17" count="1" selected="0">
            <x v="3"/>
          </reference>
        </references>
      </pivotArea>
    </chartFormat>
    <chartFormat chart="7" format="65" series="1">
      <pivotArea type="data" outline="0" fieldPosition="0">
        <references count="3">
          <reference field="4294967294" count="1" selected="0">
            <x v="0"/>
          </reference>
          <reference field="14" count="1" selected="0">
            <x v="2"/>
          </reference>
          <reference field="17" count="1" selected="0">
            <x v="3"/>
          </reference>
        </references>
      </pivotArea>
    </chartFormat>
    <chartFormat chart="7" format="66" series="1">
      <pivotArea type="data" outline="0" fieldPosition="0">
        <references count="3">
          <reference field="4294967294" count="1" selected="0">
            <x v="0"/>
          </reference>
          <reference field="14" count="1" selected="0">
            <x v="0"/>
          </reference>
          <reference field="17" count="1" selected="0">
            <x v="4"/>
          </reference>
        </references>
      </pivotArea>
    </chartFormat>
    <chartFormat chart="7" format="67" series="1">
      <pivotArea type="data" outline="0" fieldPosition="0">
        <references count="3">
          <reference field="4294967294" count="1" selected="0">
            <x v="0"/>
          </reference>
          <reference field="14" count="1" selected="0">
            <x v="1"/>
          </reference>
          <reference field="17" count="1" selected="0">
            <x v="4"/>
          </reference>
        </references>
      </pivotArea>
    </chartFormat>
    <chartFormat chart="7" format="68" series="1">
      <pivotArea type="data" outline="0" fieldPosition="0">
        <references count="3">
          <reference field="4294967294" count="1" selected="0">
            <x v="0"/>
          </reference>
          <reference field="14" count="1" selected="0">
            <x v="2"/>
          </reference>
          <reference field="17" count="1" selected="0">
            <x v="4"/>
          </reference>
        </references>
      </pivotArea>
    </chartFormat>
    <chartFormat chart="0" format="60" series="1">
      <pivotArea type="data" outline="0" fieldPosition="0">
        <references count="3">
          <reference field="4294967294" count="1" selected="0">
            <x v="0"/>
          </reference>
          <reference field="13" count="1" selected="0">
            <x v="0"/>
          </reference>
          <reference field="17" count="1" selected="0">
            <x v="2"/>
          </reference>
        </references>
      </pivotArea>
    </chartFormat>
    <chartFormat chart="0" format="61" series="1">
      <pivotArea type="data" outline="0" fieldPosition="0">
        <references count="3">
          <reference field="4294967294" count="1" selected="0">
            <x v="0"/>
          </reference>
          <reference field="13" count="1" selected="0">
            <x v="1"/>
          </reference>
          <reference field="17" count="1" selected="0">
            <x v="2"/>
          </reference>
        </references>
      </pivotArea>
    </chartFormat>
    <chartFormat chart="0" format="62" series="1">
      <pivotArea type="data" outline="0" fieldPosition="0">
        <references count="3">
          <reference field="4294967294" count="1" selected="0">
            <x v="0"/>
          </reference>
          <reference field="13" count="1" selected="0">
            <x v="2"/>
          </reference>
          <reference field="17" count="1" selected="0">
            <x v="2"/>
          </reference>
        </references>
      </pivotArea>
    </chartFormat>
    <chartFormat chart="0" format="63" series="1">
      <pivotArea type="data" outline="0" fieldPosition="0">
        <references count="3">
          <reference field="4294967294" count="1" selected="0">
            <x v="0"/>
          </reference>
          <reference field="13" count="1" selected="0">
            <x v="3"/>
          </reference>
          <reference field="17" count="1" selected="0">
            <x v="2"/>
          </reference>
        </references>
      </pivotArea>
    </chartFormat>
    <chartFormat chart="0" format="64" series="1">
      <pivotArea type="data" outline="0" fieldPosition="0">
        <references count="3">
          <reference field="4294967294" count="1" selected="0">
            <x v="0"/>
          </reference>
          <reference field="13" count="1" selected="0">
            <x v="0"/>
          </reference>
          <reference field="17" count="1" selected="0">
            <x v="3"/>
          </reference>
        </references>
      </pivotArea>
    </chartFormat>
    <chartFormat chart="0" format="65" series="1">
      <pivotArea type="data" outline="0" fieldPosition="0">
        <references count="3">
          <reference field="4294967294" count="1" selected="0">
            <x v="0"/>
          </reference>
          <reference field="13" count="1" selected="0">
            <x v="1"/>
          </reference>
          <reference field="17" count="1" selected="0">
            <x v="3"/>
          </reference>
        </references>
      </pivotArea>
    </chartFormat>
    <chartFormat chart="0" format="66" series="1">
      <pivotArea type="data" outline="0" fieldPosition="0">
        <references count="3">
          <reference field="4294967294" count="1" selected="0">
            <x v="0"/>
          </reference>
          <reference field="13" count="1" selected="0">
            <x v="2"/>
          </reference>
          <reference field="17" count="1" selected="0">
            <x v="3"/>
          </reference>
        </references>
      </pivotArea>
    </chartFormat>
    <chartFormat chart="0" format="67" series="1">
      <pivotArea type="data" outline="0" fieldPosition="0">
        <references count="3">
          <reference field="4294967294" count="1" selected="0">
            <x v="0"/>
          </reference>
          <reference field="13" count="1" selected="0">
            <x v="3"/>
          </reference>
          <reference field="17" count="1" selected="0">
            <x v="3"/>
          </reference>
        </references>
      </pivotArea>
    </chartFormat>
    <chartFormat chart="0" format="68" series="1">
      <pivotArea type="data" outline="0" fieldPosition="0">
        <references count="3">
          <reference field="4294967294" count="1" selected="0">
            <x v="0"/>
          </reference>
          <reference field="13" count="1" selected="0">
            <x v="0"/>
          </reference>
          <reference field="17" count="1" selected="0">
            <x v="4"/>
          </reference>
        </references>
      </pivotArea>
    </chartFormat>
    <chartFormat chart="0" format="69" series="1">
      <pivotArea type="data" outline="0" fieldPosition="0">
        <references count="3">
          <reference field="4294967294" count="1" selected="0">
            <x v="0"/>
          </reference>
          <reference field="13" count="1" selected="0">
            <x v="1"/>
          </reference>
          <reference field="17" count="1" selected="0">
            <x v="4"/>
          </reference>
        </references>
      </pivotArea>
    </chartFormat>
    <chartFormat chart="0" format="70" series="1">
      <pivotArea type="data" outline="0" fieldPosition="0">
        <references count="3">
          <reference field="4294967294" count="1" selected="0">
            <x v="0"/>
          </reference>
          <reference field="13" count="1" selected="0">
            <x v="2"/>
          </reference>
          <reference field="17" count="1" selected="0">
            <x v="4"/>
          </reference>
        </references>
      </pivotArea>
    </chartFormat>
    <chartFormat chart="0" format="71" series="1">
      <pivotArea type="data" outline="0" fieldPosition="0">
        <references count="3">
          <reference field="4294967294" count="1" selected="0">
            <x v="0"/>
          </reference>
          <reference field="13" count="1" selected="0">
            <x v="3"/>
          </reference>
          <reference field="17" count="1" selected="0">
            <x v="4"/>
          </reference>
        </references>
      </pivotArea>
    </chartFormat>
    <chartFormat chart="7" format="69" series="1">
      <pivotArea type="data" outline="0" fieldPosition="0">
        <references count="3">
          <reference field="4294967294" count="1" selected="0">
            <x v="0"/>
          </reference>
          <reference field="13" count="1" selected="0">
            <x v="0"/>
          </reference>
          <reference field="17" count="1" selected="0">
            <x v="2"/>
          </reference>
        </references>
      </pivotArea>
    </chartFormat>
    <chartFormat chart="7" format="70" series="1">
      <pivotArea type="data" outline="0" fieldPosition="0">
        <references count="3">
          <reference field="4294967294" count="1" selected="0">
            <x v="0"/>
          </reference>
          <reference field="13" count="1" selected="0">
            <x v="1"/>
          </reference>
          <reference field="17" count="1" selected="0">
            <x v="2"/>
          </reference>
        </references>
      </pivotArea>
    </chartFormat>
    <chartFormat chart="7" format="71" series="1">
      <pivotArea type="data" outline="0" fieldPosition="0">
        <references count="3">
          <reference field="4294967294" count="1" selected="0">
            <x v="0"/>
          </reference>
          <reference field="13" count="1" selected="0">
            <x v="2"/>
          </reference>
          <reference field="17" count="1" selected="0">
            <x v="2"/>
          </reference>
        </references>
      </pivotArea>
    </chartFormat>
    <chartFormat chart="7" format="72" series="1">
      <pivotArea type="data" outline="0" fieldPosition="0">
        <references count="3">
          <reference field="4294967294" count="1" selected="0">
            <x v="0"/>
          </reference>
          <reference field="13" count="1" selected="0">
            <x v="3"/>
          </reference>
          <reference field="17" count="1" selected="0">
            <x v="2"/>
          </reference>
        </references>
      </pivotArea>
    </chartFormat>
    <chartFormat chart="7" format="73" series="1">
      <pivotArea type="data" outline="0" fieldPosition="0">
        <references count="3">
          <reference field="4294967294" count="1" selected="0">
            <x v="0"/>
          </reference>
          <reference field="13" count="1" selected="0">
            <x v="0"/>
          </reference>
          <reference field="17" count="1" selected="0">
            <x v="3"/>
          </reference>
        </references>
      </pivotArea>
    </chartFormat>
    <chartFormat chart="7" format="74" series="1">
      <pivotArea type="data" outline="0" fieldPosition="0">
        <references count="3">
          <reference field="4294967294" count="1" selected="0">
            <x v="0"/>
          </reference>
          <reference field="13" count="1" selected="0">
            <x v="1"/>
          </reference>
          <reference field="17" count="1" selected="0">
            <x v="3"/>
          </reference>
        </references>
      </pivotArea>
    </chartFormat>
    <chartFormat chart="7" format="75" series="1">
      <pivotArea type="data" outline="0" fieldPosition="0">
        <references count="3">
          <reference field="4294967294" count="1" selected="0">
            <x v="0"/>
          </reference>
          <reference field="13" count="1" selected="0">
            <x v="2"/>
          </reference>
          <reference field="17" count="1" selected="0">
            <x v="3"/>
          </reference>
        </references>
      </pivotArea>
    </chartFormat>
    <chartFormat chart="7" format="76" series="1">
      <pivotArea type="data" outline="0" fieldPosition="0">
        <references count="3">
          <reference field="4294967294" count="1" selected="0">
            <x v="0"/>
          </reference>
          <reference field="13" count="1" selected="0">
            <x v="3"/>
          </reference>
          <reference field="17" count="1" selected="0">
            <x v="3"/>
          </reference>
        </references>
      </pivotArea>
    </chartFormat>
    <chartFormat chart="7" format="77" series="1">
      <pivotArea type="data" outline="0" fieldPosition="0">
        <references count="3">
          <reference field="4294967294" count="1" selected="0">
            <x v="0"/>
          </reference>
          <reference field="13" count="1" selected="0">
            <x v="0"/>
          </reference>
          <reference field="17" count="1" selected="0">
            <x v="4"/>
          </reference>
        </references>
      </pivotArea>
    </chartFormat>
    <chartFormat chart="7" format="78" series="1">
      <pivotArea type="data" outline="0" fieldPosition="0">
        <references count="3">
          <reference field="4294967294" count="1" selected="0">
            <x v="0"/>
          </reference>
          <reference field="13" count="1" selected="0">
            <x v="1"/>
          </reference>
          <reference field="17" count="1" selected="0">
            <x v="4"/>
          </reference>
        </references>
      </pivotArea>
    </chartFormat>
    <chartFormat chart="7" format="79" series="1">
      <pivotArea type="data" outline="0" fieldPosition="0">
        <references count="3">
          <reference field="4294967294" count="1" selected="0">
            <x v="0"/>
          </reference>
          <reference field="13" count="1" selected="0">
            <x v="2"/>
          </reference>
          <reference field="17" count="1" selected="0">
            <x v="4"/>
          </reference>
        </references>
      </pivotArea>
    </chartFormat>
    <chartFormat chart="7" format="80" series="1">
      <pivotArea type="data" outline="0" fieldPosition="0">
        <references count="3">
          <reference field="4294967294" count="1" selected="0">
            <x v="0"/>
          </reference>
          <reference field="13" count="1" selected="0">
            <x v="3"/>
          </reference>
          <reference field="17" count="1" selected="0">
            <x v="4"/>
          </reference>
        </references>
      </pivotArea>
    </chartFormat>
    <chartFormat chart="7" format="81" series="1">
      <pivotArea type="data" outline="0" fieldPosition="0">
        <references count="2">
          <reference field="4294967294" count="1" selected="0">
            <x v="0"/>
          </reference>
          <reference field="13" count="1" selected="0">
            <x v="0"/>
          </reference>
        </references>
      </pivotArea>
    </chartFormat>
    <chartFormat chart="7" format="82" series="1">
      <pivotArea type="data" outline="0" fieldPosition="0">
        <references count="2">
          <reference field="4294967294" count="1" selected="0">
            <x v="0"/>
          </reference>
          <reference field="13" count="1" selected="0">
            <x v="1"/>
          </reference>
        </references>
      </pivotArea>
    </chartFormat>
    <chartFormat chart="7" format="83" series="1">
      <pivotArea type="data" outline="0" fieldPosition="0">
        <references count="2">
          <reference field="4294967294" count="1" selected="0">
            <x v="0"/>
          </reference>
          <reference field="13" count="1" selected="0">
            <x v="2"/>
          </reference>
        </references>
      </pivotArea>
    </chartFormat>
    <chartFormat chart="7" format="84" series="1">
      <pivotArea type="data" outline="0" fieldPosition="0">
        <references count="2">
          <reference field="4294967294" count="1" selected="0">
            <x v="0"/>
          </reference>
          <reference field="13" count="1" selected="0">
            <x v="3"/>
          </reference>
        </references>
      </pivotArea>
    </chartFormat>
    <chartFormat chart="0" format="72" series="1">
      <pivotArea type="data" outline="0" fieldPosition="0">
        <references count="2">
          <reference field="4294967294" count="1" selected="0">
            <x v="0"/>
          </reference>
          <reference field="13" count="1" selected="0">
            <x v="0"/>
          </reference>
        </references>
      </pivotArea>
    </chartFormat>
    <chartFormat chart="0" format="73" series="1">
      <pivotArea type="data" outline="0" fieldPosition="0">
        <references count="2">
          <reference field="4294967294" count="1" selected="0">
            <x v="0"/>
          </reference>
          <reference field="13" count="1" selected="0">
            <x v="1"/>
          </reference>
        </references>
      </pivotArea>
    </chartFormat>
    <chartFormat chart="0" format="74" series="1">
      <pivotArea type="data" outline="0" fieldPosition="0">
        <references count="2">
          <reference field="4294967294" count="1" selected="0">
            <x v="0"/>
          </reference>
          <reference field="13" count="1" selected="0">
            <x v="2"/>
          </reference>
        </references>
      </pivotArea>
    </chartFormat>
    <chartFormat chart="0" format="75"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135F261-C044-42F6-AFD1-46C11D53662C}" name="PivotTable19"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F8"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showAll="0">
      <items count="5">
        <item x="2"/>
        <item x="1"/>
        <item x="3"/>
        <item x="0"/>
        <item t="default"/>
      </items>
    </pivotField>
    <pivotField axis="axisRow"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Col" showAll="0" defaultSubtotal="0">
      <items count="6">
        <item x="0"/>
        <item x="1"/>
        <item x="2"/>
        <item x="3"/>
        <item x="4"/>
        <item x="5"/>
      </items>
    </pivotField>
  </pivotFields>
  <rowFields count="1">
    <field x="14"/>
  </rowFields>
  <rowItems count="4">
    <i>
      <x/>
    </i>
    <i>
      <x v="1"/>
    </i>
    <i>
      <x v="2"/>
    </i>
    <i t="grand">
      <x/>
    </i>
  </rowItems>
  <colFields count="1">
    <field x="17"/>
  </colFields>
  <colItems count="5">
    <i>
      <x v="1"/>
    </i>
    <i>
      <x v="2"/>
    </i>
    <i>
      <x v="3"/>
    </i>
    <i>
      <x v="4"/>
    </i>
    <i t="grand">
      <x/>
    </i>
  </colItems>
  <dataFields count="1">
    <dataField name="Sum of Sales" fld="12" baseField="0" baseItem="0" numFmtId="167"/>
  </dataFields>
  <conditionalFormats count="1">
    <conditionalFormat priority="6">
      <pivotAreas count="1">
        <pivotArea type="data" collapsedLevelsAreSubtotals="1" fieldPosition="0">
          <references count="3">
            <reference field="4294967294" count="1" selected="0">
              <x v="0"/>
            </reference>
            <reference field="14" count="3">
              <x v="0"/>
              <x v="1"/>
              <x v="2"/>
            </reference>
            <reference field="17" count="4" selected="0">
              <x v="1"/>
              <x v="2"/>
              <x v="3"/>
              <x v="4"/>
            </reference>
          </references>
        </pivotArea>
      </pivotAreas>
    </conditionalFormat>
  </conditionalFormats>
  <chartFormats count="10">
    <chartFormat chart="0" format="0" series="1">
      <pivotArea type="data" outline="0" fieldPosition="0">
        <references count="2">
          <reference field="4294967294" count="1" selected="0">
            <x v="0"/>
          </reference>
          <reference field="17" count="1" selected="0">
            <x v="1"/>
          </reference>
        </references>
      </pivotArea>
    </chartFormat>
    <chartFormat chart="0" format="1" series="1">
      <pivotArea type="data" outline="0" fieldPosition="0">
        <references count="2">
          <reference field="4294967294" count="1" selected="0">
            <x v="0"/>
          </reference>
          <reference field="17" count="1" selected="0">
            <x v="2"/>
          </reference>
        </references>
      </pivotArea>
    </chartFormat>
    <chartFormat chart="0" format="2" series="1">
      <pivotArea type="data" outline="0" fieldPosition="0">
        <references count="2">
          <reference field="4294967294" count="1" selected="0">
            <x v="0"/>
          </reference>
          <reference field="17" count="1" selected="0">
            <x v="3"/>
          </reference>
        </references>
      </pivotArea>
    </chartFormat>
    <chartFormat chart="0" format="3" series="1">
      <pivotArea type="data" outline="0" fieldPosition="0">
        <references count="2">
          <reference field="4294967294" count="1" selected="0">
            <x v="0"/>
          </reference>
          <reference field="17" count="1" selected="0">
            <x v="4"/>
          </reference>
        </references>
      </pivotArea>
    </chartFormat>
    <chartFormat chart="4" format="8" series="1">
      <pivotArea type="data" outline="0" fieldPosition="0">
        <references count="2">
          <reference field="4294967294" count="1" selected="0">
            <x v="0"/>
          </reference>
          <reference field="17" count="1" selected="0">
            <x v="1"/>
          </reference>
        </references>
      </pivotArea>
    </chartFormat>
    <chartFormat chart="4" format="9" series="1">
      <pivotArea type="data" outline="0" fieldPosition="0">
        <references count="2">
          <reference field="4294967294" count="1" selected="0">
            <x v="0"/>
          </reference>
          <reference field="17" count="1" selected="0">
            <x v="2"/>
          </reference>
        </references>
      </pivotArea>
    </chartFormat>
    <chartFormat chart="4" format="10" series="1">
      <pivotArea type="data" outline="0" fieldPosition="0">
        <references count="2">
          <reference field="4294967294" count="1" selected="0">
            <x v="0"/>
          </reference>
          <reference field="17" count="1" selected="0">
            <x v="3"/>
          </reference>
        </references>
      </pivotArea>
    </chartFormat>
    <chartFormat chart="4" format="11" series="1">
      <pivotArea type="data" outline="0" fieldPosition="0">
        <references count="2">
          <reference field="4294967294" count="1" selected="0">
            <x v="0"/>
          </reference>
          <reference field="17" count="1" selected="0">
            <x v="4"/>
          </reference>
        </references>
      </pivotArea>
    </chartFormat>
    <chartFormat chart="4"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5E38017-EA90-4638-8AAB-010330D4B790}" name="PivotTable2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2:E18"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showAll="0">
      <items count="5">
        <item x="2"/>
        <item x="1"/>
        <item x="3"/>
        <item x="0"/>
        <item t="default"/>
      </items>
    </pivotField>
    <pivotField axis="axisCol"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14"/>
  </colFields>
  <colItems count="4">
    <i>
      <x/>
    </i>
    <i>
      <x v="1"/>
    </i>
    <i>
      <x v="2"/>
    </i>
    <i t="grand">
      <x/>
    </i>
  </colItems>
  <dataFields count="1">
    <dataField name="Sum of Sales" fld="12" showDataAs="percentDiff" baseField="17" baseItem="1048828" numFmtId="10"/>
  </dataFields>
  <conditionalFormats count="1">
    <conditionalFormat priority="5">
      <pivotAreas count="1">
        <pivotArea type="data" collapsedLevelsAreSubtotals="1" fieldPosition="0">
          <references count="3">
            <reference field="4294967294" count="1" selected="0">
              <x v="0"/>
            </reference>
            <reference field="14" count="3">
              <x v="0"/>
              <x v="1"/>
              <x v="2"/>
            </reference>
            <reference field="17" count="4" selected="0">
              <x v="1"/>
              <x v="2"/>
              <x v="3"/>
              <x v="4"/>
            </reference>
          </references>
        </pivotArea>
      </pivotAreas>
    </conditionalFormat>
  </conditionalFormats>
  <chartFormats count="34">
    <chartFormat chart="0" format="0" series="1">
      <pivotArea type="data" outline="0" fieldPosition="0">
        <references count="2">
          <reference field="4294967294" count="1" selected="0">
            <x v="0"/>
          </reference>
          <reference field="17" count="1" selected="0">
            <x v="1"/>
          </reference>
        </references>
      </pivotArea>
    </chartFormat>
    <chartFormat chart="0" format="1" series="1">
      <pivotArea type="data" outline="0" fieldPosition="0">
        <references count="2">
          <reference field="4294967294" count="1" selected="0">
            <x v="0"/>
          </reference>
          <reference field="17" count="1" selected="0">
            <x v="2"/>
          </reference>
        </references>
      </pivotArea>
    </chartFormat>
    <chartFormat chart="0" format="2" series="1">
      <pivotArea type="data" outline="0" fieldPosition="0">
        <references count="2">
          <reference field="4294967294" count="1" selected="0">
            <x v="0"/>
          </reference>
          <reference field="17" count="1" selected="0">
            <x v="3"/>
          </reference>
        </references>
      </pivotArea>
    </chartFormat>
    <chartFormat chart="0" format="3" series="1">
      <pivotArea type="data" outline="0" fieldPosition="0">
        <references count="2">
          <reference field="4294967294" count="1" selected="0">
            <x v="0"/>
          </reference>
          <reference field="17" count="1" selected="0">
            <x v="4"/>
          </reference>
        </references>
      </pivotArea>
    </chartFormat>
    <chartFormat chart="0" format="4" series="1">
      <pivotArea type="data" outline="0" fieldPosition="0">
        <references count="3">
          <reference field="4294967294" count="1" selected="0">
            <x v="0"/>
          </reference>
          <reference field="14" count="1" selected="0">
            <x v="1"/>
          </reference>
          <reference field="17" count="1" selected="0">
            <x v="2"/>
          </reference>
        </references>
      </pivotArea>
    </chartFormat>
    <chartFormat chart="0" format="5" series="1">
      <pivotArea type="data" outline="0" fieldPosition="0">
        <references count="3">
          <reference field="4294967294" count="1" selected="0">
            <x v="0"/>
          </reference>
          <reference field="14" count="1" selected="0">
            <x v="2"/>
          </reference>
          <reference field="17" count="1" selected="0">
            <x v="2"/>
          </reference>
        </references>
      </pivotArea>
    </chartFormat>
    <chartFormat chart="0" format="6" series="1">
      <pivotArea type="data" outline="0" fieldPosition="0">
        <references count="3">
          <reference field="4294967294" count="1" selected="0">
            <x v="0"/>
          </reference>
          <reference field="14" count="1" selected="0">
            <x v="0"/>
          </reference>
          <reference field="17" count="1" selected="0">
            <x v="3"/>
          </reference>
        </references>
      </pivotArea>
    </chartFormat>
    <chartFormat chart="0" format="7" series="1">
      <pivotArea type="data" outline="0" fieldPosition="0">
        <references count="3">
          <reference field="4294967294" count="1" selected="0">
            <x v="0"/>
          </reference>
          <reference field="14" count="1" selected="0">
            <x v="1"/>
          </reference>
          <reference field="17" count="1" selected="0">
            <x v="3"/>
          </reference>
        </references>
      </pivotArea>
    </chartFormat>
    <chartFormat chart="0" format="8" series="1">
      <pivotArea type="data" outline="0" fieldPosition="0">
        <references count="3">
          <reference field="4294967294" count="1" selected="0">
            <x v="0"/>
          </reference>
          <reference field="14" count="1" selected="0">
            <x v="2"/>
          </reference>
          <reference field="17" count="1" selected="0">
            <x v="3"/>
          </reference>
        </references>
      </pivotArea>
    </chartFormat>
    <chartFormat chart="0" format="9" series="1">
      <pivotArea type="data" outline="0" fieldPosition="0">
        <references count="3">
          <reference field="4294967294" count="1" selected="0">
            <x v="0"/>
          </reference>
          <reference field="14" count="1" selected="0">
            <x v="0"/>
          </reference>
          <reference field="17" count="1" selected="0">
            <x v="4"/>
          </reference>
        </references>
      </pivotArea>
    </chartFormat>
    <chartFormat chart="0" format="10" series="1">
      <pivotArea type="data" outline="0" fieldPosition="0">
        <references count="3">
          <reference field="4294967294" count="1" selected="0">
            <x v="0"/>
          </reference>
          <reference field="14" count="1" selected="0">
            <x v="1"/>
          </reference>
          <reference field="17" count="1" selected="0">
            <x v="4"/>
          </reference>
        </references>
      </pivotArea>
    </chartFormat>
    <chartFormat chart="0" format="11" series="1">
      <pivotArea type="data" outline="0" fieldPosition="0">
        <references count="3">
          <reference field="4294967294" count="1" selected="0">
            <x v="0"/>
          </reference>
          <reference field="14" count="1" selected="0">
            <x v="2"/>
          </reference>
          <reference field="17" count="1" selected="0">
            <x v="4"/>
          </reference>
        </references>
      </pivotArea>
    </chartFormat>
    <chartFormat chart="0" format="12" series="1">
      <pivotArea type="data" outline="0" fieldPosition="0">
        <references count="2">
          <reference field="4294967294" count="1" selected="0">
            <x v="0"/>
          </reference>
          <reference field="14" count="1" selected="0">
            <x v="0"/>
          </reference>
        </references>
      </pivotArea>
    </chartFormat>
    <chartFormat chart="0" format="13" series="1">
      <pivotArea type="data" outline="0" fieldPosition="0">
        <references count="2">
          <reference field="4294967294" count="1" selected="0">
            <x v="0"/>
          </reference>
          <reference field="14" count="1" selected="0">
            <x v="1"/>
          </reference>
        </references>
      </pivotArea>
    </chartFormat>
    <chartFormat chart="0" format="14" series="1">
      <pivotArea type="data" outline="0" fieldPosition="0">
        <references count="2">
          <reference field="4294967294" count="1" selected="0">
            <x v="0"/>
          </reference>
          <reference field="14" count="1" selected="0">
            <x v="2"/>
          </reference>
        </references>
      </pivotArea>
    </chartFormat>
    <chartFormat chart="0" format="15">
      <pivotArea type="data" outline="0" fieldPosition="0">
        <references count="3">
          <reference field="4294967294" count="1" selected="0">
            <x v="0"/>
          </reference>
          <reference field="14" count="1" selected="0">
            <x v="0"/>
          </reference>
          <reference field="17" count="1" selected="0">
            <x v="2"/>
          </reference>
        </references>
      </pivotArea>
    </chartFormat>
    <chartFormat chart="0" format="16">
      <pivotArea type="data" outline="0" fieldPosition="0">
        <references count="3">
          <reference field="4294967294" count="1" selected="0">
            <x v="0"/>
          </reference>
          <reference field="14" count="1" selected="0">
            <x v="2"/>
          </reference>
          <reference field="17" count="1" selected="0">
            <x v="2"/>
          </reference>
        </references>
      </pivotArea>
    </chartFormat>
    <chartFormat chart="0" format="17">
      <pivotArea type="data" outline="0" fieldPosition="0">
        <references count="3">
          <reference field="4294967294" count="1" selected="0">
            <x v="0"/>
          </reference>
          <reference field="14" count="1" selected="0">
            <x v="1"/>
          </reference>
          <reference field="17" count="1" selected="0">
            <x v="3"/>
          </reference>
        </references>
      </pivotArea>
    </chartFormat>
    <chartFormat chart="0" format="18">
      <pivotArea type="data" outline="0" fieldPosition="0">
        <references count="3">
          <reference field="4294967294" count="1" selected="0">
            <x v="0"/>
          </reference>
          <reference field="14" count="1" selected="0">
            <x v="0"/>
          </reference>
          <reference field="17" count="1" selected="0">
            <x v="3"/>
          </reference>
        </references>
      </pivotArea>
    </chartFormat>
    <chartFormat chart="0" format="19">
      <pivotArea type="data" outline="0" fieldPosition="0">
        <references count="3">
          <reference field="4294967294" count="1" selected="0">
            <x v="0"/>
          </reference>
          <reference field="14" count="1" selected="0">
            <x v="1"/>
          </reference>
          <reference field="17" count="1" selected="0">
            <x v="2"/>
          </reference>
        </references>
      </pivotArea>
    </chartFormat>
    <chartFormat chart="0" format="20">
      <pivotArea type="data" outline="0" fieldPosition="0">
        <references count="3">
          <reference field="4294967294" count="1" selected="0">
            <x v="0"/>
          </reference>
          <reference field="14" count="1" selected="0">
            <x v="0"/>
          </reference>
          <reference field="17" count="1" selected="0">
            <x v="4"/>
          </reference>
        </references>
      </pivotArea>
    </chartFormat>
    <chartFormat chart="0" format="21">
      <pivotArea type="data" outline="0" fieldPosition="0">
        <references count="3">
          <reference field="4294967294" count="1" selected="0">
            <x v="0"/>
          </reference>
          <reference field="14" count="1" selected="0">
            <x v="1"/>
          </reference>
          <reference field="17" count="1" selected="0">
            <x v="4"/>
          </reference>
        </references>
      </pivotArea>
    </chartFormat>
    <chartFormat chart="0" format="22">
      <pivotArea type="data" outline="0" fieldPosition="0">
        <references count="3">
          <reference field="4294967294" count="1" selected="0">
            <x v="0"/>
          </reference>
          <reference field="14" count="1" selected="0">
            <x v="2"/>
          </reference>
          <reference field="17" count="1" selected="0">
            <x v="4"/>
          </reference>
        </references>
      </pivotArea>
    </chartFormat>
    <chartFormat chart="4" format="34" series="1">
      <pivotArea type="data" outline="0" fieldPosition="0">
        <references count="2">
          <reference field="4294967294" count="1" selected="0">
            <x v="0"/>
          </reference>
          <reference field="14" count="1" selected="0">
            <x v="0"/>
          </reference>
        </references>
      </pivotArea>
    </chartFormat>
    <chartFormat chart="4" format="35">
      <pivotArea type="data" outline="0" fieldPosition="0">
        <references count="3">
          <reference field="4294967294" count="1" selected="0">
            <x v="0"/>
          </reference>
          <reference field="14" count="1" selected="0">
            <x v="0"/>
          </reference>
          <reference field="17" count="1" selected="0">
            <x v="2"/>
          </reference>
        </references>
      </pivotArea>
    </chartFormat>
    <chartFormat chart="4" format="36">
      <pivotArea type="data" outline="0" fieldPosition="0">
        <references count="3">
          <reference field="4294967294" count="1" selected="0">
            <x v="0"/>
          </reference>
          <reference field="14" count="1" selected="0">
            <x v="0"/>
          </reference>
          <reference field="17" count="1" selected="0">
            <x v="3"/>
          </reference>
        </references>
      </pivotArea>
    </chartFormat>
    <chartFormat chart="4" format="37">
      <pivotArea type="data" outline="0" fieldPosition="0">
        <references count="3">
          <reference field="4294967294" count="1" selected="0">
            <x v="0"/>
          </reference>
          <reference field="14" count="1" selected="0">
            <x v="0"/>
          </reference>
          <reference field="17" count="1" selected="0">
            <x v="4"/>
          </reference>
        </references>
      </pivotArea>
    </chartFormat>
    <chartFormat chart="4" format="38" series="1">
      <pivotArea type="data" outline="0" fieldPosition="0">
        <references count="2">
          <reference field="4294967294" count="1" selected="0">
            <x v="0"/>
          </reference>
          <reference field="14" count="1" selected="0">
            <x v="1"/>
          </reference>
        </references>
      </pivotArea>
    </chartFormat>
    <chartFormat chart="4" format="39">
      <pivotArea type="data" outline="0" fieldPosition="0">
        <references count="3">
          <reference field="4294967294" count="1" selected="0">
            <x v="0"/>
          </reference>
          <reference field="14" count="1" selected="0">
            <x v="1"/>
          </reference>
          <reference field="17" count="1" selected="0">
            <x v="2"/>
          </reference>
        </references>
      </pivotArea>
    </chartFormat>
    <chartFormat chart="4" format="40">
      <pivotArea type="data" outline="0" fieldPosition="0">
        <references count="3">
          <reference field="4294967294" count="1" selected="0">
            <x v="0"/>
          </reference>
          <reference field="14" count="1" selected="0">
            <x v="1"/>
          </reference>
          <reference field="17" count="1" selected="0">
            <x v="3"/>
          </reference>
        </references>
      </pivotArea>
    </chartFormat>
    <chartFormat chart="4" format="41">
      <pivotArea type="data" outline="0" fieldPosition="0">
        <references count="3">
          <reference field="4294967294" count="1" selected="0">
            <x v="0"/>
          </reference>
          <reference field="14" count="1" selected="0">
            <x v="1"/>
          </reference>
          <reference field="17" count="1" selected="0">
            <x v="4"/>
          </reference>
        </references>
      </pivotArea>
    </chartFormat>
    <chartFormat chart="4" format="42" series="1">
      <pivotArea type="data" outline="0" fieldPosition="0">
        <references count="2">
          <reference field="4294967294" count="1" selected="0">
            <x v="0"/>
          </reference>
          <reference field="14" count="1" selected="0">
            <x v="2"/>
          </reference>
        </references>
      </pivotArea>
    </chartFormat>
    <chartFormat chart="4" format="43">
      <pivotArea type="data" outline="0" fieldPosition="0">
        <references count="3">
          <reference field="4294967294" count="1" selected="0">
            <x v="0"/>
          </reference>
          <reference field="14" count="1" selected="0">
            <x v="2"/>
          </reference>
          <reference field="17" count="1" selected="0">
            <x v="2"/>
          </reference>
        </references>
      </pivotArea>
    </chartFormat>
    <chartFormat chart="4" format="44">
      <pivotArea type="data" outline="0" fieldPosition="0">
        <references count="3">
          <reference field="4294967294" count="1" selected="0">
            <x v="0"/>
          </reference>
          <reference field="14" count="1" selected="0">
            <x v="2"/>
          </reference>
          <reference field="17"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1" id="{2FA4C06A-80C9-4EEC-B7FD-0531C4A7F317}">
            <x14:pivotAreas count="1">
              <pivotArea type="data" collapsedLevelsAreSubtotals="1" fieldPosition="0">
                <references count="3">
                  <reference field="4294967294" count="1" selected="0">
                    <x v="0"/>
                  </reference>
                  <reference field="14" count="3">
                    <x v="0"/>
                    <x v="1"/>
                    <x v="2"/>
                  </reference>
                  <reference field="17" count="3" selected="0">
                    <x v="2"/>
                    <x v="3"/>
                    <x v="4"/>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655CDEA-F20F-43EE-9C9E-16B8F1AD7D70}"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54:E68"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showAll="0">
      <items count="5">
        <item x="2"/>
        <item x="1"/>
        <item x="3"/>
        <item x="0"/>
        <item t="default"/>
      </items>
    </pivotField>
    <pivotField axis="axisCol" showAll="0">
      <items count="4">
        <item x="2"/>
        <item x="1"/>
        <item x="0"/>
        <item t="default"/>
      </items>
    </pivotField>
    <pivotField showAll="0"/>
    <pivotField axis="axisRow"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6"/>
  </rowFields>
  <rowItems count="13">
    <i>
      <x v="1"/>
    </i>
    <i>
      <x v="2"/>
    </i>
    <i>
      <x v="3"/>
    </i>
    <i>
      <x v="4"/>
    </i>
    <i>
      <x v="5"/>
    </i>
    <i>
      <x v="6"/>
    </i>
    <i>
      <x v="7"/>
    </i>
    <i>
      <x v="8"/>
    </i>
    <i>
      <x v="9"/>
    </i>
    <i>
      <x v="10"/>
    </i>
    <i>
      <x v="11"/>
    </i>
    <i>
      <x v="12"/>
    </i>
    <i t="grand">
      <x/>
    </i>
  </rowItems>
  <colFields count="1">
    <field x="14"/>
  </colFields>
  <colItems count="4">
    <i>
      <x/>
    </i>
    <i>
      <x v="1"/>
    </i>
    <i>
      <x v="2"/>
    </i>
    <i t="grand">
      <x/>
    </i>
  </colItems>
  <dataFields count="1">
    <dataField name="Sum of Sales" fld="12" baseField="0" baseItem="0" numFmtId="167"/>
  </dataFields>
  <chartFormats count="6">
    <chartFormat chart="0" format="0" series="1">
      <pivotArea type="data" outline="0" fieldPosition="0">
        <references count="2">
          <reference field="4294967294" count="1" selected="0">
            <x v="0"/>
          </reference>
          <reference field="1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0" format="2" series="1">
      <pivotArea type="data" outline="0" fieldPosition="0">
        <references count="2">
          <reference field="4294967294" count="1" selected="0">
            <x v="0"/>
          </reference>
          <reference field="14" count="1" selected="0">
            <x v="2"/>
          </reference>
        </references>
      </pivotArea>
    </chartFormat>
    <chartFormat chart="16" format="3" series="1">
      <pivotArea type="data" outline="0" fieldPosition="0">
        <references count="2">
          <reference field="4294967294" count="1" selected="0">
            <x v="0"/>
          </reference>
          <reference field="14" count="1" selected="0">
            <x v="0"/>
          </reference>
        </references>
      </pivotArea>
    </chartFormat>
    <chartFormat chart="16" format="4" series="1">
      <pivotArea type="data" outline="0" fieldPosition="0">
        <references count="2">
          <reference field="4294967294" count="1" selected="0">
            <x v="0"/>
          </reference>
          <reference field="14" count="1" selected="0">
            <x v="1"/>
          </reference>
        </references>
      </pivotArea>
    </chartFormat>
    <chartFormat chart="16" format="5" series="1">
      <pivotArea type="data" outline="0" fieldPosition="0">
        <references count="2">
          <reference field="4294967294" count="1" selected="0">
            <x v="0"/>
          </reference>
          <reference field="1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EF148AE-27C1-42C5-8FFC-1E49CCB8E28F}" name="PivotTable2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2:F19"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items count="4">
        <item x="1"/>
        <item x="2"/>
        <item x="0"/>
        <item t="default"/>
      </items>
    </pivotField>
    <pivotField showAll="0"/>
    <pivotField showAll="0"/>
    <pivotField numFmtId="166" showAll="0"/>
    <pivotField numFmtId="167" showAll="0"/>
    <pivotField dataField="1" numFmtId="167" showAll="0"/>
    <pivotField axis="axisRow" showAll="0">
      <items count="5">
        <item x="2"/>
        <item x="1"/>
        <item x="3"/>
        <item x="0"/>
        <item t="default"/>
      </items>
    </pivotField>
    <pivotField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Col" showAll="0" defaultSubtotal="0">
      <items count="6">
        <item x="0"/>
        <item x="1"/>
        <item x="2"/>
        <item x="3"/>
        <item x="4"/>
        <item x="5"/>
      </items>
    </pivotField>
  </pivotFields>
  <rowFields count="2">
    <field x="7"/>
    <field x="13"/>
  </rowFields>
  <rowItems count="16">
    <i>
      <x/>
    </i>
    <i r="1">
      <x/>
    </i>
    <i r="1">
      <x v="1"/>
    </i>
    <i r="1">
      <x v="2"/>
    </i>
    <i r="1">
      <x v="3"/>
    </i>
    <i>
      <x v="1"/>
    </i>
    <i r="1">
      <x/>
    </i>
    <i r="1">
      <x v="1"/>
    </i>
    <i r="1">
      <x v="2"/>
    </i>
    <i r="1">
      <x v="3"/>
    </i>
    <i>
      <x v="2"/>
    </i>
    <i r="1">
      <x/>
    </i>
    <i r="1">
      <x v="1"/>
    </i>
    <i r="1">
      <x v="2"/>
    </i>
    <i r="1">
      <x v="3"/>
    </i>
    <i t="grand">
      <x/>
    </i>
  </rowItems>
  <colFields count="1">
    <field x="17"/>
  </colFields>
  <colItems count="5">
    <i>
      <x v="1"/>
    </i>
    <i>
      <x v="2"/>
    </i>
    <i>
      <x v="3"/>
    </i>
    <i>
      <x v="4"/>
    </i>
    <i t="grand">
      <x/>
    </i>
  </colItems>
  <dataFields count="1">
    <dataField name="Sum of Sales" fld="12" baseField="0" baseItem="0" numFmtId="167"/>
  </dataFields>
  <conditionalFormats count="1">
    <conditionalFormat priority="6">
      <pivotAreas count="1">
        <pivotArea type="data" outline="0" collapsedLevelsAreSubtotals="1" fieldPosition="0">
          <references count="1">
            <reference field="4294967294" count="1" selected="0">
              <x v="0"/>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52FDB07C-CE5F-4508-BF9C-1EF92BF9D044}" name="PivotTable2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25:F42"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items count="4">
        <item x="1"/>
        <item x="2"/>
        <item x="0"/>
        <item t="default"/>
      </items>
    </pivotField>
    <pivotField showAll="0"/>
    <pivotField showAll="0"/>
    <pivotField numFmtId="166" showAll="0"/>
    <pivotField numFmtId="167" showAll="0"/>
    <pivotField dataField="1" numFmtId="167" showAll="0"/>
    <pivotField axis="axisCol" showAll="0">
      <items count="5">
        <item x="2"/>
        <item x="1"/>
        <item x="3"/>
        <item x="0"/>
        <item t="default"/>
      </items>
    </pivotField>
    <pivotField showAll="0">
      <items count="4">
        <item x="2"/>
        <item x="1"/>
        <item x="0"/>
        <item t="default"/>
      </items>
    </pivotField>
    <pivotField showAll="0"/>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2">
    <field x="7"/>
    <field x="17"/>
  </rowFields>
  <rowItems count="16">
    <i>
      <x/>
    </i>
    <i r="1">
      <x v="1"/>
    </i>
    <i r="1">
      <x v="2"/>
    </i>
    <i r="1">
      <x v="3"/>
    </i>
    <i r="1">
      <x v="4"/>
    </i>
    <i>
      <x v="1"/>
    </i>
    <i r="1">
      <x v="1"/>
    </i>
    <i r="1">
      <x v="2"/>
    </i>
    <i r="1">
      <x v="3"/>
    </i>
    <i r="1">
      <x v="4"/>
    </i>
    <i>
      <x v="2"/>
    </i>
    <i r="1">
      <x v="1"/>
    </i>
    <i r="1">
      <x v="2"/>
    </i>
    <i r="1">
      <x v="3"/>
    </i>
    <i r="1">
      <x v="4"/>
    </i>
    <i t="grand">
      <x/>
    </i>
  </rowItems>
  <colFields count="1">
    <field x="13"/>
  </colFields>
  <colItems count="5">
    <i>
      <x/>
    </i>
    <i>
      <x v="1"/>
    </i>
    <i>
      <x v="2"/>
    </i>
    <i>
      <x v="3"/>
    </i>
    <i t="grand">
      <x/>
    </i>
  </colItems>
  <dataFields count="1">
    <dataField name="Sum of Sales" fld="12" showDataAs="percentDiff" baseField="17" baseItem="1048828" numFmtId="10"/>
  </dataFields>
  <conditionalFormats count="1">
    <conditionalFormat priority="3">
      <pivotAreas count="5">
        <pivotArea type="data" collapsedLevelsAreSubtotals="1" fieldPosition="0">
          <references count="4">
            <reference field="4294967294" count="1" selected="0">
              <x v="0"/>
            </reference>
            <reference field="7" count="1" selected="0">
              <x v="0"/>
            </reference>
            <reference field="13" count="4">
              <x v="0"/>
              <x v="1"/>
              <x v="2"/>
              <x v="3"/>
            </reference>
            <reference field="17" count="4" selected="0">
              <x v="1"/>
              <x v="2"/>
              <x v="3"/>
              <x v="4"/>
            </reference>
          </references>
        </pivotArea>
        <pivotArea type="data" collapsedLevelsAreSubtotals="1" fieldPosition="0">
          <references count="3">
            <reference field="4294967294" count="1" selected="0">
              <x v="0"/>
            </reference>
            <reference field="7" count="1">
              <x v="1"/>
            </reference>
            <reference field="17" count="4" selected="0">
              <x v="1"/>
              <x v="2"/>
              <x v="3"/>
              <x v="4"/>
            </reference>
          </references>
        </pivotArea>
        <pivotArea type="data" collapsedLevelsAreSubtotals="1" fieldPosition="0">
          <references count="4">
            <reference field="4294967294" count="1" selected="0">
              <x v="0"/>
            </reference>
            <reference field="7" count="1" selected="0">
              <x v="1"/>
            </reference>
            <reference field="13" count="4">
              <x v="0"/>
              <x v="1"/>
              <x v="2"/>
              <x v="3"/>
            </reference>
            <reference field="17" count="4" selected="0">
              <x v="1"/>
              <x v="2"/>
              <x v="3"/>
              <x v="4"/>
            </reference>
          </references>
        </pivotArea>
        <pivotArea type="data" collapsedLevelsAreSubtotals="1" fieldPosition="0">
          <references count="3">
            <reference field="4294967294" count="1" selected="0">
              <x v="0"/>
            </reference>
            <reference field="7" count="1">
              <x v="2"/>
            </reference>
            <reference field="17" count="4" selected="0">
              <x v="1"/>
              <x v="2"/>
              <x v="3"/>
              <x v="4"/>
            </reference>
          </references>
        </pivotArea>
        <pivotArea type="data" collapsedLevelsAreSubtotals="1" fieldPosition="0">
          <references count="4">
            <reference field="4294967294" count="1" selected="0">
              <x v="0"/>
            </reference>
            <reference field="7" count="1" selected="0">
              <x v="2"/>
            </reference>
            <reference field="13" count="4">
              <x v="0"/>
              <x v="1"/>
              <x v="2"/>
              <x v="3"/>
            </reference>
            <reference field="17" count="4" selected="0">
              <x v="1"/>
              <x v="2"/>
              <x v="3"/>
              <x v="4"/>
            </reference>
          </references>
        </pivotArea>
      </pivotAreas>
    </conditionalFormat>
  </conditionalFormats>
  <chartFormats count="24">
    <chartFormat chart="0" format="0" series="1">
      <pivotArea type="data" outline="0" fieldPosition="0">
        <references count="2">
          <reference field="4294967294" count="1" selected="0">
            <x v="0"/>
          </reference>
          <reference field="17" count="1" selected="0">
            <x v="1"/>
          </reference>
        </references>
      </pivotArea>
    </chartFormat>
    <chartFormat chart="0" format="1" series="1">
      <pivotArea type="data" outline="0" fieldPosition="0">
        <references count="2">
          <reference field="4294967294" count="1" selected="0">
            <x v="0"/>
          </reference>
          <reference field="17" count="1" selected="0">
            <x v="2"/>
          </reference>
        </references>
      </pivotArea>
    </chartFormat>
    <chartFormat chart="0" format="2" series="1">
      <pivotArea type="data" outline="0" fieldPosition="0">
        <references count="2">
          <reference field="4294967294" count="1" selected="0">
            <x v="0"/>
          </reference>
          <reference field="17" count="1" selected="0">
            <x v="3"/>
          </reference>
        </references>
      </pivotArea>
    </chartFormat>
    <chartFormat chart="0" format="3" series="1">
      <pivotArea type="data" outline="0" fieldPosition="0">
        <references count="2">
          <reference field="4294967294" count="1" selected="0">
            <x v="0"/>
          </reference>
          <reference field="17" count="1" selected="0">
            <x v="4"/>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7" count="1" selected="0">
            <x v="1"/>
          </reference>
        </references>
      </pivotArea>
    </chartFormat>
    <chartFormat chart="0" format="6" series="1">
      <pivotArea type="data" outline="0" fieldPosition="0">
        <references count="2">
          <reference field="4294967294" count="1" selected="0">
            <x v="0"/>
          </reference>
          <reference field="7" count="1" selected="0">
            <x v="2"/>
          </reference>
        </references>
      </pivotArea>
    </chartFormat>
    <chartFormat chart="0" format="7" series="1">
      <pivotArea type="data" outline="0" fieldPosition="0">
        <references count="3">
          <reference field="4294967294" count="1" selected="0">
            <x v="0"/>
          </reference>
          <reference field="7" count="1" selected="0">
            <x v="0"/>
          </reference>
          <reference field="13" count="1" selected="0">
            <x v="3"/>
          </reference>
        </references>
      </pivotArea>
    </chartFormat>
    <chartFormat chart="0" format="8" series="1">
      <pivotArea type="data" outline="0" fieldPosition="0">
        <references count="3">
          <reference field="4294967294" count="1" selected="0">
            <x v="0"/>
          </reference>
          <reference field="7" count="1" selected="0">
            <x v="1"/>
          </reference>
          <reference field="13" count="1" selected="0">
            <x v="0"/>
          </reference>
        </references>
      </pivotArea>
    </chartFormat>
    <chartFormat chart="0" format="9" series="1">
      <pivotArea type="data" outline="0" fieldPosition="0">
        <references count="3">
          <reference field="4294967294" count="1" selected="0">
            <x v="0"/>
          </reference>
          <reference field="7" count="1" selected="0">
            <x v="1"/>
          </reference>
          <reference field="13" count="1" selected="0">
            <x v="1"/>
          </reference>
        </references>
      </pivotArea>
    </chartFormat>
    <chartFormat chart="0" format="10" series="1">
      <pivotArea type="data" outline="0" fieldPosition="0">
        <references count="3">
          <reference field="4294967294" count="1" selected="0">
            <x v="0"/>
          </reference>
          <reference field="7" count="1" selected="0">
            <x v="1"/>
          </reference>
          <reference field="13" count="1" selected="0">
            <x v="2"/>
          </reference>
        </references>
      </pivotArea>
    </chartFormat>
    <chartFormat chart="0" format="11" series="1">
      <pivotArea type="data" outline="0" fieldPosition="0">
        <references count="3">
          <reference field="4294967294" count="1" selected="0">
            <x v="0"/>
          </reference>
          <reference field="7" count="1" selected="0">
            <x v="1"/>
          </reference>
          <reference field="13" count="1" selected="0">
            <x v="3"/>
          </reference>
        </references>
      </pivotArea>
    </chartFormat>
    <chartFormat chart="0" format="12" series="1">
      <pivotArea type="data" outline="0" fieldPosition="0">
        <references count="3">
          <reference field="4294967294" count="1" selected="0">
            <x v="0"/>
          </reference>
          <reference field="7" count="1" selected="0">
            <x v="2"/>
          </reference>
          <reference field="13" count="1" selected="0">
            <x v="0"/>
          </reference>
        </references>
      </pivotArea>
    </chartFormat>
    <chartFormat chart="0" format="13" series="1">
      <pivotArea type="data" outline="0" fieldPosition="0">
        <references count="3">
          <reference field="4294967294" count="1" selected="0">
            <x v="0"/>
          </reference>
          <reference field="7" count="1" selected="0">
            <x v="2"/>
          </reference>
          <reference field="13" count="1" selected="0">
            <x v="1"/>
          </reference>
        </references>
      </pivotArea>
    </chartFormat>
    <chartFormat chart="0" format="14" series="1">
      <pivotArea type="data" outline="0" fieldPosition="0">
        <references count="3">
          <reference field="4294967294" count="1" selected="0">
            <x v="0"/>
          </reference>
          <reference field="7" count="1" selected="0">
            <x v="2"/>
          </reference>
          <reference field="13" count="1" selected="0">
            <x v="2"/>
          </reference>
        </references>
      </pivotArea>
    </chartFormat>
    <chartFormat chart="0" format="15" series="1">
      <pivotArea type="data" outline="0" fieldPosition="0">
        <references count="3">
          <reference field="4294967294" count="1" selected="0">
            <x v="0"/>
          </reference>
          <reference field="7" count="1" selected="0">
            <x v="2"/>
          </reference>
          <reference field="13" count="1" selected="0">
            <x v="3"/>
          </reference>
        </references>
      </pivotArea>
    </chartFormat>
    <chartFormat chart="0" format="16" series="1">
      <pivotArea type="data" outline="0" fieldPosition="0">
        <references count="2">
          <reference field="4294967294" count="1" selected="0">
            <x v="0"/>
          </reference>
          <reference field="13" count="1" selected="0">
            <x v="0"/>
          </reference>
        </references>
      </pivotArea>
    </chartFormat>
    <chartFormat chart="0" format="17" series="1">
      <pivotArea type="data" outline="0" fieldPosition="0">
        <references count="2">
          <reference field="4294967294" count="1" selected="0">
            <x v="0"/>
          </reference>
          <reference field="13" count="1" selected="0">
            <x v="1"/>
          </reference>
        </references>
      </pivotArea>
    </chartFormat>
    <chartFormat chart="0" format="18" series="1">
      <pivotArea type="data" outline="0" fieldPosition="0">
        <references count="2">
          <reference field="4294967294" count="1" selected="0">
            <x v="0"/>
          </reference>
          <reference field="13" count="1" selected="0">
            <x v="2"/>
          </reference>
        </references>
      </pivotArea>
    </chartFormat>
    <chartFormat chart="0" format="19" series="1">
      <pivotArea type="data" outline="0" fieldPosition="0">
        <references count="2">
          <reference field="4294967294" count="1" selected="0">
            <x v="0"/>
          </reference>
          <reference field="13" count="1" selected="0">
            <x v="3"/>
          </reference>
        </references>
      </pivotArea>
    </chartFormat>
    <chartFormat chart="6" format="24" series="1">
      <pivotArea type="data" outline="0" fieldPosition="0">
        <references count="2">
          <reference field="4294967294" count="1" selected="0">
            <x v="0"/>
          </reference>
          <reference field="13" count="1" selected="0">
            <x v="0"/>
          </reference>
        </references>
      </pivotArea>
    </chartFormat>
    <chartFormat chart="6" format="25" series="1">
      <pivotArea type="data" outline="0" fieldPosition="0">
        <references count="2">
          <reference field="4294967294" count="1" selected="0">
            <x v="0"/>
          </reference>
          <reference field="13" count="1" selected="0">
            <x v="1"/>
          </reference>
        </references>
      </pivotArea>
    </chartFormat>
    <chartFormat chart="6" format="26" series="1">
      <pivotArea type="data" outline="0" fieldPosition="0">
        <references count="2">
          <reference field="4294967294" count="1" selected="0">
            <x v="0"/>
          </reference>
          <reference field="13" count="1" selected="0">
            <x v="2"/>
          </reference>
        </references>
      </pivotArea>
    </chartFormat>
    <chartFormat chart="6" format="27"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3">
          <x14:conditionalFormat priority="1" id="{CEEEDC8A-9D4E-415D-839F-CBFC25ED7507}">
            <x14:pivotAreas count="6">
              <pivotArea type="data" collapsedLevelsAreSubtotals="1" fieldPosition="0">
                <references count="3">
                  <reference field="4294967294" count="1" selected="0">
                    <x v="0"/>
                  </reference>
                  <reference field="7" count="1" selected="0">
                    <x v="0"/>
                  </reference>
                  <reference field="17" count="4">
                    <x v="1"/>
                    <x v="2"/>
                    <x v="3"/>
                    <x v="4"/>
                  </reference>
                </references>
              </pivotArea>
              <pivotArea type="data" collapsedLevelsAreSubtotals="1" fieldPosition="0">
                <references count="4">
                  <reference field="4294967294" count="1" selected="0">
                    <x v="0"/>
                  </reference>
                  <reference field="7" count="1" selected="0">
                    <x v="0"/>
                  </reference>
                  <reference field="13" count="4" selected="0">
                    <x v="0"/>
                    <x v="1"/>
                    <x v="2"/>
                    <x v="3"/>
                  </reference>
                  <reference field="17" count="4">
                    <x v="1"/>
                    <x v="2"/>
                    <x v="3"/>
                    <x v="4"/>
                  </reference>
                </references>
              </pivotArea>
              <pivotArea type="data" collapsedLevelsAreSubtotals="1" fieldPosition="0">
                <references count="3">
                  <reference field="4294967294" count="1" selected="0">
                    <x v="0"/>
                  </reference>
                  <reference field="7" count="1" selected="0">
                    <x v="1"/>
                  </reference>
                  <reference field="17" count="4">
                    <x v="1"/>
                    <x v="2"/>
                    <x v="3"/>
                    <x v="4"/>
                  </reference>
                </references>
              </pivotArea>
              <pivotArea type="data" collapsedLevelsAreSubtotals="1" fieldPosition="0">
                <references count="4">
                  <reference field="4294967294" count="1" selected="0">
                    <x v="0"/>
                  </reference>
                  <reference field="7" count="1" selected="0">
                    <x v="1"/>
                  </reference>
                  <reference field="13" count="4" selected="0">
                    <x v="0"/>
                    <x v="1"/>
                    <x v="2"/>
                    <x v="3"/>
                  </reference>
                  <reference field="17" count="4">
                    <x v="1"/>
                    <x v="2"/>
                    <x v="3"/>
                    <x v="4"/>
                  </reference>
                </references>
              </pivotArea>
              <pivotArea type="data" collapsedLevelsAreSubtotals="1" fieldPosition="0">
                <references count="3">
                  <reference field="4294967294" count="1" selected="0">
                    <x v="0"/>
                  </reference>
                  <reference field="7" count="1" selected="0">
                    <x v="2"/>
                  </reference>
                  <reference field="17" count="4">
                    <x v="1"/>
                    <x v="2"/>
                    <x v="3"/>
                    <x v="4"/>
                  </reference>
                </references>
              </pivotArea>
              <pivotArea type="data" collapsedLevelsAreSubtotals="1" fieldPosition="0">
                <references count="4">
                  <reference field="4294967294" count="1" selected="0">
                    <x v="0"/>
                  </reference>
                  <reference field="7" count="1" selected="0">
                    <x v="2"/>
                  </reference>
                  <reference field="13" count="4" selected="0">
                    <x v="0"/>
                    <x v="1"/>
                    <x v="2"/>
                    <x v="3"/>
                  </reference>
                  <reference field="17" count="4">
                    <x v="1"/>
                    <x v="2"/>
                    <x v="3"/>
                    <x v="4"/>
                  </reference>
                </references>
              </pivotArea>
            </x14:pivotAreas>
          </x14:conditionalFormat>
          <x14:conditionalFormat priority="2" id="{BCD56697-5533-410B-BFEA-E3233A0901B4}">
            <x14:pivotAreas count="6">
              <pivotArea type="data" collapsedLevelsAreSubtotals="1" fieldPosition="0">
                <references count="3">
                  <reference field="4294967294" count="1" selected="0">
                    <x v="0"/>
                  </reference>
                  <reference field="7" count="1">
                    <x v="0"/>
                  </reference>
                  <reference field="17" count="4" selected="0">
                    <x v="1"/>
                    <x v="2"/>
                    <x v="3"/>
                    <x v="4"/>
                  </reference>
                </references>
              </pivotArea>
              <pivotArea type="data" collapsedLevelsAreSubtotals="1" fieldPosition="0">
                <references count="4">
                  <reference field="4294967294" count="1" selected="0">
                    <x v="0"/>
                  </reference>
                  <reference field="7" count="1" selected="0">
                    <x v="0"/>
                  </reference>
                  <reference field="13" count="4">
                    <x v="0"/>
                    <x v="1"/>
                    <x v="2"/>
                    <x v="3"/>
                  </reference>
                  <reference field="17" count="4" selected="0">
                    <x v="1"/>
                    <x v="2"/>
                    <x v="3"/>
                    <x v="4"/>
                  </reference>
                </references>
              </pivotArea>
              <pivotArea type="data" collapsedLevelsAreSubtotals="1" fieldPosition="0">
                <references count="3">
                  <reference field="4294967294" count="1" selected="0">
                    <x v="0"/>
                  </reference>
                  <reference field="7" count="1">
                    <x v="1"/>
                  </reference>
                  <reference field="17" count="4" selected="0">
                    <x v="1"/>
                    <x v="2"/>
                    <x v="3"/>
                    <x v="4"/>
                  </reference>
                </references>
              </pivotArea>
              <pivotArea type="data" collapsedLevelsAreSubtotals="1" fieldPosition="0">
                <references count="4">
                  <reference field="4294967294" count="1" selected="0">
                    <x v="0"/>
                  </reference>
                  <reference field="7" count="1" selected="0">
                    <x v="1"/>
                  </reference>
                  <reference field="13" count="4">
                    <x v="0"/>
                    <x v="1"/>
                    <x v="2"/>
                    <x v="3"/>
                  </reference>
                  <reference field="17" count="4" selected="0">
                    <x v="1"/>
                    <x v="2"/>
                    <x v="3"/>
                    <x v="4"/>
                  </reference>
                </references>
              </pivotArea>
              <pivotArea type="data" collapsedLevelsAreSubtotals="1" fieldPosition="0">
                <references count="3">
                  <reference field="4294967294" count="1" selected="0">
                    <x v="0"/>
                  </reference>
                  <reference field="7" count="1">
                    <x v="2"/>
                  </reference>
                  <reference field="17" count="4" selected="0">
                    <x v="1"/>
                    <x v="2"/>
                    <x v="3"/>
                    <x v="4"/>
                  </reference>
                </references>
              </pivotArea>
              <pivotArea type="data" collapsedLevelsAreSubtotals="1" fieldPosition="0">
                <references count="4">
                  <reference field="4294967294" count="1" selected="0">
                    <x v="0"/>
                  </reference>
                  <reference field="7" count="1" selected="0">
                    <x v="2"/>
                  </reference>
                  <reference field="13" count="4">
                    <x v="0"/>
                    <x v="1"/>
                    <x v="2"/>
                    <x v="3"/>
                  </reference>
                  <reference field="17" count="4" selected="0">
                    <x v="1"/>
                    <x v="2"/>
                    <x v="3"/>
                    <x v="4"/>
                  </reference>
                </references>
              </pivotArea>
            </x14:pivotAreas>
          </x14:conditionalFormat>
          <x14:conditionalFormat priority="9" id="{E5915CED-045C-48A2-A51A-DB3C04D12534}">
            <x14:pivotAreas count="2">
              <pivotArea type="data" collapsedLevelsAreSubtotals="1" fieldPosition="0">
                <references count="3">
                  <reference field="4294967294" count="1" selected="0">
                    <x v="0"/>
                  </reference>
                  <reference field="7" count="1">
                    <x v="2"/>
                  </reference>
                  <reference field="17" count="3" selected="0">
                    <x v="2"/>
                    <x v="3"/>
                    <x v="4"/>
                  </reference>
                </references>
              </pivotArea>
              <pivotArea type="data" collapsedLevelsAreSubtotals="1" fieldPosition="0">
                <references count="4">
                  <reference field="4294967294" count="1" selected="0">
                    <x v="0"/>
                  </reference>
                  <reference field="7" count="1" selected="0">
                    <x v="2"/>
                  </reference>
                  <reference field="13" count="4">
                    <x v="0"/>
                    <x v="1"/>
                    <x v="2"/>
                    <x v="3"/>
                  </reference>
                  <reference field="17" count="3" selected="0">
                    <x v="2"/>
                    <x v="3"/>
                    <x v="4"/>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A2FDBC6-E8CC-4526-809F-F73589E75F23}"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28:D34"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items count="4">
        <item x="1"/>
        <item x="2"/>
        <item x="0"/>
        <item t="default"/>
      </items>
    </pivotField>
    <pivotField showAll="0"/>
    <pivotField showAll="0"/>
    <pivotField numFmtId="166" showAll="0"/>
    <pivotField numFmtId="167" showAll="0"/>
    <pivotField dataField="1" numFmtId="167" showAll="0"/>
    <pivotField showAll="0"/>
    <pivotField showAll="0"/>
    <pivotField axis="axisCol" showAll="0">
      <items count="3">
        <item x="1"/>
        <item x="0"/>
        <item t="default"/>
      </items>
    </pivotField>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15"/>
  </colFields>
  <colItems count="3">
    <i>
      <x/>
    </i>
    <i>
      <x v="1"/>
    </i>
    <i t="grand">
      <x/>
    </i>
  </colItems>
  <dataFields count="1">
    <dataField name="Sum of Sales" fld="12" showDataAs="percentDiff" baseField="17" baseItem="1048828" numFmtId="10"/>
  </dataFields>
  <conditionalFormats count="1">
    <conditionalFormat priority="1">
      <pivotAreas count="1">
        <pivotArea type="data" collapsedLevelsAreSubtotals="1" fieldPosition="0">
          <references count="3">
            <reference field="4294967294" count="1" selected="0">
              <x v="0"/>
            </reference>
            <reference field="15" count="2" selected="0">
              <x v="0"/>
              <x v="1"/>
            </reference>
            <reference field="17" count="4">
              <x v="1"/>
              <x v="2"/>
              <x v="3"/>
              <x v="4"/>
            </reference>
          </references>
        </pivotArea>
      </pivotAreas>
    </conditionalFormat>
  </conditionalFormats>
  <chartFormats count="14">
    <chartFormat chart="6" format="21" series="1">
      <pivotArea type="data" outline="0" fieldPosition="0">
        <references count="2">
          <reference field="4294967294" count="1" selected="0">
            <x v="0"/>
          </reference>
          <reference field="15" count="1" selected="0">
            <x v="0"/>
          </reference>
        </references>
      </pivotArea>
    </chartFormat>
    <chartFormat chart="6" format="22">
      <pivotArea type="data" outline="0" fieldPosition="0">
        <references count="3">
          <reference field="4294967294" count="1" selected="0">
            <x v="0"/>
          </reference>
          <reference field="15" count="1" selected="0">
            <x v="0"/>
          </reference>
          <reference field="17" count="1" selected="0">
            <x v="2"/>
          </reference>
        </references>
      </pivotArea>
    </chartFormat>
    <chartFormat chart="6" format="23">
      <pivotArea type="data" outline="0" fieldPosition="0">
        <references count="3">
          <reference field="4294967294" count="1" selected="0">
            <x v="0"/>
          </reference>
          <reference field="15" count="1" selected="0">
            <x v="0"/>
          </reference>
          <reference field="17" count="1" selected="0">
            <x v="4"/>
          </reference>
        </references>
      </pivotArea>
    </chartFormat>
    <chartFormat chart="6" format="24" series="1">
      <pivotArea type="data" outline="0" fieldPosition="0">
        <references count="2">
          <reference field="4294967294" count="1" selected="0">
            <x v="0"/>
          </reference>
          <reference field="15" count="1" selected="0">
            <x v="1"/>
          </reference>
        </references>
      </pivotArea>
    </chartFormat>
    <chartFormat chart="6" format="25">
      <pivotArea type="data" outline="0" fieldPosition="0">
        <references count="3">
          <reference field="4294967294" count="1" selected="0">
            <x v="0"/>
          </reference>
          <reference field="15" count="1" selected="0">
            <x v="1"/>
          </reference>
          <reference field="17" count="1" selected="0">
            <x v="2"/>
          </reference>
        </references>
      </pivotArea>
    </chartFormat>
    <chartFormat chart="6" format="26">
      <pivotArea type="data" outline="0" fieldPosition="0">
        <references count="3">
          <reference field="4294967294" count="1" selected="0">
            <x v="0"/>
          </reference>
          <reference field="15" count="1" selected="0">
            <x v="1"/>
          </reference>
          <reference field="17" count="1" selected="0">
            <x v="3"/>
          </reference>
        </references>
      </pivotArea>
    </chartFormat>
    <chartFormat chart="6" format="27">
      <pivotArea type="data" outline="0" fieldPosition="0">
        <references count="3">
          <reference field="4294967294" count="1" selected="0">
            <x v="0"/>
          </reference>
          <reference field="15" count="1" selected="0">
            <x v="1"/>
          </reference>
          <reference field="17" count="1" selected="0">
            <x v="4"/>
          </reference>
        </references>
      </pivotArea>
    </chartFormat>
    <chartFormat chart="0" format="21" series="1">
      <pivotArea type="data" outline="0" fieldPosition="0">
        <references count="2">
          <reference field="4294967294" count="1" selected="0">
            <x v="0"/>
          </reference>
          <reference field="15" count="1" selected="0">
            <x v="0"/>
          </reference>
        </references>
      </pivotArea>
    </chartFormat>
    <chartFormat chart="0" format="22">
      <pivotArea type="data" outline="0" fieldPosition="0">
        <references count="3">
          <reference field="4294967294" count="1" selected="0">
            <x v="0"/>
          </reference>
          <reference field="15" count="1" selected="0">
            <x v="0"/>
          </reference>
          <reference field="17" count="1" selected="0">
            <x v="2"/>
          </reference>
        </references>
      </pivotArea>
    </chartFormat>
    <chartFormat chart="0" format="23">
      <pivotArea type="data" outline="0" fieldPosition="0">
        <references count="3">
          <reference field="4294967294" count="1" selected="0">
            <x v="0"/>
          </reference>
          <reference field="15" count="1" selected="0">
            <x v="0"/>
          </reference>
          <reference field="17" count="1" selected="0">
            <x v="4"/>
          </reference>
        </references>
      </pivotArea>
    </chartFormat>
    <chartFormat chart="0" format="24" series="1">
      <pivotArea type="data" outline="0" fieldPosition="0">
        <references count="2">
          <reference field="4294967294" count="1" selected="0">
            <x v="0"/>
          </reference>
          <reference field="15" count="1" selected="0">
            <x v="1"/>
          </reference>
        </references>
      </pivotArea>
    </chartFormat>
    <chartFormat chart="0" format="25">
      <pivotArea type="data" outline="0" fieldPosition="0">
        <references count="3">
          <reference field="4294967294" count="1" selected="0">
            <x v="0"/>
          </reference>
          <reference field="15" count="1" selected="0">
            <x v="1"/>
          </reference>
          <reference field="17" count="1" selected="0">
            <x v="2"/>
          </reference>
        </references>
      </pivotArea>
    </chartFormat>
    <chartFormat chart="0" format="26">
      <pivotArea type="data" outline="0" fieldPosition="0">
        <references count="3">
          <reference field="4294967294" count="1" selected="0">
            <x v="0"/>
          </reference>
          <reference field="15" count="1" selected="0">
            <x v="1"/>
          </reference>
          <reference field="17" count="1" selected="0">
            <x v="3"/>
          </reference>
        </references>
      </pivotArea>
    </chartFormat>
    <chartFormat chart="0" format="27">
      <pivotArea type="data" outline="0" fieldPosition="0">
        <references count="3">
          <reference field="4294967294" count="1" selected="0">
            <x v="0"/>
          </reference>
          <reference field="15" count="1" selected="0">
            <x v="1"/>
          </reference>
          <reference field="17"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A3D6D73B-AFDD-4C20-AEC6-CAC5B06B32D3}"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E40"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measureFilter="1" sortType="descending">
      <items count="914">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 t="default"/>
      </items>
      <autoSortScope>
        <pivotArea dataOnly="0" outline="0" fieldPosition="0">
          <references count="1">
            <reference field="4294967294" count="1" selected="0">
              <x v="0"/>
            </reference>
          </references>
        </pivotArea>
      </autoSortScope>
    </pivotField>
    <pivotField showAll="0"/>
    <pivotField axis="axisCol" showAll="0">
      <items count="4">
        <item x="1"/>
        <item x="2"/>
        <item x="0"/>
        <item t="default"/>
      </items>
    </pivotField>
    <pivotField showAll="0"/>
    <pivotField showAll="0"/>
    <pivotField numFmtId="166" showAll="0"/>
    <pivotField numFmtId="167" showAll="0"/>
    <pivotField dataField="1" numFmtId="167" showAll="0"/>
    <pivotField showAll="0"/>
    <pivotField showAll="0"/>
    <pivotField axis="axisRow" showAll="0">
      <items count="3">
        <item x="1"/>
        <item x="0"/>
        <item t="default"/>
      </items>
    </pivotField>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5"/>
  </rowFields>
  <rowItems count="3">
    <i>
      <x/>
    </i>
    <i>
      <x v="1"/>
    </i>
    <i t="grand">
      <x/>
    </i>
  </rowItems>
  <colFields count="1">
    <field x="7"/>
  </colFields>
  <colItems count="4">
    <i>
      <x/>
    </i>
    <i>
      <x v="1"/>
    </i>
    <i>
      <x v="2"/>
    </i>
    <i t="grand">
      <x/>
    </i>
  </colItems>
  <dataFields count="1">
    <dataField name="Sum of Sales" fld="12" showDataAs="percentOfRow" baseField="15" baseItem="0" numFmtId="10"/>
  </dataFields>
  <pivotTableStyleInfo name="PivotStyleMedium9"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53D48489-79D2-4D8B-85B9-C8C0769CB6B9}" name="PivotTable2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F17"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items count="4">
        <item x="1"/>
        <item x="2"/>
        <item x="0"/>
        <item t="default"/>
      </items>
    </pivotField>
    <pivotField showAll="0"/>
    <pivotField showAll="0"/>
    <pivotField numFmtId="166" showAll="0"/>
    <pivotField numFmtId="167" showAll="0"/>
    <pivotField dataField="1" numFmtId="167" showAll="0"/>
    <pivotField axis="axisCol" showAll="0">
      <items count="5">
        <item x="2"/>
        <item x="1"/>
        <item x="3"/>
        <item x="0"/>
        <item t="default"/>
      </items>
    </pivotField>
    <pivotField showAll="0"/>
    <pivotField axis="axisRow" showAll="0">
      <items count="3">
        <item x="1"/>
        <item x="0"/>
        <item t="default"/>
      </items>
    </pivotField>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2">
    <field x="17"/>
    <field x="15"/>
  </rowFields>
  <rowItems count="13">
    <i>
      <x v="1"/>
    </i>
    <i r="1">
      <x/>
    </i>
    <i r="1">
      <x v="1"/>
    </i>
    <i>
      <x v="2"/>
    </i>
    <i r="1">
      <x/>
    </i>
    <i r="1">
      <x v="1"/>
    </i>
    <i>
      <x v="3"/>
    </i>
    <i r="1">
      <x/>
    </i>
    <i r="1">
      <x v="1"/>
    </i>
    <i>
      <x v="4"/>
    </i>
    <i r="1">
      <x/>
    </i>
    <i r="1">
      <x v="1"/>
    </i>
    <i t="grand">
      <x/>
    </i>
  </rowItems>
  <colFields count="1">
    <field x="13"/>
  </colFields>
  <colItems count="5">
    <i>
      <x/>
    </i>
    <i>
      <x v="1"/>
    </i>
    <i>
      <x v="2"/>
    </i>
    <i>
      <x v="3"/>
    </i>
    <i t="grand">
      <x/>
    </i>
  </colItems>
  <dataFields count="1">
    <dataField name="6815" fld="12" baseField="0" baseItem="0" numFmtId="167"/>
  </dataFields>
  <conditionalFormats count="1">
    <conditionalFormat priority="3">
      <pivotAreas count="7">
        <pivotArea type="data" collapsedLevelsAreSubtotals="1" fieldPosition="0">
          <references count="4">
            <reference field="4294967294" count="1" selected="0">
              <x v="0"/>
            </reference>
            <reference field="13" count="4" selected="0">
              <x v="0"/>
              <x v="1"/>
              <x v="2"/>
              <x v="3"/>
            </reference>
            <reference field="15" count="2">
              <x v="0"/>
              <x v="1"/>
            </reference>
            <reference field="17" count="1" selected="0">
              <x v="1"/>
            </reference>
          </references>
        </pivotArea>
        <pivotArea type="data" collapsedLevelsAreSubtotals="1" fieldPosition="0">
          <references count="3">
            <reference field="4294967294" count="1" selected="0">
              <x v="0"/>
            </reference>
            <reference field="13" count="4" selected="0">
              <x v="0"/>
              <x v="1"/>
              <x v="2"/>
              <x v="3"/>
            </reference>
            <reference field="17" count="1">
              <x v="2"/>
            </reference>
          </references>
        </pivotArea>
        <pivotArea type="data" collapsedLevelsAreSubtotals="1" fieldPosition="0">
          <references count="4">
            <reference field="4294967294" count="1" selected="0">
              <x v="0"/>
            </reference>
            <reference field="13" count="4" selected="0">
              <x v="0"/>
              <x v="1"/>
              <x v="2"/>
              <x v="3"/>
            </reference>
            <reference field="15" count="2">
              <x v="0"/>
              <x v="1"/>
            </reference>
            <reference field="17" count="1" selected="0">
              <x v="2"/>
            </reference>
          </references>
        </pivotArea>
        <pivotArea type="data" collapsedLevelsAreSubtotals="1" fieldPosition="0">
          <references count="3">
            <reference field="4294967294" count="1" selected="0">
              <x v="0"/>
            </reference>
            <reference field="13" count="4" selected="0">
              <x v="0"/>
              <x v="1"/>
              <x v="2"/>
              <x v="3"/>
            </reference>
            <reference field="17" count="1">
              <x v="3"/>
            </reference>
          </references>
        </pivotArea>
        <pivotArea type="data" collapsedLevelsAreSubtotals="1" fieldPosition="0">
          <references count="4">
            <reference field="4294967294" count="1" selected="0">
              <x v="0"/>
            </reference>
            <reference field="13" count="4" selected="0">
              <x v="0"/>
              <x v="1"/>
              <x v="2"/>
              <x v="3"/>
            </reference>
            <reference field="15" count="2">
              <x v="0"/>
              <x v="1"/>
            </reference>
            <reference field="17" count="1" selected="0">
              <x v="3"/>
            </reference>
          </references>
        </pivotArea>
        <pivotArea type="data" collapsedLevelsAreSubtotals="1" fieldPosition="0">
          <references count="3">
            <reference field="4294967294" count="1" selected="0">
              <x v="0"/>
            </reference>
            <reference field="13" count="4" selected="0">
              <x v="0"/>
              <x v="1"/>
              <x v="2"/>
              <x v="3"/>
            </reference>
            <reference field="17" count="1">
              <x v="4"/>
            </reference>
          </references>
        </pivotArea>
        <pivotArea type="data" collapsedLevelsAreSubtotals="1" fieldPosition="0">
          <references count="4">
            <reference field="4294967294" count="1" selected="0">
              <x v="0"/>
            </reference>
            <reference field="13" count="4" selected="0">
              <x v="0"/>
              <x v="1"/>
              <x v="2"/>
              <x v="3"/>
            </reference>
            <reference field="15" count="2">
              <x v="0"/>
              <x v="1"/>
            </reference>
            <reference field="17" count="1" selected="0">
              <x v="4"/>
            </reference>
          </references>
        </pivotArea>
      </pivotAreas>
    </conditionalFormat>
  </conditionalFormats>
  <chartFormats count="10">
    <chartFormat chart="4" format="0" series="1">
      <pivotArea type="data" outline="0" fieldPosition="0">
        <references count="2">
          <reference field="4294967294" count="1" selected="0">
            <x v="0"/>
          </reference>
          <reference field="13" count="1" selected="0">
            <x v="0"/>
          </reference>
        </references>
      </pivotArea>
    </chartFormat>
    <chartFormat chart="4" format="1" series="1">
      <pivotArea type="data" outline="0" fieldPosition="0">
        <references count="2">
          <reference field="4294967294" count="1" selected="0">
            <x v="0"/>
          </reference>
          <reference field="13" count="1" selected="0">
            <x v="1"/>
          </reference>
        </references>
      </pivotArea>
    </chartFormat>
    <chartFormat chart="4" format="2" series="1">
      <pivotArea type="data" outline="0" fieldPosition="0">
        <references count="2">
          <reference field="4294967294" count="1" selected="0">
            <x v="0"/>
          </reference>
          <reference field="13" count="1" selected="0">
            <x v="2"/>
          </reference>
        </references>
      </pivotArea>
    </chartFormat>
    <chartFormat chart="4" format="3" series="1">
      <pivotArea type="data" outline="0" fieldPosition="0">
        <references count="2">
          <reference field="4294967294" count="1" selected="0">
            <x v="0"/>
          </reference>
          <reference field="13" count="1" selected="0">
            <x v="3"/>
          </reference>
        </references>
      </pivotArea>
    </chartFormat>
    <chartFormat chart="13" format="12" series="1">
      <pivotArea type="data" outline="0" fieldPosition="0">
        <references count="2">
          <reference field="4294967294" count="1" selected="0">
            <x v="0"/>
          </reference>
          <reference field="13" count="1" selected="0">
            <x v="0"/>
          </reference>
        </references>
      </pivotArea>
    </chartFormat>
    <chartFormat chart="13" format="13" series="1">
      <pivotArea type="data" outline="0" fieldPosition="0">
        <references count="2">
          <reference field="4294967294" count="1" selected="0">
            <x v="0"/>
          </reference>
          <reference field="13" count="1" selected="0">
            <x v="1"/>
          </reference>
        </references>
      </pivotArea>
    </chartFormat>
    <chartFormat chart="13" format="14" series="1">
      <pivotArea type="data" outline="0" fieldPosition="0">
        <references count="2">
          <reference field="4294967294" count="1" selected="0">
            <x v="0"/>
          </reference>
          <reference field="13" count="1" selected="0">
            <x v="2"/>
          </reference>
        </references>
      </pivotArea>
    </chartFormat>
    <chartFormat chart="13" format="15" series="1">
      <pivotArea type="data" outline="0" fieldPosition="0">
        <references count="2">
          <reference field="4294967294" count="1" selected="0">
            <x v="0"/>
          </reference>
          <reference field="13" count="1" selected="0">
            <x v="3"/>
          </reference>
        </references>
      </pivotArea>
    </chartFormat>
    <chartFormat chart="13" format="16"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1D7762CE-1EAD-441B-93B1-17A003B79748}"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50:C63"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dataField="1" showAll="0"/>
    <pivotField showAll="0"/>
    <pivotField showAll="0"/>
    <pivotField showAll="0"/>
    <pivotField showAll="0"/>
    <pivotField showAll="0"/>
    <pivotField showAll="0"/>
    <pivotField showAll="0"/>
    <pivotField numFmtId="166" showAll="0"/>
    <pivotField numFmtId="167" showAll="0"/>
    <pivotField numFmtId="167" showAll="0"/>
    <pivotField showAll="0"/>
    <pivotField showAll="0"/>
    <pivotField axis="axisCol" showAll="0">
      <items count="3">
        <item x="1"/>
        <item x="0"/>
        <item t="default"/>
      </items>
    </pivotField>
    <pivotField axis="axisRow"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6"/>
  </rowFields>
  <rowItems count="12">
    <i>
      <x v="1"/>
    </i>
    <i>
      <x v="2"/>
    </i>
    <i>
      <x v="3"/>
    </i>
    <i>
      <x v="4"/>
    </i>
    <i>
      <x v="5"/>
    </i>
    <i>
      <x v="6"/>
    </i>
    <i>
      <x v="7"/>
    </i>
    <i>
      <x v="8"/>
    </i>
    <i>
      <x v="9"/>
    </i>
    <i>
      <x v="10"/>
    </i>
    <i>
      <x v="11"/>
    </i>
    <i>
      <x v="12"/>
    </i>
  </rowItems>
  <colFields count="1">
    <field x="15"/>
  </colFields>
  <colItems count="2">
    <i>
      <x/>
    </i>
    <i>
      <x v="1"/>
    </i>
  </colItems>
  <dataFields count="1">
    <dataField name="Count of Customer ID" fld="2" subtotal="count" baseField="16" baseItem="1"/>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3877AD43-DA2A-49BE-AB06-136E0E905098}"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20:D26" firstHeaderRow="1" firstDataRow="2"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items count="4">
        <item x="1"/>
        <item x="2"/>
        <item x="0"/>
        <item t="default"/>
      </items>
    </pivotField>
    <pivotField showAll="0"/>
    <pivotField showAll="0"/>
    <pivotField numFmtId="166" showAll="0"/>
    <pivotField numFmtId="167" showAll="0"/>
    <pivotField dataField="1" numFmtId="167" showAll="0"/>
    <pivotField showAll="0"/>
    <pivotField showAll="0"/>
    <pivotField axis="axisCol" showAll="0">
      <items count="3">
        <item x="1"/>
        <item x="0"/>
        <item t="default"/>
      </items>
    </pivotField>
    <pivotField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1">
    <field x="17"/>
  </rowFields>
  <rowItems count="5">
    <i>
      <x v="1"/>
    </i>
    <i>
      <x v="2"/>
    </i>
    <i>
      <x v="3"/>
    </i>
    <i>
      <x v="4"/>
    </i>
    <i t="grand">
      <x/>
    </i>
  </rowItems>
  <colFields count="1">
    <field x="15"/>
  </colFields>
  <colItems count="3">
    <i>
      <x/>
    </i>
    <i>
      <x v="1"/>
    </i>
    <i t="grand">
      <x/>
    </i>
  </colItems>
  <dataFields count="1">
    <dataField name="Sum of Sales" fld="12" baseField="0" baseItem="0" numFmtId="167"/>
  </dataFields>
  <conditionalFormats count="1">
    <conditionalFormat priority="2">
      <pivotAreas count="1">
        <pivotArea type="data" collapsedLevelsAreSubtotals="1" fieldPosition="0">
          <references count="3">
            <reference field="4294967294" count="1" selected="0">
              <x v="0"/>
            </reference>
            <reference field="15" count="2" selected="0">
              <x v="0"/>
              <x v="1"/>
            </reference>
            <reference field="17" count="4">
              <x v="1"/>
              <x v="2"/>
              <x v="3"/>
              <x v="4"/>
            </reference>
          </references>
        </pivotArea>
      </pivotAreas>
    </conditionalFormat>
  </conditionalFormats>
  <chartFormats count="6">
    <chartFormat chart="0" format="0" series="1">
      <pivotArea type="data" outline="0" fieldPosition="0">
        <references count="2">
          <reference field="4294967294" count="1" selected="0">
            <x v="0"/>
          </reference>
          <reference field="15" count="1" selected="0">
            <x v="0"/>
          </reference>
        </references>
      </pivotArea>
    </chartFormat>
    <chartFormat chart="0" format="1" series="1">
      <pivotArea type="data" outline="0" fieldPosition="0">
        <references count="2">
          <reference field="4294967294" count="1" selected="0">
            <x v="0"/>
          </reference>
          <reference field="15" count="1" selected="0">
            <x v="1"/>
          </reference>
        </references>
      </pivotArea>
    </chartFormat>
    <chartFormat chart="5" format="6" series="1">
      <pivotArea type="data" outline="0" fieldPosition="0">
        <references count="2">
          <reference field="4294967294" count="1" selected="0">
            <x v="0"/>
          </reference>
          <reference field="15" count="1" selected="0">
            <x v="0"/>
          </reference>
        </references>
      </pivotArea>
    </chartFormat>
    <chartFormat chart="5" format="7" series="1">
      <pivotArea type="data" outline="0" fieldPosition="0">
        <references count="2">
          <reference field="4294967294" count="1" selected="0">
            <x v="0"/>
          </reference>
          <reference field="15" count="1" selected="0">
            <x v="1"/>
          </reference>
        </references>
      </pivotArea>
    </chartFormat>
    <chartFormat chart="5" format="8"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BA688105-A0D0-48BA-80A2-EA968537C243}"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1:S50" firstHeaderRow="1" firstDataRow="1"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showAll="0"/>
    <pivotField showAll="0"/>
    <pivotField showAll="0"/>
    <pivotField axis="axisRow"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2">
    <field x="17"/>
    <field x="16"/>
  </rowFields>
  <rowItems count="4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t="grand">
      <x/>
    </i>
  </rowItems>
  <colItems count="1">
    <i/>
  </colItems>
  <dataFields count="1">
    <dataField name="Sum of Sales" fld="12" baseField="0" baseItem="0" numFmtId="167"/>
  </dataFields>
  <formats count="5">
    <format dxfId="11">
      <pivotArea dataOnly="0" labelOnly="1" fieldPosition="0">
        <references count="1">
          <reference field="17" count="3">
            <x v="2"/>
            <x v="3"/>
            <x v="4"/>
          </reference>
        </references>
      </pivotArea>
    </format>
    <format dxfId="10">
      <pivotArea dataOnly="0" labelOnly="1" fieldPosition="0">
        <references count="2">
          <reference field="16" count="12">
            <x v="1"/>
            <x v="2"/>
            <x v="3"/>
            <x v="4"/>
            <x v="5"/>
            <x v="6"/>
            <x v="7"/>
            <x v="8"/>
            <x v="9"/>
            <x v="10"/>
            <x v="11"/>
            <x v="12"/>
          </reference>
          <reference field="17" count="1" selected="0">
            <x v="1"/>
          </reference>
        </references>
      </pivotArea>
    </format>
    <format dxfId="9">
      <pivotArea dataOnly="0" labelOnly="1" fieldPosition="0">
        <references count="2">
          <reference field="16" count="12">
            <x v="1"/>
            <x v="2"/>
            <x v="3"/>
            <x v="4"/>
            <x v="5"/>
            <x v="6"/>
            <x v="7"/>
            <x v="8"/>
            <x v="9"/>
            <x v="10"/>
            <x v="11"/>
            <x v="12"/>
          </reference>
          <reference field="17" count="1" selected="0">
            <x v="2"/>
          </reference>
        </references>
      </pivotArea>
    </format>
    <format dxfId="8">
      <pivotArea dataOnly="0" labelOnly="1" fieldPosition="0">
        <references count="2">
          <reference field="16" count="12">
            <x v="1"/>
            <x v="2"/>
            <x v="3"/>
            <x v="4"/>
            <x v="5"/>
            <x v="6"/>
            <x v="7"/>
            <x v="8"/>
            <x v="9"/>
            <x v="10"/>
            <x v="11"/>
            <x v="12"/>
          </reference>
          <reference field="17" count="1" selected="0">
            <x v="3"/>
          </reference>
        </references>
      </pivotArea>
    </format>
    <format dxfId="7">
      <pivotArea dataOnly="0" labelOnly="1" fieldPosition="0">
        <references count="2">
          <reference field="16" count="8">
            <x v="1"/>
            <x v="2"/>
            <x v="3"/>
            <x v="4"/>
            <x v="5"/>
            <x v="6"/>
            <x v="7"/>
            <x v="8"/>
          </reference>
          <reference field="17" count="1" selected="0">
            <x v="4"/>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71CB7F73-D7E0-4CF0-97DA-5D953FE082C7}"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21:T70" firstHeaderRow="1" firstDataRow="1" firstDataCol="1"/>
  <pivotFields count="18">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pivotField showAll="0"/>
    <pivotField showAll="0"/>
    <pivotField numFmtId="166" showAll="0"/>
    <pivotField numFmtId="167" showAll="0"/>
    <pivotField dataField="1" numFmtId="167" showAll="0"/>
    <pivotField showAll="0"/>
    <pivotField showAll="0"/>
    <pivotField showAll="0"/>
    <pivotField axis="axisRow"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s>
  <rowFields count="2">
    <field x="17"/>
    <field x="16"/>
  </rowFields>
  <rowItems count="4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t="grand">
      <x/>
    </i>
  </rowItems>
  <colItems count="1">
    <i/>
  </colItems>
  <dataFields count="1">
    <dataField name="Sum of Sales" fld="12" baseField="0" baseItem="0" numFmtId="167"/>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7FB92FE-CC00-4009-9F44-40C73B0C6789}" sourceName="Country">
  <pivotTables>
    <pivotTable tabId="19" name="PivotTable26"/>
  </pivotTables>
  <data>
    <tabular pivotCacheId="737384931">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type_name" xr10:uid="{6B3624D3-F9B8-45A6-B82D-0D3971790500}" sourceName="coffee type name ">
  <pivotTables>
    <pivotTable tabId="19" name="PivotTable26"/>
  </pivotTables>
  <data>
    <tabular pivotCacheId="737384931">
      <items count="4">
        <i x="2" s="1"/>
        <i x="1"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C70276E1-79B1-44D5-9765-16B1177595E3}" sourceName="Country">
  <pivotTables>
    <pivotTable tabId="20" name="PivotTable26"/>
  </pivotTables>
  <data>
    <tabular pivotCacheId="737384931">
      <items count="3">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type_name1" xr10:uid="{8064940F-0D4D-48AA-8FD3-0F3947B4072D}" sourceName="coffee type name ">
  <pivotTables>
    <pivotTable tabId="20" name="PivotTable26"/>
  </pivotTables>
  <data>
    <tabular pivotCacheId="737384931">
      <items count="4">
        <i x="2" s="1"/>
        <i x="1"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3386BA47-472D-45DC-8920-5EF0ABE093A0}" sourceName="Size">
  <pivotTables>
    <pivotTable tabId="19" name="PivotTable26"/>
    <pivotTable tabId="20" name="PivotTable26"/>
  </pivotTables>
  <data>
    <tabular pivotCacheId="737384931">
      <items count="4">
        <i x="3" s="1"/>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type2" xr10:uid="{C3370A81-7624-44C3-8841-609A36E54540}" sourceName="Coffee type2">
  <pivotTables>
    <pivotTable tabId="19" name="PivotTable26"/>
    <pivotTable tabId="20" name="PivotTable26"/>
    <pivotTable tabId="28" name="PivotTable19"/>
    <pivotTable tabId="28" name="PivotTable2"/>
    <pivotTable tabId="28" name="PivotTable20"/>
    <pivotTable tabId="28" name="PivotTable21"/>
    <pivotTable tabId="40" name="PivotTable5"/>
    <pivotTable tabId="40" name="PivotTable6"/>
    <pivotTable tabId="40" name="PivotTable7"/>
    <pivotTable tabId="40" name="PivotTable8"/>
    <pivotTable tabId="40" name="PivotTable9"/>
  </pivotTables>
  <data>
    <tabular pivotCacheId="737384931">
      <items count="3">
        <i x="2" s="1"/>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1B549F5D-8484-458C-A275-70287820F866}" sourceName="Loyalty Card">
  <pivotTables>
    <pivotTable tabId="19" name="PivotTable26"/>
    <pivotTable tabId="20" name="PivotTable26"/>
    <pivotTable tabId="30" name="PivotTable10"/>
    <pivotTable tabId="30" name="PivotTable24"/>
    <pivotTable tabId="30" name="PivotTable4"/>
    <pivotTable tabId="30" name="PivotTable5"/>
    <pivotTable tabId="40" name="PivotTable5"/>
    <pivotTable tabId="40" name="PivotTable6"/>
    <pivotTable tabId="40" name="PivotTable7"/>
    <pivotTable tabId="40" name="PivotTable8"/>
    <pivotTable tabId="40" name="PivotTable9"/>
  </pivotTables>
  <data>
    <tabular pivotCacheId="737384931">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type_name2" xr10:uid="{5403A304-AD39-4292-BA33-CFCF1C08D42C}" sourceName="coffee type name ">
  <pivotTables>
    <pivotTable tabId="27" name="PivotTable18"/>
    <pivotTable tabId="27" name="PivotTable16"/>
    <pivotTable tabId="27" name="PivotTable17"/>
    <pivotTable tabId="27" name="PivotTable1"/>
    <pivotTable tabId="28" name="PivotTable2"/>
    <pivotTable tabId="28" name="PivotTable20"/>
    <pivotTable tabId="28" name="PivotTable21"/>
  </pivotTables>
  <data>
    <tabular pivotCacheId="737384931">
      <items count="4">
        <i x="2" s="1"/>
        <i x="1" s="1"/>
        <i x="3" s="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2" xr10:uid="{2E1D4EB7-E09D-4B62-A89A-E97AFA95A833}" sourceName="Country">
  <pivotTables>
    <pivotTable tabId="29" name="PivotTable22"/>
  </pivotTables>
  <data>
    <tabular pivotCacheId="737384931">
      <items count="3">
        <i x="1" s="1"/>
        <i x="2" s="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4" xr10:uid="{B14F2BCC-8BB5-41A2-9C09-1FE09CD4B1D3}" sourceName="Country">
  <pivotTables>
    <pivotTable tabId="26" name="PivotTable3"/>
    <pivotTable tabId="26" name="PivotTable14"/>
  </pivotTables>
  <data>
    <tabular pivotCacheId="737384931">
      <items count="3">
        <i x="1" s="1"/>
        <i x="2"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5" xr10:uid="{CD710497-E9E1-4265-BC3D-3BE510B03211}" sourceName="Country">
  <pivotTables>
    <pivotTable tabId="30" name="PivotTable4"/>
    <pivotTable tabId="30" name="PivotTable10"/>
    <pivotTable tabId="30" name="PivotTable24"/>
    <pivotTable tabId="30" name="PivotTable5"/>
  </pivotTables>
  <data>
    <tabular pivotCacheId="737384931">
      <items count="3">
        <i x="1" s="1"/>
        <i x="2"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1" xr10:uid="{3C736936-5D6F-4AD6-93BD-B353214E0DBC}" sourceName="Loyalty Card">
  <pivotTables>
    <pivotTable tabId="30" name="PivotTable15"/>
  </pivotTables>
  <data>
    <tabular pivotCacheId="737384931">
      <items count="2">
        <i x="1" s="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2" xr10:uid="{30C14F55-8CDC-4349-9CF1-CC87869A8547}" sourceName="Months (Order Date)">
  <pivotTables>
    <pivotTable tabId="28" name="PivotTable19"/>
    <pivotTable tabId="28" name="PivotTable20"/>
    <pivotTable tabId="28" name="PivotTable21"/>
  </pivotTables>
  <data>
    <tabular pivotCacheId="737384931">
      <items count="14">
        <i x="1" s="1"/>
        <i x="2" s="1"/>
        <i x="3" s="1"/>
        <i x="4" s="1"/>
        <i x="5" s="1"/>
        <i x="6" s="1"/>
        <i x="7" s="1"/>
        <i x="8" s="1"/>
        <i x="9" s="1"/>
        <i x="10" s="1"/>
        <i x="11" s="1"/>
        <i x="12" s="1"/>
        <i x="0"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213DD67A-9580-486E-990E-E5E78D610A80}" sourceName="Months (Order Date)">
  <pivotTables>
    <pivotTable tabId="26" name="PivotTable14"/>
    <pivotTable tabId="26" name="PivotTable15"/>
    <pivotTable tabId="27" name="PivotTable1"/>
    <pivotTable tabId="27" name="PivotTable18"/>
    <pivotTable tabId="27" name="PivotTable17"/>
    <pivotTable tabId="27" name="PivotTable16"/>
    <pivotTable tabId="30" name="PivotTable10"/>
    <pivotTable tabId="30" name="PivotTable24"/>
    <pivotTable tabId="30" name="PivotTable4"/>
    <pivotTable tabId="30" name="PivotTable5"/>
  </pivotTables>
  <data>
    <tabular pivotCacheId="737384931">
      <items count="14">
        <i x="1" s="1"/>
        <i x="2" s="1"/>
        <i x="3" s="1"/>
        <i x="4" s="1"/>
        <i x="5" s="1"/>
        <i x="6" s="1"/>
        <i x="7" s="1"/>
        <i x="8" s="1"/>
        <i x="9" s="1"/>
        <i x="10" s="1"/>
        <i x="11" s="1"/>
        <i x="12" s="1"/>
        <i x="0" s="1" nd="1"/>
        <i x="1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3" xr10:uid="{FFE1E3B7-5578-4096-A739-014C555FA954}" sourceName="Years (Order Date)">
  <pivotTables>
    <pivotTable tabId="28" name="PivotTable1"/>
  </pivotTables>
  <data>
    <tabular pivotCacheId="737384931">
      <items count="6">
        <i x="1" s="1"/>
        <i x="2" s="1"/>
        <i x="3" s="1"/>
        <i x="4" s="1"/>
        <i x="0" s="1" nd="1"/>
        <i x="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2" xr10:uid="{805FA4D4-119B-4148-A384-54D4A42ECB3F}" sourceName="Years (Order Date)">
  <pivotTables>
    <pivotTable tabId="30" name="PivotTable15"/>
  </pivotTables>
  <data>
    <tabular pivotCacheId="737384931">
      <items count="6">
        <i x="1" s="1"/>
        <i x="2" s="1"/>
        <i x="3" s="1"/>
        <i x="4" s="1"/>
        <i x="0" s="1" nd="1"/>
        <i x="5"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4" xr10:uid="{2ECDE82A-37B5-4757-BED8-BF450581155E}" sourceName="Years (Order Date)">
  <pivotTables>
    <pivotTable tabId="28" name="PivotTable2"/>
  </pivotTables>
  <data>
    <tabular pivotCacheId="737384931">
      <items count="6">
        <i x="1" s="1"/>
        <i x="2" s="1"/>
        <i x="3" s="1"/>
        <i x="4" s="1"/>
        <i x="0" s="1" nd="1"/>
        <i x="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1" xr10:uid="{6E181348-1966-41A8-A1C5-E4092856E458}" sourceName="Years (Order Date)">
  <pivotTables>
    <pivotTable tabId="26" name="PivotTable14"/>
    <pivotTable tabId="27" name="PivotTable1"/>
    <pivotTable tabId="27" name="PivotTable16"/>
    <pivotTable tabId="27" name="PivotTable17"/>
    <pivotTable tabId="30" name="PivotTable10"/>
    <pivotTable tabId="30" name="PivotTable24"/>
    <pivotTable tabId="30" name="PivotTable4"/>
    <pivotTable tabId="26" name="PivotTable3"/>
    <pivotTable tabId="27" name="PivotTable18"/>
  </pivotTables>
  <data>
    <tabular pivotCacheId="737384931">
      <items count="6">
        <i x="1" s="1"/>
        <i x="2" s="1"/>
        <i x="3" s="1"/>
        <i x="4" s="1"/>
        <i x="0" s="1" nd="1"/>
        <i x="5"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8FD49ACC-DE87-43F2-B357-F7C3DB6FB6D5}" sourceName="Years (Order Date)">
  <pivotTables>
    <pivotTable tabId="19" name="PivotTable26"/>
  </pivotTables>
  <data>
    <tabular pivotCacheId="737384931">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54EED387-3929-4E4F-830D-E79517BB9926}" cache="Slicer_Country" caption="Country" style="Coffee Size" rowHeight="241300"/>
  <slicer name="coffee type name " xr10:uid="{53AFFC02-7EC1-4B27-AEB4-556208C2B73B}" cache="Slicer_coffee_type_name" caption="coffee type name " columnCount="2" style="Coffee Size" rowHeight="241300"/>
  <slicer name="Coffee type2 1" xr10:uid="{811B485F-6FD2-44F0-B84A-126919536415}" cache="Slicer_Coffee_type2" caption="Coffee type2" style="Coffee Size" rowHeight="241300"/>
  <slicer name="Years (Order Date)" xr10:uid="{06A68D9A-55D8-4CC7-8DB6-2AD61815FCCC}" cache="Slicer_Years__Order_Date" caption="Years (Order Date)" style="Coffee Siz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213D678A-B518-4D2C-81E2-C4F07B94866D}" cache="Slicer_Country1" caption="Country" style="Coffee Size" rowHeight="241300"/>
  <slicer name="coffee type name  1" xr10:uid="{2F397CAD-F717-4160-84C2-ED309FE37B00}" cache="Slicer_coffee_type_name1" caption="coffee type name " columnCount="2" style="Coffee Size" rowHeight="241300"/>
  <slicer name="Coffee type2 2" xr10:uid="{557438F9-F26A-427F-8DEA-2F6AD4F59C7D}" cache="Slicer_Coffee_type2" caption="Coffee type2" style="Coffee Siz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869A929B-D55D-410D-94FA-A685A06E28ED}" cache="Slicer_Size" caption="Size" columnCount="4" style="Coffee Size" rowHeight="241300"/>
  <slicer name="Coffee type2" xr10:uid="{335A547A-A90F-46F6-82BE-B90AAED10690}" cache="Slicer_Coffee_type2" caption="Coffee type2" style="Coffee Size" rowHeight="241300"/>
  <slicer name="Loyalty Card" xr10:uid="{2C77B201-1CCD-4684-889C-CA53016BF3C9}" cache="Slicer_Loyalty_Card" caption="Loyalty Card" style="Coffee Siz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4" xr10:uid="{9DCFC49E-120D-4CB5-89A6-12CCE7B2C801}" cache="Slicer_Country4" caption="Country" columnCount="3" style="Coffee Size 2" rowHeight="241300"/>
  <slicer name="Years (Order Date) 3" xr10:uid="{2BBF6319-5D60-47A4-914D-DB4F1A766ACC}" cache="Slicer_Years__Order_Date1" caption="Years (Order Date)" columnCount="4" style="Coffee Siz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ffee type2 4" xr10:uid="{220E035D-23E1-4979-83DB-07ECA5702D14}" cache="Slicer_Coffee_type2" caption="Coffee type2" style="Coffee Size" rowHeight="241300"/>
  <slicer name="coffee type name  4" xr10:uid="{E4DD7319-C4DD-4877-9DF5-28DA304E9E8D}" cache="Slicer_coffee_type_name2" caption="coffee type name " columnCount="2" style="Coffee Size"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ffee type name  3" xr10:uid="{49EB2759-D0B4-47EF-8D59-79D419B4A115}" cache="Slicer_coffee_type_name2" caption="coffee type name " columnCount="4" style="Coffee Size" rowHeight="241300"/>
  <slicer name="Months (Order Date) 5" xr10:uid="{4EFF8FB2-F570-4B41-92AB-12EB67891293}" cache="Slicer_Months__Order_Date" caption="Months (Order Date)" columnCount="3" style="Coffee Size" rowHeight="241300"/>
  <slicer name="Years (Order Date) 5" xr10:uid="{80ACAF09-0456-412B-BB1D-80F487901643}" cache="Slicer_Years__Order_Date1" caption="Years (Order Date)" columnCount="4" style="Coffee Size"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3" xr10:uid="{EFC33A56-75EF-46FF-B4DD-C113365B7747}" cache="Slicer_Loyalty_Card" caption="Loyalty Card" style="Coffee Size" rowHeight="241300"/>
  <slicer name="Country 5" xr10:uid="{2C35E4C0-6A6D-4CDB-BF05-B9EA271052C4}" cache="Slicer_Country5" caption="Country" style="Coffee Size" rowHeight="241300"/>
  <slicer name="Months (Order Date) 6" xr10:uid="{D4F075D7-457F-482C-93FE-B1D610C7B490}" cache="Slicer_Months__Order_Date" caption="Months (Order Date)" columnCount="3" style="Coffee Size" rowHeight="241300"/>
  <slicer name="Years (Order Date) 6" xr10:uid="{F70EB36A-8EA3-425A-ACD5-D0BFF19AB316}" cache="Slicer_Years__Order_Date1" caption="Years (Order Date)" columnCount="4" style="Coffee Size"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6" xr10:uid="{DC497546-534D-4878-9339-F849932EB8D1}" cache="Slicer_Country4" caption="Country" rowHeight="241300"/>
  <slicer name="Months (Order Date)" xr10:uid="{9E3BA87A-CE69-49EC-809E-A58F5E4AED3E}" cache="Slicer_Months__Order_Date" caption="Months (Order Date)" columnCount="4" rowHeight="241300"/>
  <slicer name="Years (Order Date) 1" xr10:uid="{6DBD19E9-BFC8-4CEC-AC3B-921750F59EA9}" cache="Slicer_Years__Order_Date1" caption="Years (Order Date)"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ffee type name  2" xr10:uid="{182910BC-9A6B-4A0D-B207-AEF9F9D7027C}" cache="Slicer_coffee_type_name2" caption="coffee type name " rowHeight="241300"/>
  <slicer name="Months (Order Date) 3" xr10:uid="{E0030017-9AD3-4324-9C40-591005862DD9}" cache="Slicer_Months__Order_Date" caption="Months (Order Date)" columnCount="3" rowHeight="241300"/>
  <slicer name="Months (Order Date) 1" xr10:uid="{1457BABE-E661-4984-B09A-C02C7DEB814E}" cache="Slicer_Months__Order_Date" caption="Months (Order Date)" columnCount="3" rowHeight="241300"/>
  <slicer name="Years (Order Date) 2" xr10:uid="{EDE0BE0A-C5A4-4895-8F74-683645ADA478}" cache="Slicer_Years__Order_Date1" caption="Years (Order Date)" columnCount="2"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ffee type2 3" xr10:uid="{537AE734-E6C5-4FEC-A585-70B4E89A1B8B}" cache="Slicer_Coffee_type2" caption="Coffee type2" rowHeight="241300"/>
  <slicer name="Months (Order Date) 2" xr10:uid="{A36A4DBB-5217-4AAC-9D7F-EBDA85B830E6}" cache="Slicer_Months__Order_Date2" caption="Months (Order Date)" columnCount="3" rowHeight="241300"/>
  <slicer name="Years (Order Date) 8" xr10:uid="{26FE4F98-4773-4A89-966C-019BD9052964}" cache="Slicer_Years__Order_Date3" caption="Years (Order Date)" rowHeight="241300"/>
  <slicer name="Years (Order Date) 4" xr10:uid="{29F95927-CECA-4910-8A97-3FA53175F5D3}" cache="Slicer_Years__Order_Date4" caption="Years (Order Date)" rowHeight="24130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2" xr10:uid="{16850D89-73F1-46A6-8A51-9D7C33DACEA3}" cache="Slicer_Country2" caption="Country" rowHeight="24130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2" xr10:uid="{9A875E3C-4F95-43EE-983E-DBF21E4BAD82}" cache="Slicer_Loyalty_Card" caption="Loyalty Card" rowHeight="241300"/>
  <slicer name="Loyalty Card 1" xr10:uid="{70E38222-D017-4AB5-806B-10E6F03CF4D5}" cache="Slicer_Loyalty_Card" caption="Loyalty Card" rowHeight="241300"/>
  <slicer name="Country 3" xr10:uid="{6058F4F7-7209-4C46-8799-B8921B37E3BF}" cache="Slicer_Country5" caption="Country" rowHeight="241300"/>
  <slicer name="Loyalty Card 4" xr10:uid="{28EF4A87-BEAB-4A3A-8790-C2CDC1CC9CFA}" cache="Slicer_Loyalty_Card1" caption="Loyalty Card" rowHeight="241300"/>
  <slicer name="Months (Order Date) 4" xr10:uid="{55ADEB86-D9E5-435B-85FB-87C3E6D20CF9}" cache="Slicer_Months__Order_Date" caption="Months (Order Date)" rowHeight="241300"/>
  <slicer name="Years (Order Date) 7" xr10:uid="{7323728F-398E-445D-9DE1-F9794B5862C8}" cache="Slicer_Years__Order_Date2" caption="Years (Order Da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7A58250-8328-4816-819C-1255A4EE0289}" name="Table15" displayName="Table15" ref="B6:F18" totalsRowShown="0">
  <autoFilter ref="B6:F18" xr:uid="{1825847F-5415-4F97-85DB-4806B73B5149}"/>
  <tableColumns count="5">
    <tableColumn id="1" xr3:uid="{3FC98CA1-66BA-496A-8910-E651A23E5403}" name="Timeline" dataDxfId="27"/>
    <tableColumn id="2" xr3:uid="{369D2A92-02B3-42DC-AEE9-8BAD46F942F6}" name="Values"/>
    <tableColumn id="3" xr3:uid="{F77E65CD-CAEA-4459-BF21-8ABE3EFB3490}" name="Forecast" dataDxfId="26"/>
    <tableColumn id="4" xr3:uid="{03183143-47EA-4542-AFCA-AC1ECEB501A5}" name="Lower Confidence Bound" dataDxfId="25"/>
    <tableColumn id="5" xr3:uid="{74214473-D9C3-4830-9208-76AB56FE1B83}" name="Upper Confidence Bound" dataDxfId="24">
      <calculatedColumnFormula>D7+_xlfn.FORECAST.ETS.CONFINT(B7,$C$7:$C$14,$B$7:$B$14,0.95,1,1)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BF1B55-D5B3-4324-93D7-00499C73C226}" name="Table5" displayName="Table5" ref="A41:E45" totalsRowShown="0" headerRowDxfId="23" dataDxfId="22">
  <autoFilter ref="A41:E45" xr:uid="{AABF1B55-D5B3-4324-93D7-00499C73C226}"/>
  <tableColumns count="5">
    <tableColumn id="1" xr3:uid="{E3C0E3E1-3B95-4B19-A2B7-87797AB9CBDF}" name="years" dataDxfId="21"/>
    <tableColumn id="2" xr3:uid="{E5706BE7-5A47-4924-ABE9-7EFA26DDFDCE}" name="Arabica" dataDxfId="20"/>
    <tableColumn id="3" xr3:uid="{E88E3496-B80A-4A28-B7C4-2970B903F0F3}" name="EXCELSA" dataDxfId="19"/>
    <tableColumn id="4" xr3:uid="{B2E941E2-752C-4802-8B3E-8ABB83EE0F32}" name="Liberica" dataDxfId="18"/>
    <tableColumn id="5" xr3:uid="{9DFCF99A-612A-4D62-87D6-B99186C4F0A4}" name="Robusta"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3528262-29B6-408D-BDF9-9DE828309754}" name="Table6" displayName="Table6" ref="G41:G42" insertRow="1" totalsRowShown="0">
  <autoFilter ref="G41:G42" xr:uid="{B3528262-29B6-408D-BDF9-9DE828309754}"/>
  <tableColumns count="1">
    <tableColumn id="1" xr3:uid="{F2F94448-02ED-45B7-99A1-B3F3DB2E75AF}"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8B344-8727-401B-AB1F-D2B0F4953E37}" name="Table7" displayName="Table7" ref="A1:E73" totalsRowShown="0">
  <autoFilter ref="A1:E73" xr:uid="{4358B344-8727-401B-AB1F-D2B0F4953E37}"/>
  <tableColumns count="5">
    <tableColumn id="1" xr3:uid="{D6E1D779-D92C-4DFF-9057-CF18608170DA}" name="Timeline" dataDxfId="16"/>
    <tableColumn id="2" xr3:uid="{7A033F44-3DDC-46A2-B21B-C71C5E418C8C}" name="Values"/>
    <tableColumn id="3" xr3:uid="{C64ADFB4-1ADB-491B-8B3B-41A1D02F7570}" name="Forecast" dataDxfId="15">
      <calculatedColumnFormula>_xlfn.FORECAST.ETS(A2,$B$2:$B$45,$A$2:$A$45,1,1)</calculatedColumnFormula>
    </tableColumn>
    <tableColumn id="4" xr3:uid="{FB5DF7F8-475E-4FB8-8D73-21A285E8F43C}" name="Lower Confidence Bound" dataDxfId="14">
      <calculatedColumnFormula>C2-_xlfn.FORECAST.ETS.CONFINT(A2,$B$2:$B$45,$A$2:$A$45,0.95,1,1)</calculatedColumnFormula>
    </tableColumn>
    <tableColumn id="5" xr3:uid="{BBDB42DC-C238-41C0-A635-9DED88FE525F}" name="Upper Confidence Bound" dataDxfId="13">
      <calculatedColumnFormula>C2+_xlfn.FORECAST.ETS.CONFINT(A2,$B$2:$B$45,$A$2:$A$45,0.95,1,1)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98ED67-5631-4296-928A-2101EAB09E7F}" name="Table8" displayName="Table8" ref="G1:H8" totalsRowShown="0">
  <autoFilter ref="G1:H8" xr:uid="{E298ED67-5631-4296-928A-2101EAB09E7F}"/>
  <tableColumns count="2">
    <tableColumn id="1" xr3:uid="{41EE52FB-08F2-4C3D-856A-C05542550FC7}" name="Statistic"/>
    <tableColumn id="2" xr3:uid="{ACED5EED-18C5-48EE-9230-FDFB975877E3}" name="Value"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25847F-5415-4F97-85DB-4806B73B5149}" name="Table1" displayName="Table1" ref="A1:E13" totalsRowShown="0">
  <autoFilter ref="A1:E13" xr:uid="{1825847F-5415-4F97-85DB-4806B73B5149}"/>
  <tableColumns count="5">
    <tableColumn id="1" xr3:uid="{3C98794E-F847-481C-BF80-6C84298688A4}" name="Timeline" dataDxfId="6"/>
    <tableColumn id="2" xr3:uid="{C36F2A7A-4659-4EE0-80B0-FC7B180DB8E1}" name="Values"/>
    <tableColumn id="3" xr3:uid="{3006A8E6-409E-405A-9A5E-6BF55FE1A719}" name="Forecast" dataDxfId="5">
      <calculatedColumnFormula>_xlfn.FORECAST.ETS(A2,$B$2:$B$9,$A$2:$A$9,1,1)</calculatedColumnFormula>
    </tableColumn>
    <tableColumn id="4" xr3:uid="{5D2234C6-0503-4E1E-9852-C775050AEABA}" name="Lower Confidence Bound" dataDxfId="4">
      <calculatedColumnFormula>C2-_xlfn.FORECAST.ETS.CONFINT(A2,$B$2:$B$9,$A$2:$A$9,0.95,1,1)</calculatedColumnFormula>
    </tableColumn>
    <tableColumn id="5" xr3:uid="{55558AD2-AF8C-4A87-9FFE-ACC2BBC77E0D}" name="Upper Confidence Bound" dataDxfId="3">
      <calculatedColumnFormula>C2+_xlfn.FORECAST.ETS.CONFINT(A2,$B$2:$B$9,$A$2:$A$9,0.95,1,1)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149A7-AB47-4596-B015-272C5701B518}" name="Table9" displayName="Table9" ref="A1:C1001" totalsRowShown="0">
  <autoFilter ref="A1:C1001" xr:uid="{7F8149A7-AB47-4596-B015-272C5701B518}"/>
  <tableColumns count="3">
    <tableColumn id="1" xr3:uid="{2A238DC1-F2F0-4610-A495-1CE8E25F8546}" name="customer id">
      <calculatedColumnFormula>_xlfn.XLOOKUP(orders!$A2:$P1001,orders!$A$2:$A$1001,orders!$A$2:$A$1001,,0)</calculatedColumnFormula>
    </tableColumn>
    <tableColumn id="2" xr3:uid="{9BAC5655-71EC-4516-B876-17EBAA05CF92}" name="order date" dataDxfId="2">
      <calculatedColumnFormula>_xlfn.XLOOKUP(orders!$A2:$P1001,orders!$A$2:$A$1001,orders!$B$2:$B$1001,,0)</calculatedColumnFormula>
    </tableColumn>
    <tableColumn id="3" xr3:uid="{4F828458-26AE-46E4-BC63-79B5FA824814}" name="sales">
      <calculatedColumnFormula>_xlfn.XLOOKUP(B2,orders!$B$2:$B$1001,orders!$M$2:$M$1001,,0)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D127AE93-A512-4220-ABC6-262F728EFA55}" sourceName="Order Date">
  <pivotTables>
    <pivotTable tabId="19" name="PivotTable26"/>
    <pivotTable tabId="20" name="PivotTable26"/>
    <pivotTable tabId="29" name="PivotTable22"/>
    <pivotTable tabId="29" name="PivotTable23"/>
    <pivotTable tabId="28" name="PivotTable19"/>
    <pivotTable tabId="28" name="PivotTable2"/>
    <pivotTable tabId="28" name="PivotTable21"/>
    <pivotTable tabId="26" name="PivotTable14"/>
    <pivotTable tabId="26" name="PivotTable3"/>
  </pivotTables>
  <state minimalRefreshVersion="6" lastRefreshVersion="6" pivotCacheId="737384931"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39427A36-C6B3-4E34-A37B-1BE9AA17B2B4}" cache="NativeTimeline_Order_Date" caption="New Time-Line" level="2" selectionLevel="2" scrollPosition="2022-02-05T00:00:00" style="Total Sales Time-Lin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EE358314-91F6-4E00-9C79-5C37BEA955C3}" cache="NativeTimeline_Order_Date" caption="New Time-Line" level="2" selectionLevel="2" scrollPosition="2022-02-05T00:00:00" style="Total Sales Time-Line"/>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95069970-8BF5-4FA2-9881-F281EB6A28B0}" cache="NativeTimeline_Order_Date" caption="New Time-Line" level="2" selectionLevel="2" scrollPosition="2021-10-14T00:00:00" style="Total Sales Time-Line"/>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9.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microsoft.com/office/2007/relationships/slicer" Target="../slicers/slicer8.xml"/><Relationship Id="rId4"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microsoft.com/office/2007/relationships/slicer" Target="../slicers/slicer9.xml"/><Relationship Id="rId3" Type="http://schemas.openxmlformats.org/officeDocument/2006/relationships/pivotTable" Target="../pivotTables/pivotTable18.xml"/><Relationship Id="rId7" Type="http://schemas.openxmlformats.org/officeDocument/2006/relationships/table" Target="../tables/table3.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table" Target="../tables/table2.xml"/><Relationship Id="rId5" Type="http://schemas.openxmlformats.org/officeDocument/2006/relationships/drawing" Target="../drawings/drawing12.xml"/><Relationship Id="rId4"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2.xml"/><Relationship Id="rId7" Type="http://schemas.microsoft.com/office/2007/relationships/slicer" Target="../slicers/slicer10.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drawing" Target="../drawings/drawing13.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26.xml"/><Relationship Id="rId1" Type="http://schemas.openxmlformats.org/officeDocument/2006/relationships/pivotTable" Target="../pivotTables/pivotTable25.xml"/><Relationship Id="rId4" Type="http://schemas.microsoft.com/office/2007/relationships/slicer" Target="../slicers/slicer11.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29.xml"/><Relationship Id="rId7" Type="http://schemas.microsoft.com/office/2007/relationships/slicer" Target="../slicers/slicer12.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drawing" Target="../drawings/drawing15.xml"/><Relationship Id="rId5" Type="http://schemas.openxmlformats.org/officeDocument/2006/relationships/pivotTable" Target="../pivotTables/pivotTable31.xml"/><Relationship Id="rId4" Type="http://schemas.openxmlformats.org/officeDocument/2006/relationships/pivotTable" Target="../pivotTables/pivotTable3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7.xml"/><Relationship Id="rId1" Type="http://schemas.openxmlformats.org/officeDocument/2006/relationships/pivotTable" Target="../pivotTables/pivotTable32.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3.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table" Target="../tables/table7.xml"/><Relationship Id="rId2" Type="http://schemas.openxmlformats.org/officeDocument/2006/relationships/printerSettings" Target="../printerSettings/printerSettings1.bin"/><Relationship Id="rId1" Type="http://schemas.openxmlformats.org/officeDocument/2006/relationships/externalLinkPath" Target="/E40050EE892AB33E/Documents/coffee%20sales%20report%20.xls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D4D1C-853A-4311-8766-B18CF9EC42DB}">
  <sheetPr codeName="Sheet2"/>
  <dimension ref="A3:C10"/>
  <sheetViews>
    <sheetView workbookViewId="0">
      <selection activeCell="L33" sqref="L33"/>
    </sheetView>
  </sheetViews>
  <sheetFormatPr defaultRowHeight="14.5" x14ac:dyDescent="0.35"/>
  <cols>
    <col min="1" max="1" width="14.7265625" bestFit="1" customWidth="1"/>
    <col min="2" max="2" width="11.54296875" bestFit="1" customWidth="1"/>
  </cols>
  <sheetData>
    <row r="3" spans="1:3" x14ac:dyDescent="0.35">
      <c r="A3" s="6" t="s">
        <v>6198</v>
      </c>
      <c r="B3" t="s">
        <v>6220</v>
      </c>
    </row>
    <row r="4" spans="1:3" x14ac:dyDescent="0.35">
      <c r="A4" s="7" t="s">
        <v>19</v>
      </c>
      <c r="B4" s="8">
        <v>35638.88499999998</v>
      </c>
    </row>
    <row r="5" spans="1:3" x14ac:dyDescent="0.35">
      <c r="A5" s="7" t="s">
        <v>318</v>
      </c>
      <c r="B5" s="8">
        <v>6696.8649999999989</v>
      </c>
    </row>
    <row r="6" spans="1:3" x14ac:dyDescent="0.35">
      <c r="A6" s="7" t="s">
        <v>28</v>
      </c>
      <c r="B6" s="8">
        <v>2798.5050000000001</v>
      </c>
    </row>
    <row r="7" spans="1:3" x14ac:dyDescent="0.35">
      <c r="A7" s="7" t="s">
        <v>6199</v>
      </c>
      <c r="B7" s="5">
        <v>45134.254999999976</v>
      </c>
    </row>
    <row r="10" spans="1:3" x14ac:dyDescent="0.35">
      <c r="C10" t="s">
        <v>6233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AD3B2-5708-465B-B560-4F95EBCD012C}">
  <sheetPr codeName="Sheet3"/>
  <dimension ref="A3:B9"/>
  <sheetViews>
    <sheetView workbookViewId="0">
      <selection activeCell="H11" sqref="H11"/>
    </sheetView>
  </sheetViews>
  <sheetFormatPr defaultRowHeight="14.5" x14ac:dyDescent="0.35"/>
  <cols>
    <col min="1" max="1" width="15.90625" bestFit="1" customWidth="1"/>
    <col min="2" max="2" width="11.54296875" bestFit="1" customWidth="1"/>
  </cols>
  <sheetData>
    <row r="3" spans="1:2" x14ac:dyDescent="0.35">
      <c r="A3" s="6" t="s">
        <v>6198</v>
      </c>
      <c r="B3" t="s">
        <v>6220</v>
      </c>
    </row>
    <row r="4" spans="1:2" x14ac:dyDescent="0.35">
      <c r="A4" s="7" t="s">
        <v>5114</v>
      </c>
      <c r="B4" s="5">
        <v>317.06999999999994</v>
      </c>
    </row>
    <row r="5" spans="1:2" x14ac:dyDescent="0.35">
      <c r="A5" s="7" t="s">
        <v>5765</v>
      </c>
      <c r="B5" s="5">
        <v>307.04499999999996</v>
      </c>
    </row>
    <row r="6" spans="1:2" x14ac:dyDescent="0.35">
      <c r="A6" s="7" t="s">
        <v>2587</v>
      </c>
      <c r="B6" s="5">
        <v>289.11</v>
      </c>
    </row>
    <row r="7" spans="1:2" x14ac:dyDescent="0.35">
      <c r="A7" s="7" t="s">
        <v>1598</v>
      </c>
      <c r="B7" s="5">
        <v>281.67499999999995</v>
      </c>
    </row>
    <row r="8" spans="1:2" x14ac:dyDescent="0.35">
      <c r="A8" s="7" t="s">
        <v>3753</v>
      </c>
      <c r="B8" s="5">
        <v>278.01</v>
      </c>
    </row>
    <row r="9" spans="1:2" x14ac:dyDescent="0.35">
      <c r="A9" s="7" t="s">
        <v>6199</v>
      </c>
      <c r="B9" s="5">
        <v>1472.9099999999999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37AE2-D99C-46C3-AA4A-6C676C82D1F5}">
  <sheetPr codeName="Sheet4"/>
  <dimension ref="B1"/>
  <sheetViews>
    <sheetView showGridLines="0" showRowColHeaders="0" zoomScale="87" zoomScaleNormal="87" workbookViewId="0">
      <selection activeCell="AA32" sqref="AA32"/>
    </sheetView>
  </sheetViews>
  <sheetFormatPr defaultRowHeight="14.5" x14ac:dyDescent="0.35"/>
  <cols>
    <col min="1" max="1" width="1.6328125" style="34" customWidth="1"/>
    <col min="2" max="16384" width="8.7265625" style="34"/>
  </cols>
  <sheetData>
    <row r="1" spans="2:2" ht="5" customHeight="1" x14ac:dyDescent="0.35">
      <c r="B1" s="36"/>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45710-ACC4-43EA-BBEB-90CD15D4C67E}">
  <sheetPr codeName="Sheet1"/>
  <dimension ref="A1"/>
  <sheetViews>
    <sheetView showGridLines="0" workbookViewId="0">
      <pane ySplit="1" topLeftCell="A2" activePane="bottomLeft" state="frozen"/>
      <selection pane="bottomLeft" activeCell="U33" sqref="U33"/>
    </sheetView>
  </sheetViews>
  <sheetFormatPr defaultRowHeight="14.5" x14ac:dyDescent="0.35"/>
  <cols>
    <col min="1" max="16384" width="8.7265625" style="34"/>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D5B8B-6CA6-4AB9-BC08-AE8B50E29906}">
  <sheetPr codeName="Sheet15"/>
  <dimension ref="A1"/>
  <sheetViews>
    <sheetView showGridLines="0" workbookViewId="0"/>
  </sheetViews>
  <sheetFormatPr defaultRowHeight="14.5" x14ac:dyDescent="0.35"/>
  <cols>
    <col min="1" max="16384" width="8.7265625" style="34"/>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CC342-0135-45B4-9FAF-B87B55D158DB}">
  <sheetPr codeName="Sheet16"/>
  <dimension ref="A1"/>
  <sheetViews>
    <sheetView showGridLines="0" zoomScaleNormal="100" workbookViewId="0">
      <selection activeCell="Y28" sqref="Y28"/>
    </sheetView>
  </sheetViews>
  <sheetFormatPr defaultRowHeight="14.5" x14ac:dyDescent="0.35"/>
  <cols>
    <col min="1" max="16384" width="8.7265625" style="3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DA175-80A9-42A9-B454-2B81DC50A665}">
  <sheetPr codeName="Sheet17"/>
  <dimension ref="A1"/>
  <sheetViews>
    <sheetView showGridLines="0" zoomScale="92" zoomScaleNormal="92" workbookViewId="0">
      <selection activeCell="Z37" sqref="Z37"/>
    </sheetView>
  </sheetViews>
  <sheetFormatPr defaultRowHeight="14.5" x14ac:dyDescent="0.35"/>
  <cols>
    <col min="1" max="16384" width="8.7265625" style="3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2769-F0FD-4591-9D05-BB605864730D}">
  <sheetPr codeName="Sheet18"/>
  <dimension ref="C5:H30"/>
  <sheetViews>
    <sheetView showGridLines="0" workbookViewId="0">
      <selection activeCell="L28" sqref="L28"/>
    </sheetView>
  </sheetViews>
  <sheetFormatPr defaultRowHeight="14.5" x14ac:dyDescent="0.35"/>
  <cols>
    <col min="1" max="2" width="8.7265625" style="34"/>
    <col min="3" max="3" width="16.453125" style="34" bestFit="1" customWidth="1"/>
    <col min="4" max="4" width="15.6328125" style="34" bestFit="1" customWidth="1"/>
    <col min="5" max="6" width="9.90625" style="34" bestFit="1" customWidth="1"/>
    <col min="7" max="7" width="8.90625" style="34" bestFit="1" customWidth="1"/>
    <col min="8" max="8" width="10.7265625" style="34" bestFit="1" customWidth="1"/>
    <col min="9" max="9" width="9.6328125" style="34" bestFit="1" customWidth="1"/>
    <col min="10" max="10" width="9.90625" style="34" bestFit="1" customWidth="1"/>
    <col min="11" max="11" width="9.90625" style="34" customWidth="1"/>
    <col min="12" max="12" width="10.7265625" style="34" bestFit="1" customWidth="1"/>
    <col min="13" max="16384" width="8.7265625" style="34"/>
  </cols>
  <sheetData>
    <row r="5" spans="3:8" x14ac:dyDescent="0.35">
      <c r="C5" s="41" t="s">
        <v>6220</v>
      </c>
      <c r="D5" s="41" t="s">
        <v>6228</v>
      </c>
      <c r="E5" s="41"/>
      <c r="F5" s="41"/>
      <c r="G5" s="41"/>
      <c r="H5" s="41"/>
    </row>
    <row r="6" spans="3:8" x14ac:dyDescent="0.35">
      <c r="C6" s="44" t="s">
        <v>6198</v>
      </c>
      <c r="D6" s="44" t="s">
        <v>6216</v>
      </c>
      <c r="E6" s="44" t="s">
        <v>6217</v>
      </c>
      <c r="F6" s="44" t="s">
        <v>6218</v>
      </c>
      <c r="G6" s="44" t="s">
        <v>6219</v>
      </c>
      <c r="H6" s="44" t="s">
        <v>6199</v>
      </c>
    </row>
    <row r="7" spans="3:8" x14ac:dyDescent="0.35">
      <c r="C7" s="43" t="s">
        <v>318</v>
      </c>
      <c r="D7" s="56">
        <v>1360.3049999999998</v>
      </c>
      <c r="E7" s="56">
        <v>1533.3500000000001</v>
      </c>
      <c r="F7" s="56">
        <v>2166.5849999999996</v>
      </c>
      <c r="G7" s="56">
        <v>1636.6249999999995</v>
      </c>
      <c r="H7" s="56">
        <v>6696.8649999999998</v>
      </c>
    </row>
    <row r="8" spans="3:8" x14ac:dyDescent="0.35">
      <c r="C8" s="42" t="s">
        <v>6200</v>
      </c>
      <c r="D8" s="56">
        <v>346.92999999999995</v>
      </c>
      <c r="E8" s="56">
        <v>311.80999999999995</v>
      </c>
      <c r="F8" s="56">
        <v>837.65999999999974</v>
      </c>
      <c r="G8" s="56">
        <v>284.67499999999995</v>
      </c>
      <c r="H8" s="56">
        <v>1781.0749999999996</v>
      </c>
    </row>
    <row r="9" spans="3:8" x14ac:dyDescent="0.35">
      <c r="C9" s="42" t="s">
        <v>6201</v>
      </c>
      <c r="D9" s="56">
        <v>222.7</v>
      </c>
      <c r="E9" s="56">
        <v>428.52500000000003</v>
      </c>
      <c r="F9" s="56">
        <v>733.53499999999985</v>
      </c>
      <c r="G9" s="56">
        <v>290.10499999999996</v>
      </c>
      <c r="H9" s="56">
        <v>1674.8649999999998</v>
      </c>
    </row>
    <row r="10" spans="3:8" x14ac:dyDescent="0.35">
      <c r="C10" s="42" t="s">
        <v>6202</v>
      </c>
      <c r="D10" s="56">
        <v>430.33999999999992</v>
      </c>
      <c r="E10" s="56">
        <v>420.32499999999999</v>
      </c>
      <c r="F10" s="56">
        <v>472.71000000000004</v>
      </c>
      <c r="G10" s="56">
        <v>709.07999999999981</v>
      </c>
      <c r="H10" s="56">
        <v>2032.4549999999999</v>
      </c>
    </row>
    <row r="11" spans="3:8" x14ac:dyDescent="0.35">
      <c r="C11" s="42" t="s">
        <v>6203</v>
      </c>
      <c r="D11" s="56">
        <v>360.33500000000009</v>
      </c>
      <c r="E11" s="56">
        <v>372.69</v>
      </c>
      <c r="F11" s="56">
        <v>122.67999999999999</v>
      </c>
      <c r="G11" s="56">
        <v>352.76499999999999</v>
      </c>
      <c r="H11" s="56">
        <v>1208.47</v>
      </c>
    </row>
    <row r="12" spans="3:8" x14ac:dyDescent="0.35">
      <c r="C12" s="43" t="s">
        <v>28</v>
      </c>
      <c r="D12" s="56">
        <v>267.18</v>
      </c>
      <c r="E12" s="56">
        <v>949.57999999999993</v>
      </c>
      <c r="F12" s="56">
        <v>877.1450000000001</v>
      </c>
      <c r="G12" s="56">
        <v>704.59999999999991</v>
      </c>
      <c r="H12" s="56">
        <v>2798.5050000000001</v>
      </c>
    </row>
    <row r="13" spans="3:8" x14ac:dyDescent="0.35">
      <c r="C13" s="42" t="s">
        <v>6200</v>
      </c>
      <c r="D13" s="56">
        <v>7.77</v>
      </c>
      <c r="E13" s="56">
        <v>345.70499999999998</v>
      </c>
      <c r="F13" s="56">
        <v>309.94</v>
      </c>
      <c r="G13" s="56">
        <v>287.86499999999995</v>
      </c>
      <c r="H13" s="56">
        <v>951.28</v>
      </c>
    </row>
    <row r="14" spans="3:8" x14ac:dyDescent="0.35">
      <c r="C14" s="42" t="s">
        <v>6201</v>
      </c>
      <c r="D14" s="56">
        <v>144.06</v>
      </c>
      <c r="E14" s="56">
        <v>199.92000000000002</v>
      </c>
      <c r="F14" s="56">
        <v>429.49</v>
      </c>
      <c r="G14" s="56">
        <v>300.85000000000002</v>
      </c>
      <c r="H14" s="56">
        <v>1074.3200000000002</v>
      </c>
    </row>
    <row r="15" spans="3:8" x14ac:dyDescent="0.35">
      <c r="C15" s="42" t="s">
        <v>6202</v>
      </c>
      <c r="D15" s="56">
        <v>74.849999999999994</v>
      </c>
      <c r="E15" s="56">
        <v>346.44499999999994</v>
      </c>
      <c r="F15" s="56">
        <v>133.35</v>
      </c>
      <c r="G15" s="56">
        <v>88.4</v>
      </c>
      <c r="H15" s="56">
        <v>643.04499999999996</v>
      </c>
    </row>
    <row r="16" spans="3:8" x14ac:dyDescent="0.35">
      <c r="C16" s="42" t="s">
        <v>6203</v>
      </c>
      <c r="D16" s="56">
        <v>40.5</v>
      </c>
      <c r="E16" s="56">
        <v>57.510000000000005</v>
      </c>
      <c r="F16" s="56">
        <v>4.3650000000000002</v>
      </c>
      <c r="G16" s="56">
        <v>27.484999999999996</v>
      </c>
      <c r="H16" s="56">
        <v>129.85999999999999</v>
      </c>
    </row>
    <row r="17" spans="3:8" x14ac:dyDescent="0.35">
      <c r="C17" s="43" t="s">
        <v>19</v>
      </c>
      <c r="D17" s="56">
        <v>10141.01</v>
      </c>
      <c r="E17" s="56">
        <v>9823.5099999999984</v>
      </c>
      <c r="F17" s="56">
        <v>9010.3450000000012</v>
      </c>
      <c r="G17" s="56">
        <v>6664.0199999999986</v>
      </c>
      <c r="H17" s="56">
        <v>35638.884999999995</v>
      </c>
    </row>
    <row r="18" spans="3:8" x14ac:dyDescent="0.35">
      <c r="C18" s="42" t="s">
        <v>6200</v>
      </c>
      <c r="D18" s="56">
        <v>2571.9300000000003</v>
      </c>
      <c r="E18" s="56">
        <v>2823.9450000000002</v>
      </c>
      <c r="F18" s="56">
        <v>2230.4049999999993</v>
      </c>
      <c r="G18" s="56">
        <v>1828.53</v>
      </c>
      <c r="H18" s="56">
        <v>9454.81</v>
      </c>
    </row>
    <row r="19" spans="3:8" x14ac:dyDescent="0.35">
      <c r="C19" s="42" t="s">
        <v>6201</v>
      </c>
      <c r="D19" s="56">
        <v>2989.6549999999997</v>
      </c>
      <c r="E19" s="56">
        <v>3034.9649999999997</v>
      </c>
      <c r="F19" s="56">
        <v>1441.4300000000003</v>
      </c>
      <c r="G19" s="56">
        <v>1902.3099999999988</v>
      </c>
      <c r="H19" s="56">
        <v>9368.3599999999988</v>
      </c>
    </row>
    <row r="20" spans="3:8" x14ac:dyDescent="0.35">
      <c r="C20" s="42" t="s">
        <v>6202</v>
      </c>
      <c r="D20" s="56">
        <v>3540.44</v>
      </c>
      <c r="E20" s="56">
        <v>2702.8699999999994</v>
      </c>
      <c r="F20" s="56">
        <v>3230.6350000000007</v>
      </c>
      <c r="G20" s="56">
        <v>1616.6649999999995</v>
      </c>
      <c r="H20" s="56">
        <v>11090.609999999999</v>
      </c>
    </row>
    <row r="21" spans="3:8" x14ac:dyDescent="0.35">
      <c r="C21" s="42" t="s">
        <v>6203</v>
      </c>
      <c r="D21" s="56">
        <v>1038.9849999999999</v>
      </c>
      <c r="E21" s="56">
        <v>1261.7299999999996</v>
      </c>
      <c r="F21" s="56">
        <v>2107.875</v>
      </c>
      <c r="G21" s="56">
        <v>1316.5150000000001</v>
      </c>
      <c r="H21" s="56">
        <v>5725.1049999999996</v>
      </c>
    </row>
    <row r="22" spans="3:8" x14ac:dyDescent="0.35">
      <c r="C22" s="37" t="s">
        <v>6199</v>
      </c>
      <c r="D22" s="55">
        <v>11768.495000000001</v>
      </c>
      <c r="E22" s="55">
        <v>12306.439999999999</v>
      </c>
      <c r="F22" s="55">
        <v>12054.074999999999</v>
      </c>
      <c r="G22" s="55">
        <v>9005.2449999999972</v>
      </c>
      <c r="H22" s="55">
        <v>45134.255000000005</v>
      </c>
    </row>
    <row r="27" spans="3:8" x14ac:dyDescent="0.35">
      <c r="C27"/>
      <c r="D27"/>
      <c r="E27"/>
      <c r="F27"/>
      <c r="G27"/>
      <c r="H27"/>
    </row>
    <row r="30" spans="3:8" x14ac:dyDescent="0.35">
      <c r="C30"/>
      <c r="D30"/>
      <c r="E30"/>
      <c r="F30"/>
      <c r="G30"/>
      <c r="H30"/>
    </row>
  </sheetData>
  <conditionalFormatting pivot="1" sqref="D7:H7 D8:H11 D12:H12 D13:H16 D17:H17 D18:H21">
    <cfRule type="colorScale" priority="1">
      <colorScale>
        <cfvo type="min"/>
        <cfvo type="percentile" val="50"/>
        <cfvo type="max"/>
        <color rgb="FFF8696B"/>
        <color rgb="FFFCFCFF"/>
        <color rgb="FF5A8AC6"/>
      </colorScale>
    </cfRule>
  </conditionalFormatting>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806C5-75A3-43B9-9EC2-7CF9766C358A}">
  <sheetPr codeName="Sheet8"/>
  <dimension ref="A1:X1001"/>
  <sheetViews>
    <sheetView workbookViewId="0">
      <selection activeCell="B2" sqref="B2"/>
    </sheetView>
  </sheetViews>
  <sheetFormatPr defaultRowHeight="14.5" x14ac:dyDescent="0.35"/>
  <cols>
    <col min="1" max="2" width="15.90625" bestFit="1" customWidth="1"/>
    <col min="3" max="3" width="11.453125" bestFit="1" customWidth="1"/>
    <col min="5" max="5" width="17" bestFit="1" customWidth="1"/>
    <col min="7" max="7" width="12.36328125" bestFit="1" customWidth="1"/>
    <col min="8" max="8" width="11.26953125" bestFit="1" customWidth="1"/>
    <col min="9" max="10" width="9.36328125" bestFit="1" customWidth="1"/>
    <col min="11" max="11" width="11.81640625" bestFit="1" customWidth="1"/>
    <col min="12" max="12" width="9.7265625" bestFit="1" customWidth="1"/>
    <col min="13" max="14" width="9.36328125" bestFit="1" customWidth="1"/>
    <col min="15" max="15" width="12.6328125" bestFit="1" customWidth="1"/>
    <col min="16" max="18" width="9.36328125" bestFit="1" customWidth="1"/>
    <col min="19" max="19" width="11.90625" bestFit="1" customWidth="1"/>
    <col min="20" max="20" width="9.54296875" bestFit="1" customWidth="1"/>
    <col min="21" max="22" width="9.36328125" bestFit="1" customWidth="1"/>
    <col min="23" max="23" width="12.453125" bestFit="1" customWidth="1"/>
    <col min="24" max="24" width="10.7265625" bestFit="1" customWidth="1"/>
    <col min="25" max="699" width="10.08984375" bestFit="1" customWidth="1"/>
    <col min="700" max="700" width="10.7265625" bestFit="1" customWidth="1"/>
  </cols>
  <sheetData>
    <row r="1" spans="1:24" x14ac:dyDescent="0.35">
      <c r="A1" s="9" t="s">
        <v>0</v>
      </c>
      <c r="B1" s="9" t="s">
        <v>6196</v>
      </c>
      <c r="C1" s="9" t="s">
        <v>6197</v>
      </c>
      <c r="D1" s="9" t="s">
        <v>15</v>
      </c>
      <c r="E1" s="13" t="s">
        <v>6225</v>
      </c>
    </row>
    <row r="2" spans="1:24" x14ac:dyDescent="0.35">
      <c r="A2" t="str">
        <f>_xlfn.XLOOKUP(orders!$A2,orders!$A$2:$A$1001,orders!$A$2:$A$1001,,0)</f>
        <v>QEV-37451-860</v>
      </c>
      <c r="B2" t="str">
        <f>IFERROR(_xlfn.XLOOKUP(A2,orders!$A$2:$A$1001,orders!$O$2:$O$1001,,0),"")</f>
        <v>Medium</v>
      </c>
      <c r="C2" t="str">
        <f>_xlfn.XLOOKUP(A2,orders!$A$2:$A$1001,orders!$N$2:$N$1001,,0)</f>
        <v>Robusta</v>
      </c>
      <c r="D2">
        <f>_xlfn.XLOOKUP(A2,orders!$A$2:$A$1001,orders!$M$2:$M$1001,,0)</f>
        <v>19.899999999999999</v>
      </c>
      <c r="E2" s="14">
        <f>_xlfn.XLOOKUP(A2,orders!$A$2:$A$1001,orders!$B$2:$B$1001,,0)</f>
        <v>43713</v>
      </c>
      <c r="G2" s="6" t="s">
        <v>6220</v>
      </c>
      <c r="H2" s="6" t="s">
        <v>6228</v>
      </c>
    </row>
    <row r="3" spans="1:24" x14ac:dyDescent="0.35">
      <c r="A3" t="str">
        <f>_xlfn.XLOOKUP(orders!$A3,orders!$A$2:$A$1001,orders!$A$2:$A$1001,,0)</f>
        <v>QEV-37451-860</v>
      </c>
      <c r="B3" t="str">
        <f>IFERROR(_xlfn.XLOOKUP(A3,orders!$A$2:$A$1001,orders!$O$2:$O$1001,,0),"")</f>
        <v>Medium</v>
      </c>
      <c r="C3" t="str">
        <f>_xlfn.XLOOKUP(A3,orders!$A$2:$A$1001,orders!$N$2:$N$1001,,0)</f>
        <v>Robusta</v>
      </c>
      <c r="D3">
        <f>_xlfn.XLOOKUP(A3,orders!$A$2:$A$1001,orders!$M$2:$M$1001,,0)</f>
        <v>19.899999999999999</v>
      </c>
      <c r="E3" s="14">
        <f>_xlfn.XLOOKUP(A3,orders!$A$2:$A$1001,orders!$B$2:$B$1001,,0)</f>
        <v>43713</v>
      </c>
      <c r="H3" t="s">
        <v>6216</v>
      </c>
      <c r="K3" t="s">
        <v>6229</v>
      </c>
      <c r="L3" t="s">
        <v>6217</v>
      </c>
      <c r="O3" t="s">
        <v>6230</v>
      </c>
      <c r="P3" t="s">
        <v>6218</v>
      </c>
      <c r="S3" t="s">
        <v>6231</v>
      </c>
      <c r="T3" t="s">
        <v>6219</v>
      </c>
      <c r="W3" t="s">
        <v>6232</v>
      </c>
      <c r="X3" t="s">
        <v>6199</v>
      </c>
    </row>
    <row r="4" spans="1:24" x14ac:dyDescent="0.35">
      <c r="A4" t="str">
        <f>_xlfn.XLOOKUP(orders!$A4,orders!$A$2:$A$1001,orders!$A$2:$A$1001,,0)</f>
        <v>FAA-43335-268</v>
      </c>
      <c r="B4" t="str">
        <f>IFERROR(_xlfn.XLOOKUP(A4,orders!$A$2:$A$1001,orders!$O$2:$O$1001,,0),"")</f>
        <v>Light</v>
      </c>
      <c r="C4" t="str">
        <f>_xlfn.XLOOKUP(A4,orders!$A$2:$A$1001,orders!$N$2:$N$1001,,0)</f>
        <v>Arabica</v>
      </c>
      <c r="D4">
        <f>_xlfn.XLOOKUP(A4,orders!$A$2:$A$1001,orders!$M$2:$M$1001,,0)</f>
        <v>12.95</v>
      </c>
      <c r="E4" s="14">
        <f>_xlfn.XLOOKUP(A4,orders!$A$2:$A$1001,orders!$B$2:$B$1001,,0)</f>
        <v>44364</v>
      </c>
      <c r="G4" s="6" t="s">
        <v>6198</v>
      </c>
      <c r="H4" t="s">
        <v>6224</v>
      </c>
      <c r="I4" t="s">
        <v>6222</v>
      </c>
      <c r="J4" t="s">
        <v>6221</v>
      </c>
      <c r="L4" t="s">
        <v>6224</v>
      </c>
      <c r="M4" t="s">
        <v>6222</v>
      </c>
      <c r="N4" t="s">
        <v>6221</v>
      </c>
      <c r="P4" t="s">
        <v>6224</v>
      </c>
      <c r="Q4" t="s">
        <v>6222</v>
      </c>
      <c r="R4" t="s">
        <v>6221</v>
      </c>
      <c r="T4" t="s">
        <v>6224</v>
      </c>
      <c r="U4" t="s">
        <v>6222</v>
      </c>
      <c r="V4" t="s">
        <v>6221</v>
      </c>
    </row>
    <row r="5" spans="1:24" x14ac:dyDescent="0.35">
      <c r="A5" t="str">
        <f>_xlfn.XLOOKUP(orders!$A5,orders!$A$2:$A$1001,orders!$A$2:$A$1001,,0)</f>
        <v>KAC-83089-793</v>
      </c>
      <c r="B5" t="str">
        <f>IFERROR(_xlfn.XLOOKUP(A5,orders!$A$2:$A$1001,orders!$O$2:$O$1001,,0),"")</f>
        <v>Medium</v>
      </c>
      <c r="C5" t="str">
        <f>_xlfn.XLOOKUP(A5,orders!$A$2:$A$1001,orders!$N$2:$N$1001,,0)</f>
        <v>EXCELSA</v>
      </c>
      <c r="D5">
        <f>_xlfn.XLOOKUP(A5,orders!$A$2:$A$1001,orders!$M$2:$M$1001,,0)</f>
        <v>27.5</v>
      </c>
      <c r="E5" s="14">
        <f>_xlfn.XLOOKUP(A5,orders!$A$2:$A$1001,orders!$B$2:$B$1001,,0)</f>
        <v>44392</v>
      </c>
      <c r="G5" s="7" t="s">
        <v>6200</v>
      </c>
      <c r="H5" s="16">
        <v>450.7349999999999</v>
      </c>
      <c r="I5" s="16">
        <v>1307.95</v>
      </c>
      <c r="J5" s="16">
        <v>1202.625</v>
      </c>
      <c r="K5" s="16">
        <v>2961.31</v>
      </c>
      <c r="L5" s="16">
        <v>578.34</v>
      </c>
      <c r="M5" s="16">
        <v>2619.54</v>
      </c>
      <c r="N5" s="16">
        <v>618.75</v>
      </c>
      <c r="O5" s="16">
        <v>3816.63</v>
      </c>
      <c r="P5" s="16">
        <v>903.91</v>
      </c>
      <c r="Q5" s="16">
        <v>1280.6799999999996</v>
      </c>
      <c r="R5" s="16">
        <v>1015.5899999999999</v>
      </c>
      <c r="S5" s="16">
        <v>3200.1799999999994</v>
      </c>
      <c r="T5" s="16">
        <v>844.88</v>
      </c>
      <c r="U5" s="16">
        <v>836.49999999999966</v>
      </c>
      <c r="V5" s="16">
        <v>917.39000000000021</v>
      </c>
      <c r="W5" s="16">
        <v>2598.77</v>
      </c>
      <c r="X5" s="16">
        <v>12576.89</v>
      </c>
    </row>
    <row r="6" spans="1:24" x14ac:dyDescent="0.35">
      <c r="A6" t="str">
        <f>_xlfn.XLOOKUP(orders!$A6,orders!$A$2:$A$1001,orders!$A$2:$A$1001,,0)</f>
        <v>KAC-83089-793</v>
      </c>
      <c r="B6" t="str">
        <f>IFERROR(_xlfn.XLOOKUP(A6,orders!$A$2:$A$1001,orders!$O$2:$O$1001,,0),"")</f>
        <v>Medium</v>
      </c>
      <c r="C6" t="str">
        <f>_xlfn.XLOOKUP(A6,orders!$A$2:$A$1001,orders!$N$2:$N$1001,,0)</f>
        <v>EXCELSA</v>
      </c>
      <c r="D6">
        <f>_xlfn.XLOOKUP(A6,orders!$A$2:$A$1001,orders!$M$2:$M$1001,,0)</f>
        <v>27.5</v>
      </c>
      <c r="E6" s="14">
        <f>_xlfn.XLOOKUP(A6,orders!$A$2:$A$1001,orders!$B$2:$B$1001,,0)</f>
        <v>44392</v>
      </c>
      <c r="G6" s="7" t="s">
        <v>6201</v>
      </c>
      <c r="H6" s="16">
        <v>740.28</v>
      </c>
      <c r="I6" s="16">
        <v>1010.0999999999997</v>
      </c>
      <c r="J6" s="16">
        <v>1523.25</v>
      </c>
      <c r="K6" s="16">
        <v>3273.6299999999997</v>
      </c>
      <c r="L6" s="16">
        <v>1314.6300000000003</v>
      </c>
      <c r="M6" s="16">
        <v>1091.4749999999999</v>
      </c>
      <c r="N6" s="16">
        <v>1237.5</v>
      </c>
      <c r="O6" s="16">
        <v>3643.6050000000005</v>
      </c>
      <c r="P6" s="16">
        <v>998.44499999999971</v>
      </c>
      <c r="Q6" s="16">
        <v>963.67999999999984</v>
      </c>
      <c r="R6" s="16">
        <v>538.35</v>
      </c>
      <c r="S6" s="16">
        <v>2500.4749999999995</v>
      </c>
      <c r="T6" s="16">
        <v>645.29500000000007</v>
      </c>
      <c r="U6" s="16">
        <v>1228.4599999999996</v>
      </c>
      <c r="V6" s="16">
        <v>654.71</v>
      </c>
      <c r="W6" s="16">
        <v>2528.4649999999997</v>
      </c>
      <c r="X6" s="16">
        <v>11946.174999999999</v>
      </c>
    </row>
    <row r="7" spans="1:24" x14ac:dyDescent="0.35">
      <c r="A7" t="str">
        <f>_xlfn.XLOOKUP(orders!$A7,orders!$A$2:$A$1001,orders!$A$2:$A$1001,,0)</f>
        <v>CVP-18956-553</v>
      </c>
      <c r="B7" t="str">
        <f>IFERROR(_xlfn.XLOOKUP(A7,orders!$A$2:$A$1001,orders!$O$2:$O$1001,,0),"")</f>
        <v>Dark</v>
      </c>
      <c r="C7" t="str">
        <f>_xlfn.XLOOKUP(A7,orders!$A$2:$A$1001,orders!$N$2:$N$1001,,0)</f>
        <v>Liberica</v>
      </c>
      <c r="D7">
        <f>_xlfn.XLOOKUP(A7,orders!$A$2:$A$1001,orders!$M$2:$M$1001,,0)</f>
        <v>38.849999999999994</v>
      </c>
      <c r="E7" s="14">
        <f>_xlfn.XLOOKUP(A7,orders!$A$2:$A$1001,orders!$B$2:$B$1001,,0)</f>
        <v>44412</v>
      </c>
      <c r="G7" s="7" t="s">
        <v>6202</v>
      </c>
      <c r="H7" s="16">
        <v>1248.7249999999999</v>
      </c>
      <c r="I7" s="16">
        <v>1333.85</v>
      </c>
      <c r="J7" s="16">
        <v>1366.875</v>
      </c>
      <c r="K7" s="16">
        <v>3949.45</v>
      </c>
      <c r="L7" s="16">
        <v>1267.2449999999997</v>
      </c>
      <c r="M7" s="16">
        <v>1115.2350000000001</v>
      </c>
      <c r="N7" s="16">
        <v>1416.25</v>
      </c>
      <c r="O7" s="16">
        <v>3798.7299999999996</v>
      </c>
      <c r="P7" s="16">
        <v>1200.4649999999995</v>
      </c>
      <c r="Q7" s="16">
        <v>1325.06</v>
      </c>
      <c r="R7" s="16">
        <v>1178.55</v>
      </c>
      <c r="S7" s="16">
        <v>3704.0749999999998</v>
      </c>
      <c r="T7" s="16">
        <v>622.02499999999998</v>
      </c>
      <c r="U7" s="16">
        <v>1045.625</v>
      </c>
      <c r="V7" s="16">
        <v>560.18499999999995</v>
      </c>
      <c r="W7" s="16">
        <v>2227.835</v>
      </c>
      <c r="X7" s="16">
        <v>13680.089999999998</v>
      </c>
    </row>
    <row r="8" spans="1:24" x14ac:dyDescent="0.35">
      <c r="A8" t="str">
        <f>_xlfn.XLOOKUP(orders!$A8,orders!$A$2:$A$1001,orders!$A$2:$A$1001,,0)</f>
        <v>IPP-31994-879</v>
      </c>
      <c r="B8" t="str">
        <f>IFERROR(_xlfn.XLOOKUP(A8,orders!$A$2:$A$1001,orders!$O$2:$O$1001,,0),"")</f>
        <v>Dark</v>
      </c>
      <c r="C8" t="str">
        <f>_xlfn.XLOOKUP(A8,orders!$A$2:$A$1001,orders!$N$2:$N$1001,,0)</f>
        <v>EXCELSA</v>
      </c>
      <c r="D8">
        <f>_xlfn.XLOOKUP(A8,orders!$A$2:$A$1001,orders!$M$2:$M$1001,,0)</f>
        <v>21.87</v>
      </c>
      <c r="E8" s="14">
        <f>_xlfn.XLOOKUP(A8,orders!$A$2:$A$1001,orders!$B$2:$B$1001,,0)</f>
        <v>44582</v>
      </c>
      <c r="G8" s="7" t="s">
        <v>6203</v>
      </c>
      <c r="H8" s="16">
        <v>384.06999999999994</v>
      </c>
      <c r="I8" s="16">
        <v>595.69999999999993</v>
      </c>
      <c r="J8" s="16">
        <v>446.625</v>
      </c>
      <c r="K8" s="16">
        <v>1426.395</v>
      </c>
      <c r="L8" s="16">
        <v>321.97500000000008</v>
      </c>
      <c r="M8" s="16">
        <v>904.3649999999999</v>
      </c>
      <c r="N8" s="16">
        <v>555.5</v>
      </c>
      <c r="O8" s="16">
        <v>1781.84</v>
      </c>
      <c r="P8" s="16">
        <v>578.86500000000001</v>
      </c>
      <c r="Q8" s="16">
        <v>871.74999999999989</v>
      </c>
      <c r="R8" s="16">
        <v>737.68500000000006</v>
      </c>
      <c r="S8" s="16">
        <v>2188.2999999999997</v>
      </c>
      <c r="T8" s="16">
        <v>541.47500000000002</v>
      </c>
      <c r="U8" s="16">
        <v>549.69999999999993</v>
      </c>
      <c r="V8" s="16">
        <v>498.495</v>
      </c>
      <c r="W8" s="16">
        <v>1589.67</v>
      </c>
      <c r="X8" s="16">
        <v>6986.2050000000008</v>
      </c>
    </row>
    <row r="9" spans="1:24" x14ac:dyDescent="0.35">
      <c r="A9" t="str">
        <f>_xlfn.XLOOKUP(orders!$A9,orders!$A$2:$A$1001,orders!$A$2:$A$1001,,0)</f>
        <v>SNZ-65340-705</v>
      </c>
      <c r="B9" t="str">
        <f>IFERROR(_xlfn.XLOOKUP(A9,orders!$A$2:$A$1001,orders!$O$2:$O$1001,,0),"")</f>
        <v>Light</v>
      </c>
      <c r="C9" t="str">
        <f>_xlfn.XLOOKUP(A9,orders!$A$2:$A$1001,orders!$N$2:$N$1001,,0)</f>
        <v>Liberica</v>
      </c>
      <c r="D9">
        <f>_xlfn.XLOOKUP(A9,orders!$A$2:$A$1001,orders!$M$2:$M$1001,,0)</f>
        <v>4.7549999999999999</v>
      </c>
      <c r="E9" s="14">
        <f>_xlfn.XLOOKUP(A9,orders!$A$2:$A$1001,orders!$B$2:$B$1001,,0)</f>
        <v>44701</v>
      </c>
      <c r="G9" s="7" t="s">
        <v>6199</v>
      </c>
      <c r="H9" s="16">
        <v>2823.8099999999995</v>
      </c>
      <c r="I9" s="16">
        <v>4247.5999999999995</v>
      </c>
      <c r="J9" s="16">
        <v>4539.375</v>
      </c>
      <c r="K9" s="16">
        <v>11610.785</v>
      </c>
      <c r="L9" s="16">
        <v>3482.19</v>
      </c>
      <c r="M9" s="16">
        <v>5730.6149999999998</v>
      </c>
      <c r="N9" s="16">
        <v>3828</v>
      </c>
      <c r="O9" s="16">
        <v>13040.805</v>
      </c>
      <c r="P9" s="16">
        <v>3681.6849999999986</v>
      </c>
      <c r="Q9" s="16">
        <v>4441.1699999999992</v>
      </c>
      <c r="R9" s="16">
        <v>3470.1749999999997</v>
      </c>
      <c r="S9" s="16">
        <v>11593.029999999999</v>
      </c>
      <c r="T9" s="16">
        <v>2653.6750000000002</v>
      </c>
      <c r="U9" s="16">
        <v>3660.2849999999989</v>
      </c>
      <c r="V9" s="16">
        <v>2630.78</v>
      </c>
      <c r="W9" s="16">
        <v>8944.74</v>
      </c>
      <c r="X9" s="16">
        <v>45189.36</v>
      </c>
    </row>
    <row r="10" spans="1:24" x14ac:dyDescent="0.35">
      <c r="A10" t="str">
        <f>_xlfn.XLOOKUP(orders!$A10,orders!$A$2:$A$1001,orders!$A$2:$A$1001,,0)</f>
        <v>EZT-46571-659</v>
      </c>
      <c r="B10" t="str">
        <f>IFERROR(_xlfn.XLOOKUP(A10,orders!$A$2:$A$1001,orders!$O$2:$O$1001,,0),"")</f>
        <v>Medium</v>
      </c>
      <c r="C10" t="str">
        <f>_xlfn.XLOOKUP(A10,orders!$A$2:$A$1001,orders!$N$2:$N$1001,,0)</f>
        <v>Robusta</v>
      </c>
      <c r="D10">
        <f>_xlfn.XLOOKUP(A10,orders!$A$2:$A$1001,orders!$M$2:$M$1001,,0)</f>
        <v>17.91</v>
      </c>
      <c r="E10" s="14">
        <f>_xlfn.XLOOKUP(A10,orders!$A$2:$A$1001,orders!$B$2:$B$1001,,0)</f>
        <v>43467</v>
      </c>
    </row>
    <row r="11" spans="1:24" x14ac:dyDescent="0.35">
      <c r="A11" t="str">
        <f>_xlfn.XLOOKUP(orders!$A11,orders!$A$2:$A$1001,orders!$A$2:$A$1001,,0)</f>
        <v>NWQ-70061-912</v>
      </c>
      <c r="B11" t="str">
        <f>IFERROR(_xlfn.XLOOKUP(A11,orders!$A$2:$A$1001,orders!$O$2:$O$1001,,0),"")</f>
        <v>Medium</v>
      </c>
      <c r="C11" t="str">
        <f>_xlfn.XLOOKUP(A11,orders!$A$2:$A$1001,orders!$N$2:$N$1001,,0)</f>
        <v>Robusta</v>
      </c>
      <c r="D11">
        <f>_xlfn.XLOOKUP(A11,orders!$A$2:$A$1001,orders!$M$2:$M$1001,,0)</f>
        <v>5.97</v>
      </c>
      <c r="E11" s="14">
        <f>_xlfn.XLOOKUP(A11,orders!$A$2:$A$1001,orders!$B$2:$B$1001,,0)</f>
        <v>43713</v>
      </c>
    </row>
    <row r="12" spans="1:24" x14ac:dyDescent="0.35">
      <c r="A12" t="str">
        <f>_xlfn.XLOOKUP(orders!$A12,orders!$A$2:$A$1001,orders!$A$2:$A$1001,,0)</f>
        <v>BKK-47233-845</v>
      </c>
      <c r="B12" t="str">
        <f>IFERROR(_xlfn.XLOOKUP(A12,orders!$A$2:$A$1001,orders!$O$2:$O$1001,,0),"")</f>
        <v>Dark</v>
      </c>
      <c r="C12" t="str">
        <f>_xlfn.XLOOKUP(A12,orders!$A$2:$A$1001,orders!$N$2:$N$1001,,0)</f>
        <v>Arabica</v>
      </c>
      <c r="D12">
        <f>_xlfn.XLOOKUP(A12,orders!$A$2:$A$1001,orders!$M$2:$M$1001,,0)</f>
        <v>39.799999999999997</v>
      </c>
      <c r="E12" s="14">
        <f>_xlfn.XLOOKUP(A12,orders!$A$2:$A$1001,orders!$B$2:$B$1001,,0)</f>
        <v>44263</v>
      </c>
      <c r="G12" s="6" t="s">
        <v>6220</v>
      </c>
      <c r="H12" s="6" t="s">
        <v>6228</v>
      </c>
    </row>
    <row r="13" spans="1:24" x14ac:dyDescent="0.35">
      <c r="A13" t="str">
        <f>_xlfn.XLOOKUP(orders!$A13,orders!$A$2:$A$1001,orders!$A$2:$A$1001,,0)</f>
        <v>VQR-01002-970</v>
      </c>
      <c r="B13" t="str">
        <f>IFERROR(_xlfn.XLOOKUP(A13,orders!$A$2:$A$1001,orders!$O$2:$O$1001,,0),"")</f>
        <v>Light</v>
      </c>
      <c r="C13" t="str">
        <f>_xlfn.XLOOKUP(A13,orders!$A$2:$A$1001,orders!$N$2:$N$1001,,0)</f>
        <v>EXCELSA</v>
      </c>
      <c r="D13">
        <f>_xlfn.XLOOKUP(A13,orders!$A$2:$A$1001,orders!$M$2:$M$1001,,0)</f>
        <v>170.77499999999998</v>
      </c>
      <c r="E13" s="14">
        <f>_xlfn.XLOOKUP(A13,orders!$A$2:$A$1001,orders!$B$2:$B$1001,,0)</f>
        <v>44132</v>
      </c>
      <c r="H13" t="s">
        <v>6216</v>
      </c>
      <c r="I13" t="s">
        <v>6217</v>
      </c>
      <c r="J13" t="s">
        <v>6218</v>
      </c>
      <c r="K13" t="s">
        <v>6219</v>
      </c>
      <c r="L13" t="s">
        <v>6199</v>
      </c>
    </row>
    <row r="14" spans="1:24" x14ac:dyDescent="0.35">
      <c r="A14" t="str">
        <f>_xlfn.XLOOKUP(orders!$A14,orders!$A$2:$A$1001,orders!$A$2:$A$1001,,0)</f>
        <v>SZW-48378-399</v>
      </c>
      <c r="B14" t="str">
        <f>IFERROR(_xlfn.XLOOKUP(A14,orders!$A$2:$A$1001,orders!$O$2:$O$1001,,0),"")</f>
        <v>Medium</v>
      </c>
      <c r="C14" t="str">
        <f>_xlfn.XLOOKUP(A14,orders!$A$2:$A$1001,orders!$N$2:$N$1001,,0)</f>
        <v>Robusta</v>
      </c>
      <c r="D14">
        <f>_xlfn.XLOOKUP(A14,orders!$A$2:$A$1001,orders!$M$2:$M$1001,,0)</f>
        <v>49.75</v>
      </c>
      <c r="E14" s="14">
        <f>_xlfn.XLOOKUP(A14,orders!$A$2:$A$1001,orders!$B$2:$B$1001,,0)</f>
        <v>44744</v>
      </c>
      <c r="G14" s="6" t="s">
        <v>6198</v>
      </c>
    </row>
    <row r="15" spans="1:24" x14ac:dyDescent="0.35">
      <c r="A15" t="str">
        <f>_xlfn.XLOOKUP(orders!$A15,orders!$A$2:$A$1001,orders!$A$2:$A$1001,,0)</f>
        <v>ITA-87418-783</v>
      </c>
      <c r="B15" t="str">
        <f>IFERROR(_xlfn.XLOOKUP(A15,orders!$A$2:$A$1001,orders!$O$2:$O$1001,,0),"")</f>
        <v>Dark</v>
      </c>
      <c r="C15" t="str">
        <f>_xlfn.XLOOKUP(A15,orders!$A$2:$A$1001,orders!$N$2:$N$1001,,0)</f>
        <v>Robusta</v>
      </c>
      <c r="D15">
        <f>_xlfn.XLOOKUP(A15,orders!$A$2:$A$1001,orders!$M$2:$M$1001,,0)</f>
        <v>41.169999999999995</v>
      </c>
      <c r="E15" s="14">
        <f>_xlfn.XLOOKUP(A15,orders!$A$2:$A$1001,orders!$B$2:$B$1001,,0)</f>
        <v>43973</v>
      </c>
      <c r="G15" s="7" t="s">
        <v>6200</v>
      </c>
      <c r="H15" s="17">
        <v>0.23545646022188318</v>
      </c>
      <c r="I15" s="17">
        <v>0.30346373388015641</v>
      </c>
      <c r="J15" s="17">
        <v>0.25444923188482998</v>
      </c>
      <c r="K15" s="17">
        <v>0.20663057401313051</v>
      </c>
      <c r="L15" s="17">
        <v>1</v>
      </c>
    </row>
    <row r="16" spans="1:24" x14ac:dyDescent="0.35">
      <c r="A16" t="str">
        <f>_xlfn.XLOOKUP(orders!$A16,orders!$A$2:$A$1001,orders!$A$2:$A$1001,,0)</f>
        <v>GNZ-46006-527</v>
      </c>
      <c r="B16" t="str">
        <f>IFERROR(_xlfn.XLOOKUP(A16,orders!$A$2:$A$1001,orders!$O$2:$O$1001,,0),"")</f>
        <v>Dark</v>
      </c>
      <c r="C16" t="str">
        <f>_xlfn.XLOOKUP(A16,orders!$A$2:$A$1001,orders!$N$2:$N$1001,,0)</f>
        <v>Liberica</v>
      </c>
      <c r="D16">
        <f>_xlfn.XLOOKUP(A16,orders!$A$2:$A$1001,orders!$M$2:$M$1001,,0)</f>
        <v>11.654999999999999</v>
      </c>
      <c r="E16" s="14">
        <f>_xlfn.XLOOKUP(A16,orders!$A$2:$A$1001,orders!$B$2:$B$1001,,0)</f>
        <v>44656</v>
      </c>
      <c r="G16" s="7" t="s">
        <v>6201</v>
      </c>
      <c r="H16" s="17">
        <v>0.27403164611266789</v>
      </c>
      <c r="I16" s="17">
        <v>0.30500181020284745</v>
      </c>
      <c r="J16" s="17">
        <v>0.20931176715559588</v>
      </c>
      <c r="K16" s="17">
        <v>0.21165477652888889</v>
      </c>
      <c r="L16" s="17">
        <v>1</v>
      </c>
    </row>
    <row r="17" spans="1:12" x14ac:dyDescent="0.35">
      <c r="A17" t="str">
        <f>_xlfn.XLOOKUP(orders!$A17,orders!$A$2:$A$1001,orders!$A$2:$A$1001,,0)</f>
        <v>FYQ-78248-319</v>
      </c>
      <c r="B17" t="str">
        <f>IFERROR(_xlfn.XLOOKUP(A17,orders!$A$2:$A$1001,orders!$O$2:$O$1001,,0),"")</f>
        <v>Medium</v>
      </c>
      <c r="C17" t="str">
        <f>_xlfn.XLOOKUP(A17,orders!$A$2:$A$1001,orders!$N$2:$N$1001,,0)</f>
        <v>Robusta</v>
      </c>
      <c r="D17">
        <f>_xlfn.XLOOKUP(A17,orders!$A$2:$A$1001,orders!$M$2:$M$1001,,0)</f>
        <v>114.42499999999998</v>
      </c>
      <c r="E17" s="14">
        <f>_xlfn.XLOOKUP(A17,orders!$A$2:$A$1001,orders!$B$2:$B$1001,,0)</f>
        <v>44719</v>
      </c>
      <c r="G17" s="7" t="s">
        <v>6202</v>
      </c>
      <c r="H17" s="17">
        <v>0.28870058603415621</v>
      </c>
      <c r="I17" s="17">
        <v>0.27768311465787138</v>
      </c>
      <c r="J17" s="17">
        <v>0.27076393503259127</v>
      </c>
      <c r="K17" s="17">
        <v>0.16285236427538119</v>
      </c>
      <c r="L17" s="17">
        <v>1</v>
      </c>
    </row>
    <row r="18" spans="1:12" x14ac:dyDescent="0.35">
      <c r="A18" t="str">
        <f>_xlfn.XLOOKUP(orders!$A18,orders!$A$2:$A$1001,orders!$A$2:$A$1001,,0)</f>
        <v>VAU-44387-624</v>
      </c>
      <c r="B18" t="str">
        <f>IFERROR(_xlfn.XLOOKUP(A18,orders!$A$2:$A$1001,orders!$O$2:$O$1001,,0),"")</f>
        <v>Medium</v>
      </c>
      <c r="C18" t="str">
        <f>_xlfn.XLOOKUP(A18,orders!$A$2:$A$1001,orders!$N$2:$N$1001,,0)</f>
        <v>Arabica</v>
      </c>
      <c r="D18">
        <f>_xlfn.XLOOKUP(A18,orders!$A$2:$A$1001,orders!$M$2:$M$1001,,0)</f>
        <v>20.25</v>
      </c>
      <c r="E18" s="14">
        <f>_xlfn.XLOOKUP(A18,orders!$A$2:$A$1001,orders!$B$2:$B$1001,,0)</f>
        <v>43544</v>
      </c>
      <c r="G18" s="7" t="s">
        <v>6203</v>
      </c>
      <c r="H18" s="17">
        <v>0.20417308109338328</v>
      </c>
      <c r="I18" s="17">
        <v>0.25505120448083041</v>
      </c>
      <c r="J18" s="17">
        <v>0.31323157565516613</v>
      </c>
      <c r="K18" s="17">
        <v>0.2275441387706201</v>
      </c>
      <c r="L18" s="17">
        <v>1</v>
      </c>
    </row>
    <row r="19" spans="1:12" x14ac:dyDescent="0.35">
      <c r="A19" t="str">
        <f>_xlfn.XLOOKUP(orders!$A19,orders!$A$2:$A$1001,orders!$A$2:$A$1001,,0)</f>
        <v>RDW-33155-159</v>
      </c>
      <c r="B19" t="str">
        <f>IFERROR(_xlfn.XLOOKUP(A19,orders!$A$2:$A$1001,orders!$O$2:$O$1001,,0),"")</f>
        <v>Light</v>
      </c>
      <c r="C19" t="str">
        <f>_xlfn.XLOOKUP(A19,orders!$A$2:$A$1001,orders!$N$2:$N$1001,,0)</f>
        <v>Arabica</v>
      </c>
      <c r="D19">
        <f>_xlfn.XLOOKUP(A19,orders!$A$2:$A$1001,orders!$M$2:$M$1001,,0)</f>
        <v>77.699999999999989</v>
      </c>
      <c r="E19" s="14">
        <f>_xlfn.XLOOKUP(A19,orders!$A$2:$A$1001,orders!$B$2:$B$1001,,0)</f>
        <v>43757</v>
      </c>
    </row>
    <row r="20" spans="1:12" x14ac:dyDescent="0.35">
      <c r="A20" t="str">
        <f>_xlfn.XLOOKUP(orders!$A20,orders!$A$2:$A$1001,orders!$A$2:$A$1001,,0)</f>
        <v>TDZ-59011-211</v>
      </c>
      <c r="B20" t="str">
        <f>IFERROR(_xlfn.XLOOKUP(A20,orders!$A$2:$A$1001,orders!$O$2:$O$1001,,0),"")</f>
        <v>Dark</v>
      </c>
      <c r="C20" t="str">
        <f>_xlfn.XLOOKUP(A20,orders!$A$2:$A$1001,orders!$N$2:$N$1001,,0)</f>
        <v>Robusta</v>
      </c>
      <c r="D20">
        <f>_xlfn.XLOOKUP(A20,orders!$A$2:$A$1001,orders!$M$2:$M$1001,,0)</f>
        <v>82.339999999999989</v>
      </c>
      <c r="E20" s="14">
        <f>_xlfn.XLOOKUP(A20,orders!$A$2:$A$1001,orders!$B$2:$B$1001,,0)</f>
        <v>43629</v>
      </c>
    </row>
    <row r="21" spans="1:12" x14ac:dyDescent="0.35">
      <c r="A21" t="str">
        <f>_xlfn.XLOOKUP(orders!$A21,orders!$A$2:$A$1001,orders!$A$2:$A$1001,,0)</f>
        <v>IDU-25793-399</v>
      </c>
      <c r="B21" t="str">
        <f>IFERROR(_xlfn.XLOOKUP(A21,orders!$A$2:$A$1001,orders!$O$2:$O$1001,,0),"")</f>
        <v>Medium</v>
      </c>
      <c r="C21" t="str">
        <f>_xlfn.XLOOKUP(A21,orders!$A$2:$A$1001,orders!$N$2:$N$1001,,0)</f>
        <v>Arabica</v>
      </c>
      <c r="D21">
        <f>_xlfn.XLOOKUP(A21,orders!$A$2:$A$1001,orders!$M$2:$M$1001,,0)</f>
        <v>16.875</v>
      </c>
      <c r="E21" s="14">
        <f>_xlfn.XLOOKUP(A21,orders!$A$2:$A$1001,orders!$B$2:$B$1001,,0)</f>
        <v>44169</v>
      </c>
      <c r="G21" s="6" t="s">
        <v>6220</v>
      </c>
      <c r="H21" s="6" t="s">
        <v>6228</v>
      </c>
    </row>
    <row r="22" spans="1:12" x14ac:dyDescent="0.35">
      <c r="A22" t="str">
        <f>_xlfn.XLOOKUP(orders!$A22,orders!$A$2:$A$1001,orders!$A$2:$A$1001,,0)</f>
        <v>IDU-25793-399</v>
      </c>
      <c r="B22" t="str">
        <f>IFERROR(_xlfn.XLOOKUP(A22,orders!$A$2:$A$1001,orders!$O$2:$O$1001,,0),"")</f>
        <v>Medium</v>
      </c>
      <c r="C22" t="str">
        <f>_xlfn.XLOOKUP(A22,orders!$A$2:$A$1001,orders!$N$2:$N$1001,,0)</f>
        <v>Arabica</v>
      </c>
      <c r="D22">
        <f>_xlfn.XLOOKUP(A22,orders!$A$2:$A$1001,orders!$M$2:$M$1001,,0)</f>
        <v>16.875</v>
      </c>
      <c r="E22" s="14">
        <f>_xlfn.XLOOKUP(A22,orders!$A$2:$A$1001,orders!$B$2:$B$1001,,0)</f>
        <v>44169</v>
      </c>
      <c r="G22" s="6" t="s">
        <v>6198</v>
      </c>
      <c r="H22" t="s">
        <v>6200</v>
      </c>
      <c r="I22" t="s">
        <v>6201</v>
      </c>
      <c r="J22" t="s">
        <v>6202</v>
      </c>
      <c r="K22" t="s">
        <v>6203</v>
      </c>
    </row>
    <row r="23" spans="1:12" x14ac:dyDescent="0.35">
      <c r="A23" t="str">
        <f>_xlfn.XLOOKUP(orders!$A23,orders!$A$2:$A$1001,orders!$A$2:$A$1001,,0)</f>
        <v>NUO-20013-488</v>
      </c>
      <c r="B23" t="str">
        <f>IFERROR(_xlfn.XLOOKUP(A23,orders!$A$2:$A$1001,orders!$O$2:$O$1001,,0),"")</f>
        <v>Dark</v>
      </c>
      <c r="C23" t="str">
        <f>_xlfn.XLOOKUP(A23,orders!$A$2:$A$1001,orders!$N$2:$N$1001,,0)</f>
        <v>Arabica</v>
      </c>
      <c r="D23">
        <f>_xlfn.XLOOKUP(A23,orders!$A$2:$A$1001,orders!$M$2:$M$1001,,0)</f>
        <v>17.91</v>
      </c>
      <c r="E23" s="14">
        <f>_xlfn.XLOOKUP(A23,orders!$A$2:$A$1001,orders!$B$2:$B$1001,,0)</f>
        <v>44169</v>
      </c>
      <c r="G23" s="7" t="s">
        <v>6216</v>
      </c>
      <c r="H23" s="17"/>
      <c r="I23" s="17">
        <v>0.10546683731186525</v>
      </c>
      <c r="J23" s="17">
        <v>0.20644361152604285</v>
      </c>
      <c r="K23" s="17">
        <v>-0.63883705326058071</v>
      </c>
    </row>
    <row r="24" spans="1:12" x14ac:dyDescent="0.35">
      <c r="A24" t="str">
        <f>_xlfn.XLOOKUP(orders!$A24,orders!$A$2:$A$1001,orders!$A$2:$A$1001,,0)</f>
        <v>UQU-65630-479</v>
      </c>
      <c r="B24" t="str">
        <f>IFERROR(_xlfn.XLOOKUP(A24,orders!$A$2:$A$1001,orders!$O$2:$O$1001,,0),"")</f>
        <v>Medium</v>
      </c>
      <c r="C24" t="str">
        <f>_xlfn.XLOOKUP(A24,orders!$A$2:$A$1001,orders!$N$2:$N$1001,,0)</f>
        <v>Robusta</v>
      </c>
      <c r="D24">
        <f>_xlfn.XLOOKUP(A24,orders!$A$2:$A$1001,orders!$M$2:$M$1001,,0)</f>
        <v>91.539999999999992</v>
      </c>
      <c r="E24" s="14">
        <f>_xlfn.XLOOKUP(A24,orders!$A$2:$A$1001,orders!$B$2:$B$1001,,0)</f>
        <v>44218</v>
      </c>
      <c r="G24" s="7" t="s">
        <v>6217</v>
      </c>
      <c r="H24" s="17"/>
      <c r="I24" s="17">
        <v>-4.5334496663286504E-2</v>
      </c>
      <c r="J24" s="17">
        <v>4.2574593019824636E-2</v>
      </c>
      <c r="K24" s="17">
        <v>-0.5309379713746436</v>
      </c>
    </row>
    <row r="25" spans="1:12" x14ac:dyDescent="0.35">
      <c r="A25" t="str">
        <f>_xlfn.XLOOKUP(orders!$A25,orders!$A$2:$A$1001,orders!$A$2:$A$1001,,0)</f>
        <v>FEO-11834-332</v>
      </c>
      <c r="B25" t="str">
        <f>IFERROR(_xlfn.XLOOKUP(A25,orders!$A$2:$A$1001,orders!$O$2:$O$1001,,0),"")</f>
        <v>Dark</v>
      </c>
      <c r="C25" t="str">
        <f>_xlfn.XLOOKUP(A25,orders!$A$2:$A$1001,orders!$N$2:$N$1001,,0)</f>
        <v>Arabica</v>
      </c>
      <c r="D25">
        <f>_xlfn.XLOOKUP(A25,orders!$A$2:$A$1001,orders!$M$2:$M$1001,,0)</f>
        <v>11.94</v>
      </c>
      <c r="E25" s="14">
        <f>_xlfn.XLOOKUP(A25,orders!$A$2:$A$1001,orders!$B$2:$B$1001,,0)</f>
        <v>44603</v>
      </c>
      <c r="G25" s="7" t="s">
        <v>6218</v>
      </c>
      <c r="H25" s="17"/>
      <c r="I25" s="17">
        <v>-0.21864551368985458</v>
      </c>
      <c r="J25" s="17">
        <v>0.48134854377668268</v>
      </c>
      <c r="K25" s="17">
        <v>-0.4092182258728565</v>
      </c>
    </row>
    <row r="26" spans="1:12" x14ac:dyDescent="0.35">
      <c r="A26" t="str">
        <f>_xlfn.XLOOKUP(orders!$A26,orders!$A$2:$A$1001,orders!$A$2:$A$1001,,0)</f>
        <v>TKY-71558-096</v>
      </c>
      <c r="B26" t="str">
        <f>IFERROR(_xlfn.XLOOKUP(A26,orders!$A$2:$A$1001,orders!$O$2:$O$1001,,0),"")</f>
        <v>Medium</v>
      </c>
      <c r="C26" t="str">
        <f>_xlfn.XLOOKUP(A26,orders!$A$2:$A$1001,orders!$N$2:$N$1001,,0)</f>
        <v>Arabica</v>
      </c>
      <c r="D26">
        <f>_xlfn.XLOOKUP(A26,orders!$A$2:$A$1001,orders!$M$2:$M$1001,,0)</f>
        <v>11.25</v>
      </c>
      <c r="E26" s="14">
        <f>_xlfn.XLOOKUP(A26,orders!$A$2:$A$1001,orders!$B$2:$B$1001,,0)</f>
        <v>44454</v>
      </c>
      <c r="G26" s="7" t="s">
        <v>6219</v>
      </c>
      <c r="H26" s="17"/>
      <c r="I26" s="17">
        <v>-2.7053182851888253E-2</v>
      </c>
      <c r="J26" s="17">
        <v>-0.11889822481228737</v>
      </c>
      <c r="K26" s="17">
        <v>-0.2864507470256995</v>
      </c>
    </row>
    <row r="27" spans="1:12" x14ac:dyDescent="0.35">
      <c r="A27" t="str">
        <f>_xlfn.XLOOKUP(orders!$A27,orders!$A$2:$A$1001,orders!$A$2:$A$1001,,0)</f>
        <v>OXY-65322-253</v>
      </c>
      <c r="B27" t="str">
        <f>IFERROR(_xlfn.XLOOKUP(A27,orders!$A$2:$A$1001,orders!$O$2:$O$1001,,0),"")</f>
        <v>Medium</v>
      </c>
      <c r="C27" t="str">
        <f>_xlfn.XLOOKUP(A27,orders!$A$2:$A$1001,orders!$N$2:$N$1001,,0)</f>
        <v>EXCELSA</v>
      </c>
      <c r="D27">
        <f>_xlfn.XLOOKUP(A27,orders!$A$2:$A$1001,orders!$M$2:$M$1001,,0)</f>
        <v>12.375</v>
      </c>
      <c r="E27" s="14">
        <f>_xlfn.XLOOKUP(A27,orders!$A$2:$A$1001,orders!$B$2:$B$1001,,0)</f>
        <v>44128</v>
      </c>
    </row>
    <row r="28" spans="1:12" x14ac:dyDescent="0.35">
      <c r="A28" t="str">
        <f>_xlfn.XLOOKUP(orders!$A28,orders!$A$2:$A$1001,orders!$A$2:$A$1001,,0)</f>
        <v>EVP-43500-491</v>
      </c>
      <c r="B28" t="str">
        <f>IFERROR(_xlfn.XLOOKUP(A28,orders!$A$2:$A$1001,orders!$O$2:$O$1001,,0),"")</f>
        <v>Medium</v>
      </c>
      <c r="C28" t="str">
        <f>_xlfn.XLOOKUP(A28,orders!$A$2:$A$1001,orders!$N$2:$N$1001,,0)</f>
        <v>Arabica</v>
      </c>
      <c r="D28">
        <f>_xlfn.XLOOKUP(A28,orders!$A$2:$A$1001,orders!$M$2:$M$1001,,0)</f>
        <v>27</v>
      </c>
      <c r="E28" s="14">
        <f>_xlfn.XLOOKUP(A28,orders!$A$2:$A$1001,orders!$B$2:$B$1001,,0)</f>
        <v>43516</v>
      </c>
    </row>
    <row r="29" spans="1:12" x14ac:dyDescent="0.35">
      <c r="A29" t="str">
        <f>_xlfn.XLOOKUP(orders!$A29,orders!$A$2:$A$1001,orders!$A$2:$A$1001,,0)</f>
        <v>WAG-26945-689</v>
      </c>
      <c r="B29" t="str">
        <f>IFERROR(_xlfn.XLOOKUP(A29,orders!$A$2:$A$1001,orders!$O$2:$O$1001,,0),"")</f>
        <v>Medium</v>
      </c>
      <c r="C29" t="str">
        <f>_xlfn.XLOOKUP(A29,orders!$A$2:$A$1001,orders!$N$2:$N$1001,,0)</f>
        <v>Arabica</v>
      </c>
      <c r="D29">
        <f>_xlfn.XLOOKUP(A29,orders!$A$2:$A$1001,orders!$M$2:$M$1001,,0)</f>
        <v>16.875</v>
      </c>
      <c r="E29" s="14">
        <f>_xlfn.XLOOKUP(A29,orders!$A$2:$A$1001,orders!$B$2:$B$1001,,0)</f>
        <v>43746</v>
      </c>
    </row>
    <row r="30" spans="1:12" x14ac:dyDescent="0.35">
      <c r="A30" t="str">
        <f>_xlfn.XLOOKUP(orders!$A30,orders!$A$2:$A$1001,orders!$A$2:$A$1001,,0)</f>
        <v>CHE-78995-767</v>
      </c>
      <c r="B30" t="str">
        <f>IFERROR(_xlfn.XLOOKUP(A30,orders!$A$2:$A$1001,orders!$O$2:$O$1001,,0),"")</f>
        <v>Dark</v>
      </c>
      <c r="C30" t="str">
        <f>_xlfn.XLOOKUP(A30,orders!$A$2:$A$1001,orders!$N$2:$N$1001,,0)</f>
        <v>Arabica</v>
      </c>
      <c r="D30">
        <f>_xlfn.XLOOKUP(A30,orders!$A$2:$A$1001,orders!$M$2:$M$1001,,0)</f>
        <v>17.91</v>
      </c>
      <c r="E30" s="14">
        <f>_xlfn.XLOOKUP(A30,orders!$A$2:$A$1001,orders!$B$2:$B$1001,,0)</f>
        <v>44775</v>
      </c>
    </row>
    <row r="31" spans="1:12" x14ac:dyDescent="0.35">
      <c r="A31" t="str">
        <f>_xlfn.XLOOKUP(orders!$A31,orders!$A$2:$A$1001,orders!$A$2:$A$1001,,0)</f>
        <v>RYZ-14633-602</v>
      </c>
      <c r="B31" t="str">
        <f>IFERROR(_xlfn.XLOOKUP(A31,orders!$A$2:$A$1001,orders!$O$2:$O$1001,,0),"")</f>
        <v>Dark</v>
      </c>
      <c r="C31" t="str">
        <f>_xlfn.XLOOKUP(A31,orders!$A$2:$A$1001,orders!$N$2:$N$1001,,0)</f>
        <v>Arabica</v>
      </c>
      <c r="D31">
        <f>_xlfn.XLOOKUP(A31,orders!$A$2:$A$1001,orders!$M$2:$M$1001,,0)</f>
        <v>39.799999999999997</v>
      </c>
      <c r="E31" s="14">
        <f>_xlfn.XLOOKUP(A31,orders!$A$2:$A$1001,orders!$B$2:$B$1001,,0)</f>
        <v>43516</v>
      </c>
    </row>
    <row r="32" spans="1:12" x14ac:dyDescent="0.35">
      <c r="A32" t="str">
        <f>_xlfn.XLOOKUP(orders!$A32,orders!$A$2:$A$1001,orders!$A$2:$A$1001,,0)</f>
        <v>WOQ-36015-429</v>
      </c>
      <c r="B32" t="str">
        <f>IFERROR(_xlfn.XLOOKUP(A32,orders!$A$2:$A$1001,orders!$O$2:$O$1001,,0),"")</f>
        <v>Medium</v>
      </c>
      <c r="C32" t="str">
        <f>_xlfn.XLOOKUP(A32,orders!$A$2:$A$1001,orders!$N$2:$N$1001,,0)</f>
        <v>Liberica</v>
      </c>
      <c r="D32">
        <f>_xlfn.XLOOKUP(A32,orders!$A$2:$A$1001,orders!$M$2:$M$1001,,0)</f>
        <v>21.825000000000003</v>
      </c>
      <c r="E32" s="14">
        <f>_xlfn.XLOOKUP(A32,orders!$A$2:$A$1001,orders!$B$2:$B$1001,,0)</f>
        <v>44464</v>
      </c>
    </row>
    <row r="33" spans="1:8" x14ac:dyDescent="0.35">
      <c r="A33" t="str">
        <f>_xlfn.XLOOKUP(orders!$A33,orders!$A$2:$A$1001,orders!$A$2:$A$1001,,0)</f>
        <v>WOQ-36015-429</v>
      </c>
      <c r="B33" t="str">
        <f>IFERROR(_xlfn.XLOOKUP(A33,orders!$A$2:$A$1001,orders!$O$2:$O$1001,,0),"")</f>
        <v>Medium</v>
      </c>
      <c r="C33" t="str">
        <f>_xlfn.XLOOKUP(A33,orders!$A$2:$A$1001,orders!$N$2:$N$1001,,0)</f>
        <v>Liberica</v>
      </c>
      <c r="D33">
        <f>_xlfn.XLOOKUP(A33,orders!$A$2:$A$1001,orders!$M$2:$M$1001,,0)</f>
        <v>21.825000000000003</v>
      </c>
      <c r="E33" s="14">
        <f>_xlfn.XLOOKUP(A33,orders!$A$2:$A$1001,orders!$B$2:$B$1001,,0)</f>
        <v>44464</v>
      </c>
    </row>
    <row r="34" spans="1:8" x14ac:dyDescent="0.35">
      <c r="A34" t="str">
        <f>_xlfn.XLOOKUP(orders!$A34,orders!$A$2:$A$1001,orders!$A$2:$A$1001,,0)</f>
        <v>WOQ-36015-429</v>
      </c>
      <c r="B34" t="str">
        <f>IFERROR(_xlfn.XLOOKUP(A34,orders!$A$2:$A$1001,orders!$O$2:$O$1001,,0),"")</f>
        <v>Medium</v>
      </c>
      <c r="C34" t="str">
        <f>_xlfn.XLOOKUP(A34,orders!$A$2:$A$1001,orders!$N$2:$N$1001,,0)</f>
        <v>Liberica</v>
      </c>
      <c r="D34">
        <f>_xlfn.XLOOKUP(A34,orders!$A$2:$A$1001,orders!$M$2:$M$1001,,0)</f>
        <v>21.825000000000003</v>
      </c>
      <c r="E34" s="14">
        <f>_xlfn.XLOOKUP(A34,orders!$A$2:$A$1001,orders!$B$2:$B$1001,,0)</f>
        <v>44464</v>
      </c>
    </row>
    <row r="35" spans="1:8" x14ac:dyDescent="0.35">
      <c r="A35" t="str">
        <f>_xlfn.XLOOKUP(orders!$A35,orders!$A$2:$A$1001,orders!$A$2:$A$1001,,0)</f>
        <v>SCT-60553-454</v>
      </c>
      <c r="B35" t="str">
        <f>IFERROR(_xlfn.XLOOKUP(A35,orders!$A$2:$A$1001,orders!$O$2:$O$1001,,0),"")</f>
        <v>Light</v>
      </c>
      <c r="C35" t="str">
        <f>_xlfn.XLOOKUP(A35,orders!$A$2:$A$1001,orders!$N$2:$N$1001,,0)</f>
        <v>Liberica</v>
      </c>
      <c r="D35">
        <f>_xlfn.XLOOKUP(A35,orders!$A$2:$A$1001,orders!$M$2:$M$1001,,0)</f>
        <v>23.774999999999999</v>
      </c>
      <c r="E35" s="14">
        <f>_xlfn.XLOOKUP(A35,orders!$A$2:$A$1001,orders!$B$2:$B$1001,,0)</f>
        <v>44394</v>
      </c>
    </row>
    <row r="36" spans="1:8" x14ac:dyDescent="0.35">
      <c r="A36" t="str">
        <f>_xlfn.XLOOKUP(orders!$A36,orders!$A$2:$A$1001,orders!$A$2:$A$1001,,0)</f>
        <v>GFK-52063-244</v>
      </c>
      <c r="B36" t="str">
        <f>IFERROR(_xlfn.XLOOKUP(A36,orders!$A$2:$A$1001,orders!$O$2:$O$1001,,0),"")</f>
        <v>Light</v>
      </c>
      <c r="C36" t="str">
        <f>_xlfn.XLOOKUP(A36,orders!$A$2:$A$1001,orders!$N$2:$N$1001,,0)</f>
        <v>Liberica</v>
      </c>
      <c r="D36">
        <f>_xlfn.XLOOKUP(A36,orders!$A$2:$A$1001,orders!$M$2:$M$1001,,0)</f>
        <v>57.06</v>
      </c>
      <c r="E36" s="14">
        <f>_xlfn.XLOOKUP(A36,orders!$A$2:$A$1001,orders!$B$2:$B$1001,,0)</f>
        <v>44011</v>
      </c>
    </row>
    <row r="37" spans="1:8" x14ac:dyDescent="0.35">
      <c r="A37" t="str">
        <f>_xlfn.XLOOKUP(orders!$A37,orders!$A$2:$A$1001,orders!$A$2:$A$1001,,0)</f>
        <v>AMM-79521-378</v>
      </c>
      <c r="B37" t="str">
        <f>IFERROR(_xlfn.XLOOKUP(A37,orders!$A$2:$A$1001,orders!$O$2:$O$1001,,0),"")</f>
        <v>Dark</v>
      </c>
      <c r="C37" t="str">
        <f>_xlfn.XLOOKUP(A37,orders!$A$2:$A$1001,orders!$N$2:$N$1001,,0)</f>
        <v>Arabica</v>
      </c>
      <c r="D37">
        <f>_xlfn.XLOOKUP(A37,orders!$A$2:$A$1001,orders!$M$2:$M$1001,,0)</f>
        <v>35.82</v>
      </c>
      <c r="E37" s="14">
        <f>_xlfn.XLOOKUP(A37,orders!$A$2:$A$1001,orders!$B$2:$B$1001,,0)</f>
        <v>44348</v>
      </c>
    </row>
    <row r="38" spans="1:8" x14ac:dyDescent="0.35">
      <c r="A38" t="str">
        <f>_xlfn.XLOOKUP(orders!$A38,orders!$A$2:$A$1001,orders!$A$2:$A$1001,,0)</f>
        <v>QUQ-90580-772</v>
      </c>
      <c r="B38" t="str">
        <f>IFERROR(_xlfn.XLOOKUP(A38,orders!$A$2:$A$1001,orders!$O$2:$O$1001,,0),"")</f>
        <v>Medium</v>
      </c>
      <c r="C38" t="str">
        <f>_xlfn.XLOOKUP(A38,orders!$A$2:$A$1001,orders!$N$2:$N$1001,,0)</f>
        <v>Liberica</v>
      </c>
      <c r="D38">
        <f>_xlfn.XLOOKUP(A38,orders!$A$2:$A$1001,orders!$M$2:$M$1001,,0)</f>
        <v>8.73</v>
      </c>
      <c r="E38" s="14">
        <f>_xlfn.XLOOKUP(A38,orders!$A$2:$A$1001,orders!$B$2:$B$1001,,0)</f>
        <v>44233</v>
      </c>
    </row>
    <row r="39" spans="1:8" x14ac:dyDescent="0.35">
      <c r="A39" t="str">
        <f>_xlfn.XLOOKUP(orders!$A39,orders!$A$2:$A$1001,orders!$A$2:$A$1001,,0)</f>
        <v>LGD-24408-274</v>
      </c>
      <c r="B39" t="str">
        <f>IFERROR(_xlfn.XLOOKUP(A39,orders!$A$2:$A$1001,orders!$O$2:$O$1001,,0),"")</f>
        <v>Light</v>
      </c>
      <c r="C39" t="str">
        <f>_xlfn.XLOOKUP(A39,orders!$A$2:$A$1001,orders!$N$2:$N$1001,,0)</f>
        <v>Liberica</v>
      </c>
      <c r="D39">
        <f>_xlfn.XLOOKUP(A39,orders!$A$2:$A$1001,orders!$M$2:$M$1001,,0)</f>
        <v>28.53</v>
      </c>
      <c r="E39" s="14">
        <f>_xlfn.XLOOKUP(A39,orders!$A$2:$A$1001,orders!$B$2:$B$1001,,0)</f>
        <v>43580</v>
      </c>
    </row>
    <row r="40" spans="1:8" x14ac:dyDescent="0.35">
      <c r="A40" t="str">
        <f>_xlfn.XLOOKUP(orders!$A40,orders!$A$2:$A$1001,orders!$A$2:$A$1001,,0)</f>
        <v>HCT-95608-959</v>
      </c>
      <c r="B40" t="str">
        <f>IFERROR(_xlfn.XLOOKUP(A40,orders!$A$2:$A$1001,orders!$O$2:$O$1001,,0),"")</f>
        <v>Medium</v>
      </c>
      <c r="C40" t="str">
        <f>_xlfn.XLOOKUP(A40,orders!$A$2:$A$1001,orders!$N$2:$N$1001,,0)</f>
        <v>Robusta</v>
      </c>
      <c r="D40">
        <f>_xlfn.XLOOKUP(A40,orders!$A$2:$A$1001,orders!$M$2:$M$1001,,0)</f>
        <v>114.42499999999998</v>
      </c>
      <c r="E40" s="14">
        <f>_xlfn.XLOOKUP(A40,orders!$A$2:$A$1001,orders!$B$2:$B$1001,,0)</f>
        <v>43946</v>
      </c>
    </row>
    <row r="41" spans="1:8" x14ac:dyDescent="0.35">
      <c r="A41" t="str">
        <f>_xlfn.XLOOKUP(orders!$A41,orders!$A$2:$A$1001,orders!$A$2:$A$1001,,0)</f>
        <v>OFX-99147-470</v>
      </c>
      <c r="B41" t="str">
        <f>IFERROR(_xlfn.XLOOKUP(A41,orders!$A$2:$A$1001,orders!$O$2:$O$1001,,0),"")</f>
        <v>Medium</v>
      </c>
      <c r="C41" t="str">
        <f>_xlfn.XLOOKUP(A41,orders!$A$2:$A$1001,orders!$N$2:$N$1001,,0)</f>
        <v>Robusta</v>
      </c>
      <c r="D41">
        <f>_xlfn.XLOOKUP(A41,orders!$A$2:$A$1001,orders!$M$2:$M$1001,,0)</f>
        <v>59.699999999999996</v>
      </c>
      <c r="E41" s="14">
        <f>_xlfn.XLOOKUP(A41,orders!$A$2:$A$1001,orders!$B$2:$B$1001,,0)</f>
        <v>44524</v>
      </c>
    </row>
    <row r="42" spans="1:8" x14ac:dyDescent="0.35">
      <c r="A42" t="str">
        <f>_xlfn.XLOOKUP(orders!$A42,orders!$A$2:$A$1001,orders!$A$2:$A$1001,,0)</f>
        <v>LUO-37559-016</v>
      </c>
      <c r="B42" t="str">
        <f>IFERROR(_xlfn.XLOOKUP(A42,orders!$A$2:$A$1001,orders!$O$2:$O$1001,,0),"")</f>
        <v>Medium</v>
      </c>
      <c r="C42" t="str">
        <f>_xlfn.XLOOKUP(A42,orders!$A$2:$A$1001,orders!$N$2:$N$1001,,0)</f>
        <v>Liberica</v>
      </c>
      <c r="D42">
        <f>_xlfn.XLOOKUP(A42,orders!$A$2:$A$1001,orders!$M$2:$M$1001,,0)</f>
        <v>43.650000000000006</v>
      </c>
      <c r="E42" s="14">
        <f>_xlfn.XLOOKUP(A42,orders!$A$2:$A$1001,orders!$B$2:$B$1001,,0)</f>
        <v>44305</v>
      </c>
    </row>
    <row r="43" spans="1:8" x14ac:dyDescent="0.35">
      <c r="A43" t="str">
        <f>_xlfn.XLOOKUP(orders!$A43,orders!$A$2:$A$1001,orders!$A$2:$A$1001,,0)</f>
        <v>XWC-20610-167</v>
      </c>
      <c r="B43" t="str">
        <f>IFERROR(_xlfn.XLOOKUP(A43,orders!$A$2:$A$1001,orders!$O$2:$O$1001,,0),"")</f>
        <v>Dark</v>
      </c>
      <c r="C43" t="str">
        <f>_xlfn.XLOOKUP(A43,orders!$A$2:$A$1001,orders!$N$2:$N$1001,,0)</f>
        <v>EXCELSA</v>
      </c>
      <c r="D43">
        <f>_xlfn.XLOOKUP(A43,orders!$A$2:$A$1001,orders!$M$2:$M$1001,,0)</f>
        <v>7.29</v>
      </c>
      <c r="E43" s="14">
        <f>_xlfn.XLOOKUP(A43,orders!$A$2:$A$1001,orders!$B$2:$B$1001,,0)</f>
        <v>44749</v>
      </c>
    </row>
    <row r="44" spans="1:8" x14ac:dyDescent="0.35">
      <c r="A44" t="str">
        <f>_xlfn.XLOOKUP(orders!$A44,orders!$A$2:$A$1001,orders!$A$2:$A$1001,,0)</f>
        <v>GPU-79113-136</v>
      </c>
      <c r="B44" t="str">
        <f>IFERROR(_xlfn.XLOOKUP(A44,orders!$A$2:$A$1001,orders!$O$2:$O$1001,,0),"")</f>
        <v>Dark</v>
      </c>
      <c r="C44" t="str">
        <f>_xlfn.XLOOKUP(A44,orders!$A$2:$A$1001,orders!$N$2:$N$1001,,0)</f>
        <v>Robusta</v>
      </c>
      <c r="D44">
        <f>_xlfn.XLOOKUP(A44,orders!$A$2:$A$1001,orders!$M$2:$M$1001,,0)</f>
        <v>8.0549999999999997</v>
      </c>
      <c r="E44" s="14">
        <f>_xlfn.XLOOKUP(A44,orders!$A$2:$A$1001,orders!$B$2:$B$1001,,0)</f>
        <v>43607</v>
      </c>
    </row>
    <row r="45" spans="1:8" x14ac:dyDescent="0.35">
      <c r="A45" t="str">
        <f>_xlfn.XLOOKUP(orders!$A45,orders!$A$2:$A$1001,orders!$A$2:$A$1001,,0)</f>
        <v>ULR-52653-960</v>
      </c>
      <c r="B45" t="str">
        <f>IFERROR(_xlfn.XLOOKUP(A45,orders!$A$2:$A$1001,orders!$O$2:$O$1001,,0),"")</f>
        <v>Light</v>
      </c>
      <c r="C45" t="str">
        <f>_xlfn.XLOOKUP(A45,orders!$A$2:$A$1001,orders!$N$2:$N$1001,,0)</f>
        <v>Liberica</v>
      </c>
      <c r="D45">
        <f>_xlfn.XLOOKUP(A45,orders!$A$2:$A$1001,orders!$M$2:$M$1001,,0)</f>
        <v>72.91</v>
      </c>
      <c r="E45" s="14">
        <f>_xlfn.XLOOKUP(A45,orders!$A$2:$A$1001,orders!$B$2:$B$1001,,0)</f>
        <v>44473</v>
      </c>
      <c r="G45" s="6" t="s">
        <v>6198</v>
      </c>
      <c r="H45" t="s">
        <v>6220</v>
      </c>
    </row>
    <row r="46" spans="1:8" x14ac:dyDescent="0.35">
      <c r="A46" t="str">
        <f>_xlfn.XLOOKUP(orders!$A46,orders!$A$2:$A$1001,orders!$A$2:$A$1001,,0)</f>
        <v>HPI-42308-142</v>
      </c>
      <c r="B46" t="str">
        <f>IFERROR(_xlfn.XLOOKUP(A46,orders!$A$2:$A$1001,orders!$O$2:$O$1001,,0),"")</f>
        <v>Medium</v>
      </c>
      <c r="C46" t="str">
        <f>_xlfn.XLOOKUP(A46,orders!$A$2:$A$1001,orders!$N$2:$N$1001,,0)</f>
        <v>EXCELSA</v>
      </c>
      <c r="D46">
        <f>_xlfn.XLOOKUP(A46,orders!$A$2:$A$1001,orders!$M$2:$M$1001,,0)</f>
        <v>16.5</v>
      </c>
      <c r="E46" s="14">
        <f>_xlfn.XLOOKUP(A46,orders!$A$2:$A$1001,orders!$B$2:$B$1001,,0)</f>
        <v>43932</v>
      </c>
      <c r="G46" s="7" t="s">
        <v>6200</v>
      </c>
    </row>
    <row r="47" spans="1:8" x14ac:dyDescent="0.35">
      <c r="A47" t="str">
        <f>_xlfn.XLOOKUP(orders!$A47,orders!$A$2:$A$1001,orders!$A$2:$A$1001,,0)</f>
        <v>XHI-30227-581</v>
      </c>
      <c r="B47" t="str">
        <f>IFERROR(_xlfn.XLOOKUP(A47,orders!$A$2:$A$1001,orders!$O$2:$O$1001,,0),"")</f>
        <v>Dark</v>
      </c>
      <c r="C47" t="str">
        <f>_xlfn.XLOOKUP(A47,orders!$A$2:$A$1001,orders!$N$2:$N$1001,,0)</f>
        <v>Liberica</v>
      </c>
      <c r="D47">
        <f>_xlfn.XLOOKUP(A47,orders!$A$2:$A$1001,orders!$M$2:$M$1001,,0)</f>
        <v>178.70999999999998</v>
      </c>
      <c r="E47" s="14">
        <f>_xlfn.XLOOKUP(A47,orders!$A$2:$A$1001,orders!$B$2:$B$1001,,0)</f>
        <v>44592</v>
      </c>
      <c r="G47" s="15" t="s">
        <v>6204</v>
      </c>
      <c r="H47">
        <v>782.24</v>
      </c>
    </row>
    <row r="48" spans="1:8" x14ac:dyDescent="0.35">
      <c r="A48" t="str">
        <f>_xlfn.XLOOKUP(orders!$A48,orders!$A$2:$A$1001,orders!$A$2:$A$1001,,0)</f>
        <v>DJH-05202-380</v>
      </c>
      <c r="B48" t="str">
        <f>IFERROR(_xlfn.XLOOKUP(A48,orders!$A$2:$A$1001,orders!$O$2:$O$1001,,0),"")</f>
        <v>Medium</v>
      </c>
      <c r="C48" t="str">
        <f>_xlfn.XLOOKUP(A48,orders!$A$2:$A$1001,orders!$N$2:$N$1001,,0)</f>
        <v>EXCELSA</v>
      </c>
      <c r="D48">
        <f>_xlfn.XLOOKUP(A48,orders!$A$2:$A$1001,orders!$M$2:$M$1001,,0)</f>
        <v>63.249999999999993</v>
      </c>
      <c r="E48" s="14">
        <f>_xlfn.XLOOKUP(A48,orders!$A$2:$A$1001,orders!$B$2:$B$1001,,0)</f>
        <v>43776</v>
      </c>
      <c r="G48" s="15" t="s">
        <v>6205</v>
      </c>
      <c r="H48">
        <v>987.40499999999997</v>
      </c>
    </row>
    <row r="49" spans="1:8" x14ac:dyDescent="0.35">
      <c r="A49" t="str">
        <f>_xlfn.XLOOKUP(orders!$A49,orders!$A$2:$A$1001,orders!$A$2:$A$1001,,0)</f>
        <v>VMW-26889-781</v>
      </c>
      <c r="B49" t="str">
        <f>IFERROR(_xlfn.XLOOKUP(A49,orders!$A$2:$A$1001,orders!$O$2:$O$1001,,0),"")</f>
        <v>Light</v>
      </c>
      <c r="C49" t="str">
        <f>_xlfn.XLOOKUP(A49,orders!$A$2:$A$1001,orders!$N$2:$N$1001,,0)</f>
        <v>Arabica</v>
      </c>
      <c r="D49">
        <f>_xlfn.XLOOKUP(A49,orders!$A$2:$A$1001,orders!$M$2:$M$1001,,0)</f>
        <v>7.77</v>
      </c>
      <c r="E49" s="14">
        <f>_xlfn.XLOOKUP(A49,orders!$A$2:$A$1001,orders!$B$2:$B$1001,,0)</f>
        <v>43644</v>
      </c>
      <c r="G49" s="15" t="s">
        <v>6206</v>
      </c>
      <c r="H49">
        <v>1021.1399999999998</v>
      </c>
    </row>
    <row r="50" spans="1:8" x14ac:dyDescent="0.35">
      <c r="A50" t="str">
        <f>_xlfn.XLOOKUP(orders!$A50,orders!$A$2:$A$1001,orders!$A$2:$A$1001,,0)</f>
        <v>DBU-81099-586</v>
      </c>
      <c r="B50" t="str">
        <f>IFERROR(_xlfn.XLOOKUP(A50,orders!$A$2:$A$1001,orders!$O$2:$O$1001,,0),"")</f>
        <v>Dark</v>
      </c>
      <c r="C50" t="str">
        <f>_xlfn.XLOOKUP(A50,orders!$A$2:$A$1001,orders!$N$2:$N$1001,,0)</f>
        <v>Arabica</v>
      </c>
      <c r="D50">
        <f>_xlfn.XLOOKUP(A50,orders!$A$2:$A$1001,orders!$M$2:$M$1001,,0)</f>
        <v>91.539999999999992</v>
      </c>
      <c r="E50" s="14">
        <f>_xlfn.XLOOKUP(A50,orders!$A$2:$A$1001,orders!$B$2:$B$1001,,0)</f>
        <v>44085</v>
      </c>
      <c r="G50" s="15" t="s">
        <v>6207</v>
      </c>
      <c r="H50">
        <v>2115.4850000000001</v>
      </c>
    </row>
    <row r="51" spans="1:8" x14ac:dyDescent="0.35">
      <c r="A51" t="str">
        <f>_xlfn.XLOOKUP(orders!$A51,orders!$A$2:$A$1001,orders!$A$2:$A$1001,,0)</f>
        <v>PQA-54820-810</v>
      </c>
      <c r="B51" t="str">
        <f>IFERROR(_xlfn.XLOOKUP(A51,orders!$A$2:$A$1001,orders!$O$2:$O$1001,,0),"")</f>
        <v>Light</v>
      </c>
      <c r="C51" t="str">
        <f>_xlfn.XLOOKUP(A51,orders!$A$2:$A$1001,orders!$N$2:$N$1001,,0)</f>
        <v>Arabica</v>
      </c>
      <c r="D51">
        <f>_xlfn.XLOOKUP(A51,orders!$A$2:$A$1001,orders!$M$2:$M$1001,,0)</f>
        <v>38.849999999999994</v>
      </c>
      <c r="E51" s="14">
        <f>_xlfn.XLOOKUP(A51,orders!$A$2:$A$1001,orders!$B$2:$B$1001,,0)</f>
        <v>44790</v>
      </c>
      <c r="G51" s="15" t="s">
        <v>6208</v>
      </c>
      <c r="H51">
        <v>398.565</v>
      </c>
    </row>
    <row r="52" spans="1:8" x14ac:dyDescent="0.35">
      <c r="A52" t="str">
        <f>_xlfn.XLOOKUP(orders!$A52,orders!$A$2:$A$1001,orders!$A$2:$A$1001,,0)</f>
        <v>XKB-41924-202</v>
      </c>
      <c r="B52" t="str">
        <f>IFERROR(_xlfn.XLOOKUP(A52,orders!$A$2:$A$1001,orders!$O$2:$O$1001,,0),"")</f>
        <v>Dark</v>
      </c>
      <c r="C52" t="str">
        <f>_xlfn.XLOOKUP(A52,orders!$A$2:$A$1001,orders!$N$2:$N$1001,,0)</f>
        <v>Liberica</v>
      </c>
      <c r="D52">
        <f>_xlfn.XLOOKUP(A52,orders!$A$2:$A$1001,orders!$M$2:$M$1001,,0)</f>
        <v>15.54</v>
      </c>
      <c r="E52" s="14">
        <f>_xlfn.XLOOKUP(A52,orders!$A$2:$A$1001,orders!$B$2:$B$1001,,0)</f>
        <v>44792</v>
      </c>
      <c r="G52" s="15" t="s">
        <v>6209</v>
      </c>
      <c r="H52">
        <v>1361.4549999999999</v>
      </c>
    </row>
    <row r="53" spans="1:8" x14ac:dyDescent="0.35">
      <c r="A53" t="str">
        <f>_xlfn.XLOOKUP(orders!$A53,orders!$A$2:$A$1001,orders!$A$2:$A$1001,,0)</f>
        <v>DWZ-69106-473</v>
      </c>
      <c r="B53" t="str">
        <f>IFERROR(_xlfn.XLOOKUP(A53,orders!$A$2:$A$1001,orders!$O$2:$O$1001,,0),"")</f>
        <v>Light</v>
      </c>
      <c r="C53" t="str">
        <f>_xlfn.XLOOKUP(A53,orders!$A$2:$A$1001,orders!$N$2:$N$1001,,0)</f>
        <v>Liberica</v>
      </c>
      <c r="D53">
        <f>_xlfn.XLOOKUP(A53,orders!$A$2:$A$1001,orders!$M$2:$M$1001,,0)</f>
        <v>145.82</v>
      </c>
      <c r="E53" s="14">
        <f>_xlfn.XLOOKUP(A53,orders!$A$2:$A$1001,orders!$B$2:$B$1001,,0)</f>
        <v>43600</v>
      </c>
      <c r="G53" s="15" t="s">
        <v>6210</v>
      </c>
      <c r="H53">
        <v>1114.5350000000001</v>
      </c>
    </row>
    <row r="54" spans="1:8" x14ac:dyDescent="0.35">
      <c r="A54" t="str">
        <f>_xlfn.XLOOKUP(orders!$A54,orders!$A$2:$A$1001,orders!$A$2:$A$1001,,0)</f>
        <v>YHV-68700-050</v>
      </c>
      <c r="B54" t="str">
        <f>IFERROR(_xlfn.XLOOKUP(A54,orders!$A$2:$A$1001,orders!$O$2:$O$1001,,0),"")</f>
        <v>Medium</v>
      </c>
      <c r="C54" t="str">
        <f>_xlfn.XLOOKUP(A54,orders!$A$2:$A$1001,orders!$N$2:$N$1001,,0)</f>
        <v>Robusta</v>
      </c>
      <c r="D54">
        <f>_xlfn.XLOOKUP(A54,orders!$A$2:$A$1001,orders!$M$2:$M$1001,,0)</f>
        <v>29.849999999999998</v>
      </c>
      <c r="E54" s="14">
        <f>_xlfn.XLOOKUP(A54,orders!$A$2:$A$1001,orders!$B$2:$B$1001,,0)</f>
        <v>43719</v>
      </c>
      <c r="G54" s="15" t="s">
        <v>6211</v>
      </c>
      <c r="H54">
        <v>706.34500000000003</v>
      </c>
    </row>
    <row r="55" spans="1:8" x14ac:dyDescent="0.35">
      <c r="A55" t="str">
        <f>_xlfn.XLOOKUP(orders!$A55,orders!$A$2:$A$1001,orders!$A$2:$A$1001,,0)</f>
        <v>YHV-68700-050</v>
      </c>
      <c r="B55" t="str">
        <f>IFERROR(_xlfn.XLOOKUP(A55,orders!$A$2:$A$1001,orders!$O$2:$O$1001,,0),"")</f>
        <v>Medium</v>
      </c>
      <c r="C55" t="str">
        <f>_xlfn.XLOOKUP(A55,orders!$A$2:$A$1001,orders!$N$2:$N$1001,,0)</f>
        <v>Robusta</v>
      </c>
      <c r="D55">
        <f>_xlfn.XLOOKUP(A55,orders!$A$2:$A$1001,orders!$M$2:$M$1001,,0)</f>
        <v>29.849999999999998</v>
      </c>
      <c r="E55" s="14">
        <f>_xlfn.XLOOKUP(A55,orders!$A$2:$A$1001,orders!$B$2:$B$1001,,0)</f>
        <v>43719</v>
      </c>
      <c r="G55" s="15" t="s">
        <v>6212</v>
      </c>
      <c r="H55">
        <v>1212.6099999999999</v>
      </c>
    </row>
    <row r="56" spans="1:8" x14ac:dyDescent="0.35">
      <c r="A56" t="str">
        <f>_xlfn.XLOOKUP(orders!$A56,orders!$A$2:$A$1001,orders!$A$2:$A$1001,,0)</f>
        <v>KRB-88066-642</v>
      </c>
      <c r="B56" t="str">
        <f>IFERROR(_xlfn.XLOOKUP(A56,orders!$A$2:$A$1001,orders!$O$2:$O$1001,,0),"")</f>
        <v>Medium</v>
      </c>
      <c r="C56" t="str">
        <f>_xlfn.XLOOKUP(A56,orders!$A$2:$A$1001,orders!$N$2:$N$1001,,0)</f>
        <v>Liberica</v>
      </c>
      <c r="D56">
        <f>_xlfn.XLOOKUP(A56,orders!$A$2:$A$1001,orders!$M$2:$M$1001,,0)</f>
        <v>72.75</v>
      </c>
      <c r="E56" s="14">
        <f>_xlfn.XLOOKUP(A56,orders!$A$2:$A$1001,orders!$B$2:$B$1001,,0)</f>
        <v>44271</v>
      </c>
      <c r="G56" s="15" t="s">
        <v>6213</v>
      </c>
      <c r="H56">
        <v>863.93999999999994</v>
      </c>
    </row>
    <row r="57" spans="1:8" x14ac:dyDescent="0.35">
      <c r="A57" t="str">
        <f>_xlfn.XLOOKUP(orders!$A57,orders!$A$2:$A$1001,orders!$A$2:$A$1001,,0)</f>
        <v>LQU-08404-173</v>
      </c>
      <c r="B57" t="str">
        <f>IFERROR(_xlfn.XLOOKUP(A57,orders!$A$2:$A$1001,orders!$O$2:$O$1001,,0),"")</f>
        <v>Light</v>
      </c>
      <c r="C57" t="str">
        <f>_xlfn.XLOOKUP(A57,orders!$A$2:$A$1001,orders!$N$2:$N$1001,,0)</f>
        <v>Liberica</v>
      </c>
      <c r="D57">
        <f>_xlfn.XLOOKUP(A57,orders!$A$2:$A$1001,orders!$M$2:$M$1001,,0)</f>
        <v>47.55</v>
      </c>
      <c r="E57" s="14">
        <f>_xlfn.XLOOKUP(A57,orders!$A$2:$A$1001,orders!$B$2:$B$1001,,0)</f>
        <v>44168</v>
      </c>
      <c r="G57" s="15" t="s">
        <v>6214</v>
      </c>
      <c r="H57">
        <v>823.38499999999988</v>
      </c>
    </row>
    <row r="58" spans="1:8" x14ac:dyDescent="0.35">
      <c r="A58" t="str">
        <f>_xlfn.XLOOKUP(orders!$A58,orders!$A$2:$A$1001,orders!$A$2:$A$1001,,0)</f>
        <v>CWK-60159-881</v>
      </c>
      <c r="B58" t="str">
        <f>IFERROR(_xlfn.XLOOKUP(A58,orders!$A$2:$A$1001,orders!$O$2:$O$1001,,0),"")</f>
        <v>Dark</v>
      </c>
      <c r="C58" t="str">
        <f>_xlfn.XLOOKUP(A58,orders!$A$2:$A$1001,orders!$N$2:$N$1001,,0)</f>
        <v>EXCELSA</v>
      </c>
      <c r="D58">
        <f>_xlfn.XLOOKUP(A58,orders!$A$2:$A$1001,orders!$M$2:$M$1001,,0)</f>
        <v>10.935</v>
      </c>
      <c r="E58" s="14">
        <f>_xlfn.XLOOKUP(A58,orders!$A$2:$A$1001,orders!$B$2:$B$1001,,0)</f>
        <v>43857</v>
      </c>
      <c r="G58" s="15" t="s">
        <v>6215</v>
      </c>
      <c r="H58">
        <v>1189.7849999999999</v>
      </c>
    </row>
    <row r="59" spans="1:8" x14ac:dyDescent="0.35">
      <c r="A59" t="str">
        <f>_xlfn.XLOOKUP(orders!$A59,orders!$A$2:$A$1001,orders!$A$2:$A$1001,,0)</f>
        <v>EEG-74197-843</v>
      </c>
      <c r="B59" t="str">
        <f>IFERROR(_xlfn.XLOOKUP(A59,orders!$A$2:$A$1001,orders!$O$2:$O$1001,,0),"")</f>
        <v>Light</v>
      </c>
      <c r="C59" t="str">
        <f>_xlfn.XLOOKUP(A59,orders!$A$2:$A$1001,orders!$N$2:$N$1001,,0)</f>
        <v>EXCELSA</v>
      </c>
      <c r="D59">
        <f>_xlfn.XLOOKUP(A59,orders!$A$2:$A$1001,orders!$M$2:$M$1001,,0)</f>
        <v>59.4</v>
      </c>
      <c r="E59" s="14">
        <f>_xlfn.XLOOKUP(A59,orders!$A$2:$A$1001,orders!$B$2:$B$1001,,0)</f>
        <v>44759</v>
      </c>
      <c r="G59" s="7" t="s">
        <v>6201</v>
      </c>
    </row>
    <row r="60" spans="1:8" x14ac:dyDescent="0.35">
      <c r="A60" t="str">
        <f>_xlfn.XLOOKUP(orders!$A60,orders!$A$2:$A$1001,orders!$A$2:$A$1001,,0)</f>
        <v>UCZ-59708-525</v>
      </c>
      <c r="B60" t="str">
        <f>IFERROR(_xlfn.XLOOKUP(A60,orders!$A$2:$A$1001,orders!$O$2:$O$1001,,0),"")</f>
        <v>Dark</v>
      </c>
      <c r="C60" t="str">
        <f>_xlfn.XLOOKUP(A60,orders!$A$2:$A$1001,orders!$N$2:$N$1001,,0)</f>
        <v>Liberica</v>
      </c>
      <c r="D60">
        <f>_xlfn.XLOOKUP(A60,orders!$A$2:$A$1001,orders!$M$2:$M$1001,,0)</f>
        <v>89.35499999999999</v>
      </c>
      <c r="E60" s="14">
        <f>_xlfn.XLOOKUP(A60,orders!$A$2:$A$1001,orders!$B$2:$B$1001,,0)</f>
        <v>44624</v>
      </c>
      <c r="G60" s="15" t="s">
        <v>6204</v>
      </c>
      <c r="H60">
        <v>566.94999999999993</v>
      </c>
    </row>
    <row r="61" spans="1:8" x14ac:dyDescent="0.35">
      <c r="A61" t="str">
        <f>_xlfn.XLOOKUP(orders!$A61,orders!$A$2:$A$1001,orders!$A$2:$A$1001,,0)</f>
        <v>HUB-47311-849</v>
      </c>
      <c r="B61" t="str">
        <f>IFERROR(_xlfn.XLOOKUP(A61,orders!$A$2:$A$1001,orders!$O$2:$O$1001,,0),"")</f>
        <v>Medium</v>
      </c>
      <c r="C61" t="str">
        <f>_xlfn.XLOOKUP(A61,orders!$A$2:$A$1001,orders!$N$2:$N$1001,,0)</f>
        <v>Liberica</v>
      </c>
      <c r="D61">
        <f>_xlfn.XLOOKUP(A61,orders!$A$2:$A$1001,orders!$M$2:$M$1001,,0)</f>
        <v>26.19</v>
      </c>
      <c r="E61" s="14">
        <f>_xlfn.XLOOKUP(A61,orders!$A$2:$A$1001,orders!$B$2:$B$1001,,0)</f>
        <v>44537</v>
      </c>
      <c r="G61" s="15" t="s">
        <v>6205</v>
      </c>
      <c r="H61">
        <v>1692.11</v>
      </c>
    </row>
    <row r="62" spans="1:8" x14ac:dyDescent="0.35">
      <c r="A62" t="str">
        <f>_xlfn.XLOOKUP(orders!$A62,orders!$A$2:$A$1001,orders!$A$2:$A$1001,,0)</f>
        <v>WYM-17686-694</v>
      </c>
      <c r="B62" t="str">
        <f>IFERROR(_xlfn.XLOOKUP(A62,orders!$A$2:$A$1001,orders!$O$2:$O$1001,,0),"")</f>
        <v>Dark</v>
      </c>
      <c r="C62" t="str">
        <f>_xlfn.XLOOKUP(A62,orders!$A$2:$A$1001,orders!$N$2:$N$1001,,0)</f>
        <v>Arabica</v>
      </c>
      <c r="D62">
        <f>_xlfn.XLOOKUP(A62,orders!$A$2:$A$1001,orders!$M$2:$M$1001,,0)</f>
        <v>114.42499999999998</v>
      </c>
      <c r="E62" s="14">
        <f>_xlfn.XLOOKUP(A62,orders!$A$2:$A$1001,orders!$B$2:$B$1001,,0)</f>
        <v>44252</v>
      </c>
      <c r="G62" s="15" t="s">
        <v>6206</v>
      </c>
      <c r="H62">
        <v>907.21500000000003</v>
      </c>
    </row>
    <row r="63" spans="1:8" x14ac:dyDescent="0.35">
      <c r="A63" t="str">
        <f>_xlfn.XLOOKUP(orders!$A63,orders!$A$2:$A$1001,orders!$A$2:$A$1001,,0)</f>
        <v>ZYQ-15797-695</v>
      </c>
      <c r="B63" t="str">
        <f>IFERROR(_xlfn.XLOOKUP(A63,orders!$A$2:$A$1001,orders!$O$2:$O$1001,,0),"")</f>
        <v>Dark</v>
      </c>
      <c r="C63" t="str">
        <f>_xlfn.XLOOKUP(A63,orders!$A$2:$A$1001,orders!$N$2:$N$1001,,0)</f>
        <v>Robusta</v>
      </c>
      <c r="D63">
        <f>_xlfn.XLOOKUP(A63,orders!$A$2:$A$1001,orders!$M$2:$M$1001,,0)</f>
        <v>26.849999999999994</v>
      </c>
      <c r="E63" s="14">
        <f>_xlfn.XLOOKUP(A63,orders!$A$2:$A$1001,orders!$B$2:$B$1001,,0)</f>
        <v>43521</v>
      </c>
      <c r="G63" s="15" t="s">
        <v>6207</v>
      </c>
      <c r="H63">
        <v>761.80999999999983</v>
      </c>
    </row>
    <row r="64" spans="1:8" x14ac:dyDescent="0.35">
      <c r="A64" t="str">
        <f>_xlfn.XLOOKUP(orders!$A64,orders!$A$2:$A$1001,orders!$A$2:$A$1001,,0)</f>
        <v>EEJ-16185-108</v>
      </c>
      <c r="B64" t="str">
        <f>IFERROR(_xlfn.XLOOKUP(A64,orders!$A$2:$A$1001,orders!$O$2:$O$1001,,0),"")</f>
        <v>Light</v>
      </c>
      <c r="C64" t="str">
        <f>_xlfn.XLOOKUP(A64,orders!$A$2:$A$1001,orders!$N$2:$N$1001,,0)</f>
        <v>Liberica</v>
      </c>
      <c r="D64">
        <f>_xlfn.XLOOKUP(A64,orders!$A$2:$A$1001,orders!$M$2:$M$1001,,0)</f>
        <v>23.774999999999999</v>
      </c>
      <c r="E64" s="14">
        <f>_xlfn.XLOOKUP(A64,orders!$A$2:$A$1001,orders!$B$2:$B$1001,,0)</f>
        <v>43505</v>
      </c>
      <c r="G64" s="15" t="s">
        <v>6208</v>
      </c>
      <c r="H64">
        <v>939.35500000000013</v>
      </c>
    </row>
    <row r="65" spans="1:8" x14ac:dyDescent="0.35">
      <c r="A65" t="str">
        <f>_xlfn.XLOOKUP(orders!$A65,orders!$A$2:$A$1001,orders!$A$2:$A$1001,,0)</f>
        <v>RWR-77888-800</v>
      </c>
      <c r="B65" t="str">
        <f>IFERROR(_xlfn.XLOOKUP(A65,orders!$A$2:$A$1001,orders!$O$2:$O$1001,,0),"")</f>
        <v>Medium</v>
      </c>
      <c r="C65" t="str">
        <f>_xlfn.XLOOKUP(A65,orders!$A$2:$A$1001,orders!$N$2:$N$1001,,0)</f>
        <v>Arabica</v>
      </c>
      <c r="D65">
        <f>_xlfn.XLOOKUP(A65,orders!$A$2:$A$1001,orders!$M$2:$M$1001,,0)</f>
        <v>6.75</v>
      </c>
      <c r="E65" s="14">
        <f>_xlfn.XLOOKUP(A65,orders!$A$2:$A$1001,orders!$B$2:$B$1001,,0)</f>
        <v>43868</v>
      </c>
      <c r="G65" s="15" t="s">
        <v>6209</v>
      </c>
      <c r="H65">
        <v>1438.4399999999998</v>
      </c>
    </row>
    <row r="66" spans="1:8" x14ac:dyDescent="0.35">
      <c r="A66" t="str">
        <f>_xlfn.XLOOKUP(orders!$A66,orders!$A$2:$A$1001,orders!$A$2:$A$1001,,0)</f>
        <v>LHN-75209-742</v>
      </c>
      <c r="B66" t="str">
        <f>IFERROR(_xlfn.XLOOKUP(A66,orders!$A$2:$A$1001,orders!$O$2:$O$1001,,0),"")</f>
        <v>Medium</v>
      </c>
      <c r="C66" t="str">
        <f>_xlfn.XLOOKUP(A66,orders!$A$2:$A$1001,orders!$N$2:$N$1001,,0)</f>
        <v>Robusta</v>
      </c>
      <c r="D66">
        <f>_xlfn.XLOOKUP(A66,orders!$A$2:$A$1001,orders!$M$2:$M$1001,,0)</f>
        <v>35.82</v>
      </c>
      <c r="E66" s="14">
        <f>_xlfn.XLOOKUP(A66,orders!$A$2:$A$1001,orders!$B$2:$B$1001,,0)</f>
        <v>43913</v>
      </c>
      <c r="G66" s="15" t="s">
        <v>6210</v>
      </c>
      <c r="H66">
        <v>1325.0949999999998</v>
      </c>
    </row>
    <row r="67" spans="1:8" x14ac:dyDescent="0.35">
      <c r="A67" t="str">
        <f>_xlfn.XLOOKUP(orders!$A67,orders!$A$2:$A$1001,orders!$A$2:$A$1001,,0)</f>
        <v>TIR-71396-998</v>
      </c>
      <c r="B67" t="str">
        <f>IFERROR(_xlfn.XLOOKUP(A67,orders!$A$2:$A$1001,orders!$O$2:$O$1001,,0),"")</f>
        <v>Dark</v>
      </c>
      <c r="C67" t="str">
        <f>_xlfn.XLOOKUP(A67,orders!$A$2:$A$1001,orders!$N$2:$N$1001,,0)</f>
        <v>Robusta</v>
      </c>
      <c r="D67">
        <f>_xlfn.XLOOKUP(A67,orders!$A$2:$A$1001,orders!$M$2:$M$1001,,0)</f>
        <v>82.339999999999989</v>
      </c>
      <c r="E67" s="14">
        <f>_xlfn.XLOOKUP(A67,orders!$A$2:$A$1001,orders!$B$2:$B$1001,,0)</f>
        <v>44626</v>
      </c>
      <c r="G67" s="15" t="s">
        <v>6211</v>
      </c>
      <c r="H67">
        <v>335.6</v>
      </c>
    </row>
    <row r="68" spans="1:8" x14ac:dyDescent="0.35">
      <c r="A68" t="str">
        <f>_xlfn.XLOOKUP(orders!$A68,orders!$A$2:$A$1001,orders!$A$2:$A$1001,,0)</f>
        <v>RXF-37618-213</v>
      </c>
      <c r="B68" t="str">
        <f>IFERROR(_xlfn.XLOOKUP(A68,orders!$A$2:$A$1001,orders!$O$2:$O$1001,,0),"")</f>
        <v>Light</v>
      </c>
      <c r="C68" t="str">
        <f>_xlfn.XLOOKUP(A68,orders!$A$2:$A$1001,orders!$N$2:$N$1001,,0)</f>
        <v>Robusta</v>
      </c>
      <c r="D68">
        <f>_xlfn.XLOOKUP(A68,orders!$A$2:$A$1001,orders!$M$2:$M$1001,,0)</f>
        <v>7.169999999999999</v>
      </c>
      <c r="E68" s="14">
        <f>_xlfn.XLOOKUP(A68,orders!$A$2:$A$1001,orders!$B$2:$B$1001,,0)</f>
        <v>44666</v>
      </c>
      <c r="G68" s="15" t="s">
        <v>6212</v>
      </c>
      <c r="H68">
        <v>713.05</v>
      </c>
    </row>
    <row r="69" spans="1:8" x14ac:dyDescent="0.35">
      <c r="A69" t="str">
        <f>_xlfn.XLOOKUP(orders!$A69,orders!$A$2:$A$1001,orders!$A$2:$A$1001,,0)</f>
        <v>ANM-16388-634</v>
      </c>
      <c r="B69" t="str">
        <f>IFERROR(_xlfn.XLOOKUP(A69,orders!$A$2:$A$1001,orders!$O$2:$O$1001,,0),"")</f>
        <v>Light</v>
      </c>
      <c r="C69" t="str">
        <f>_xlfn.XLOOKUP(A69,orders!$A$2:$A$1001,orders!$N$2:$N$1001,,0)</f>
        <v>Liberica</v>
      </c>
      <c r="D69">
        <f>_xlfn.XLOOKUP(A69,orders!$A$2:$A$1001,orders!$M$2:$M$1001,,0)</f>
        <v>9.51</v>
      </c>
      <c r="E69" s="14">
        <f>_xlfn.XLOOKUP(A69,orders!$A$2:$A$1001,orders!$B$2:$B$1001,,0)</f>
        <v>44519</v>
      </c>
      <c r="G69" s="15" t="s">
        <v>6213</v>
      </c>
      <c r="H69">
        <v>1403.4949999999999</v>
      </c>
    </row>
    <row r="70" spans="1:8" x14ac:dyDescent="0.35">
      <c r="A70" t="str">
        <f>_xlfn.XLOOKUP(orders!$A70,orders!$A$2:$A$1001,orders!$A$2:$A$1001,,0)</f>
        <v>WYL-29300-070</v>
      </c>
      <c r="B70" t="str">
        <f>IFERROR(_xlfn.XLOOKUP(A70,orders!$A$2:$A$1001,orders!$O$2:$O$1001,,0),"")</f>
        <v>Medium</v>
      </c>
      <c r="C70" t="str">
        <f>_xlfn.XLOOKUP(A70,orders!$A$2:$A$1001,orders!$N$2:$N$1001,,0)</f>
        <v>Robusta</v>
      </c>
      <c r="D70">
        <f>_xlfn.XLOOKUP(A70,orders!$A$2:$A$1001,orders!$M$2:$M$1001,,0)</f>
        <v>2.9849999999999999</v>
      </c>
      <c r="E70" s="14">
        <f>_xlfn.XLOOKUP(A70,orders!$A$2:$A$1001,orders!$B$2:$B$1001,,0)</f>
        <v>43754</v>
      </c>
      <c r="G70" s="15" t="s">
        <v>6214</v>
      </c>
      <c r="H70">
        <v>1108.865</v>
      </c>
    </row>
    <row r="71" spans="1:8" x14ac:dyDescent="0.35">
      <c r="A71" t="str">
        <f>_xlfn.XLOOKUP(orders!$A71,orders!$A$2:$A$1001,orders!$A$2:$A$1001,,0)</f>
        <v>JHW-74554-805</v>
      </c>
      <c r="B71" t="str">
        <f>IFERROR(_xlfn.XLOOKUP(A71,orders!$A$2:$A$1001,orders!$O$2:$O$1001,,0),"")</f>
        <v>Medium</v>
      </c>
      <c r="C71" t="str">
        <f>_xlfn.XLOOKUP(A71,orders!$A$2:$A$1001,orders!$N$2:$N$1001,,0)</f>
        <v>Robusta</v>
      </c>
      <c r="D71">
        <f>_xlfn.XLOOKUP(A71,orders!$A$2:$A$1001,orders!$M$2:$M$1001,,0)</f>
        <v>59.699999999999996</v>
      </c>
      <c r="E71" s="14">
        <f>_xlfn.XLOOKUP(A71,orders!$A$2:$A$1001,orders!$B$2:$B$1001,,0)</f>
        <v>43795</v>
      </c>
      <c r="G71" s="15" t="s">
        <v>6215</v>
      </c>
      <c r="H71">
        <v>754.18999999999971</v>
      </c>
    </row>
    <row r="72" spans="1:8" x14ac:dyDescent="0.35">
      <c r="A72" t="str">
        <f>_xlfn.XLOOKUP(orders!$A72,orders!$A$2:$A$1001,orders!$A$2:$A$1001,,0)</f>
        <v>KYS-27063-603</v>
      </c>
      <c r="B72" t="str">
        <f>IFERROR(_xlfn.XLOOKUP(A72,orders!$A$2:$A$1001,orders!$O$2:$O$1001,,0),"")</f>
        <v>Light</v>
      </c>
      <c r="C72" t="str">
        <f>_xlfn.XLOOKUP(A72,orders!$A$2:$A$1001,orders!$N$2:$N$1001,,0)</f>
        <v>EXCELSA</v>
      </c>
      <c r="D72">
        <f>_xlfn.XLOOKUP(A72,orders!$A$2:$A$1001,orders!$M$2:$M$1001,,0)</f>
        <v>136.61999999999998</v>
      </c>
      <c r="E72" s="14">
        <f>_xlfn.XLOOKUP(A72,orders!$A$2:$A$1001,orders!$B$2:$B$1001,,0)</f>
        <v>43646</v>
      </c>
      <c r="G72" s="7" t="s">
        <v>6202</v>
      </c>
    </row>
    <row r="73" spans="1:8" x14ac:dyDescent="0.35">
      <c r="A73" t="str">
        <f>_xlfn.XLOOKUP(orders!$A73,orders!$A$2:$A$1001,orders!$A$2:$A$1001,,0)</f>
        <v>GAZ-58626-277</v>
      </c>
      <c r="B73" t="str">
        <f>IFERROR(_xlfn.XLOOKUP(A73,orders!$A$2:$A$1001,orders!$O$2:$O$1001,,0),"")</f>
        <v>Light</v>
      </c>
      <c r="C73" t="str">
        <f>_xlfn.XLOOKUP(A73,orders!$A$2:$A$1001,orders!$N$2:$N$1001,,0)</f>
        <v>Liberica</v>
      </c>
      <c r="D73">
        <f>_xlfn.XLOOKUP(A73,orders!$A$2:$A$1001,orders!$M$2:$M$1001,,0)</f>
        <v>9.51</v>
      </c>
      <c r="E73" s="14">
        <f>_xlfn.XLOOKUP(A73,orders!$A$2:$A$1001,orders!$B$2:$B$1001,,0)</f>
        <v>44200</v>
      </c>
      <c r="G73" s="15" t="s">
        <v>6204</v>
      </c>
      <c r="H73">
        <v>837.68499999999995</v>
      </c>
    </row>
    <row r="74" spans="1:8" x14ac:dyDescent="0.35">
      <c r="A74" t="str">
        <f>_xlfn.XLOOKUP(orders!$A74,orders!$A$2:$A$1001,orders!$A$2:$A$1001,,0)</f>
        <v>RPJ-37787-335</v>
      </c>
      <c r="B74" t="str">
        <f>IFERROR(_xlfn.XLOOKUP(A74,orders!$A$2:$A$1001,orders!$O$2:$O$1001,,0),"")</f>
        <v>Medium</v>
      </c>
      <c r="C74" t="str">
        <f>_xlfn.XLOOKUP(A74,orders!$A$2:$A$1001,orders!$N$2:$N$1001,,0)</f>
        <v>Arabica</v>
      </c>
      <c r="D74">
        <f>_xlfn.XLOOKUP(A74,orders!$A$2:$A$1001,orders!$M$2:$M$1001,,0)</f>
        <v>77.624999999999986</v>
      </c>
      <c r="E74" s="14">
        <f>_xlfn.XLOOKUP(A74,orders!$A$2:$A$1001,orders!$B$2:$B$1001,,0)</f>
        <v>44131</v>
      </c>
      <c r="G74" s="15" t="s">
        <v>6205</v>
      </c>
      <c r="H74">
        <v>955.85999999999979</v>
      </c>
    </row>
    <row r="75" spans="1:8" x14ac:dyDescent="0.35">
      <c r="A75" t="str">
        <f>_xlfn.XLOOKUP(orders!$A75,orders!$A$2:$A$1001,orders!$A$2:$A$1001,,0)</f>
        <v>LEF-83057-763</v>
      </c>
      <c r="B75" t="str">
        <f>IFERROR(_xlfn.XLOOKUP(A75,orders!$A$2:$A$1001,orders!$O$2:$O$1001,,0),"")</f>
        <v>Medium</v>
      </c>
      <c r="C75" t="str">
        <f>_xlfn.XLOOKUP(A75,orders!$A$2:$A$1001,orders!$N$2:$N$1001,,0)</f>
        <v>Liberica</v>
      </c>
      <c r="D75">
        <f>_xlfn.XLOOKUP(A75,orders!$A$2:$A$1001,orders!$M$2:$M$1001,,0)</f>
        <v>21.825000000000003</v>
      </c>
      <c r="E75" s="14">
        <f>_xlfn.XLOOKUP(A75,orders!$A$2:$A$1001,orders!$B$2:$B$1001,,0)</f>
        <v>44362</v>
      </c>
      <c r="G75" s="15" t="s">
        <v>6206</v>
      </c>
      <c r="H75">
        <v>1544.64</v>
      </c>
    </row>
    <row r="76" spans="1:8" x14ac:dyDescent="0.35">
      <c r="A76" t="str">
        <f>_xlfn.XLOOKUP(orders!$A76,orders!$A$2:$A$1001,orders!$A$2:$A$1001,,0)</f>
        <v>RPW-36123-215</v>
      </c>
      <c r="B76" t="str">
        <f>IFERROR(_xlfn.XLOOKUP(A76,orders!$A$2:$A$1001,orders!$O$2:$O$1001,,0),"")</f>
        <v>Light</v>
      </c>
      <c r="C76" t="str">
        <f>_xlfn.XLOOKUP(A76,orders!$A$2:$A$1001,orders!$N$2:$N$1001,,0)</f>
        <v>EXCELSA</v>
      </c>
      <c r="D76">
        <f>_xlfn.XLOOKUP(A76,orders!$A$2:$A$1001,orders!$M$2:$M$1001,,0)</f>
        <v>17.82</v>
      </c>
      <c r="E76" s="14">
        <f>_xlfn.XLOOKUP(A76,orders!$A$2:$A$1001,orders!$B$2:$B$1001,,0)</f>
        <v>44396</v>
      </c>
      <c r="G76" s="15" t="s">
        <v>6207</v>
      </c>
      <c r="H76">
        <v>1005.5849999999998</v>
      </c>
    </row>
    <row r="77" spans="1:8" x14ac:dyDescent="0.35">
      <c r="A77" t="str">
        <f>_xlfn.XLOOKUP(orders!$A77,orders!$A$2:$A$1001,orders!$A$2:$A$1001,,0)</f>
        <v>WLL-59044-117</v>
      </c>
      <c r="B77" t="str">
        <f>IFERROR(_xlfn.XLOOKUP(A77,orders!$A$2:$A$1001,orders!$O$2:$O$1001,,0),"")</f>
        <v>Dark</v>
      </c>
      <c r="C77" t="str">
        <f>_xlfn.XLOOKUP(A77,orders!$A$2:$A$1001,orders!$N$2:$N$1001,,0)</f>
        <v>Robusta</v>
      </c>
      <c r="D77">
        <f>_xlfn.XLOOKUP(A77,orders!$A$2:$A$1001,orders!$M$2:$M$1001,,0)</f>
        <v>53.699999999999996</v>
      </c>
      <c r="E77" s="14">
        <f>_xlfn.XLOOKUP(A77,orders!$A$2:$A$1001,orders!$B$2:$B$1001,,0)</f>
        <v>44400</v>
      </c>
      <c r="G77" s="15" t="s">
        <v>6208</v>
      </c>
      <c r="H77">
        <v>893.31500000000005</v>
      </c>
    </row>
    <row r="78" spans="1:8" x14ac:dyDescent="0.35">
      <c r="A78" t="str">
        <f>_xlfn.XLOOKUP(orders!$A78,orders!$A$2:$A$1001,orders!$A$2:$A$1001,,0)</f>
        <v>AWT-22827-563</v>
      </c>
      <c r="B78" t="str">
        <f>IFERROR(_xlfn.XLOOKUP(A78,orders!$A$2:$A$1001,orders!$O$2:$O$1001,,0),"")</f>
        <v>Light</v>
      </c>
      <c r="C78" t="str">
        <f>_xlfn.XLOOKUP(A78,orders!$A$2:$A$1001,orders!$N$2:$N$1001,,0)</f>
        <v>Robusta</v>
      </c>
      <c r="D78">
        <f>_xlfn.XLOOKUP(A78,orders!$A$2:$A$1001,orders!$M$2:$M$1001,,0)</f>
        <v>3.5849999999999995</v>
      </c>
      <c r="E78" s="14">
        <f>_xlfn.XLOOKUP(A78,orders!$A$2:$A$1001,orders!$B$2:$B$1001,,0)</f>
        <v>43855</v>
      </c>
      <c r="G78" s="15" t="s">
        <v>6209</v>
      </c>
      <c r="H78">
        <v>864.52999999999986</v>
      </c>
    </row>
    <row r="79" spans="1:8" x14ac:dyDescent="0.35">
      <c r="A79" t="str">
        <f>_xlfn.XLOOKUP(orders!$A79,orders!$A$2:$A$1001,orders!$A$2:$A$1001,,0)</f>
        <v>QLM-07145-668</v>
      </c>
      <c r="B79" t="str">
        <f>IFERROR(_xlfn.XLOOKUP(A79,orders!$A$2:$A$1001,orders!$O$2:$O$1001,,0),"")</f>
        <v>Dark</v>
      </c>
      <c r="C79" t="str">
        <f>_xlfn.XLOOKUP(A79,orders!$A$2:$A$1001,orders!$N$2:$N$1001,,0)</f>
        <v>EXCELSA</v>
      </c>
      <c r="D79">
        <f>_xlfn.XLOOKUP(A79,orders!$A$2:$A$1001,orders!$M$2:$M$1001,,0)</f>
        <v>7.29</v>
      </c>
      <c r="E79" s="14">
        <f>_xlfn.XLOOKUP(A79,orders!$A$2:$A$1001,orders!$B$2:$B$1001,,0)</f>
        <v>43594</v>
      </c>
      <c r="G79" s="15" t="s">
        <v>6210</v>
      </c>
      <c r="H79">
        <v>735.63499999999999</v>
      </c>
    </row>
    <row r="80" spans="1:8" x14ac:dyDescent="0.35">
      <c r="A80" t="str">
        <f>_xlfn.XLOOKUP(orders!$A80,orders!$A$2:$A$1001,orders!$A$2:$A$1001,,0)</f>
        <v>HVQ-64398-930</v>
      </c>
      <c r="B80" t="str">
        <f>IFERROR(_xlfn.XLOOKUP(A80,orders!$A$2:$A$1001,orders!$O$2:$O$1001,,0),"")</f>
        <v>Medium</v>
      </c>
      <c r="C80" t="str">
        <f>_xlfn.XLOOKUP(A80,orders!$A$2:$A$1001,orders!$N$2:$N$1001,,0)</f>
        <v>Arabica</v>
      </c>
      <c r="D80">
        <f>_xlfn.XLOOKUP(A80,orders!$A$2:$A$1001,orders!$M$2:$M$1001,,0)</f>
        <v>40.5</v>
      </c>
      <c r="E80" s="14">
        <f>_xlfn.XLOOKUP(A80,orders!$A$2:$A$1001,orders!$B$2:$B$1001,,0)</f>
        <v>43920</v>
      </c>
      <c r="G80" s="15" t="s">
        <v>6211</v>
      </c>
      <c r="H80">
        <v>1097.44</v>
      </c>
    </row>
    <row r="81" spans="1:8" x14ac:dyDescent="0.35">
      <c r="A81" t="str">
        <f>_xlfn.XLOOKUP(orders!$A81,orders!$A$2:$A$1001,orders!$A$2:$A$1001,,0)</f>
        <v>WRT-40778-247</v>
      </c>
      <c r="B81" t="str">
        <f>IFERROR(_xlfn.XLOOKUP(A81,orders!$A$2:$A$1001,orders!$O$2:$O$1001,,0),"")</f>
        <v>Light</v>
      </c>
      <c r="C81" t="str">
        <f>_xlfn.XLOOKUP(A81,orders!$A$2:$A$1001,orders!$N$2:$N$1001,,0)</f>
        <v>Robusta</v>
      </c>
      <c r="D81">
        <f>_xlfn.XLOOKUP(A81,orders!$A$2:$A$1001,orders!$M$2:$M$1001,,0)</f>
        <v>47.8</v>
      </c>
      <c r="E81" s="14">
        <f>_xlfn.XLOOKUP(A81,orders!$A$2:$A$1001,orders!$B$2:$B$1001,,0)</f>
        <v>44633</v>
      </c>
      <c r="G81" s="15" t="s">
        <v>6212</v>
      </c>
      <c r="H81">
        <v>1648.3249999999998</v>
      </c>
    </row>
    <row r="82" spans="1:8" x14ac:dyDescent="0.35">
      <c r="A82" t="str">
        <f>_xlfn.XLOOKUP(orders!$A82,orders!$A$2:$A$1001,orders!$A$2:$A$1001,,0)</f>
        <v>SUB-13006-125</v>
      </c>
      <c r="B82" t="str">
        <f>IFERROR(_xlfn.XLOOKUP(A82,orders!$A$2:$A$1001,orders!$O$2:$O$1001,,0),"")</f>
        <v>Light</v>
      </c>
      <c r="C82" t="str">
        <f>_xlfn.XLOOKUP(A82,orders!$A$2:$A$1001,orders!$N$2:$N$1001,,0)</f>
        <v>Arabica</v>
      </c>
      <c r="D82">
        <f>_xlfn.XLOOKUP(A82,orders!$A$2:$A$1001,orders!$M$2:$M$1001,,0)</f>
        <v>38.849999999999994</v>
      </c>
      <c r="E82" s="14">
        <f>_xlfn.XLOOKUP(A82,orders!$A$2:$A$1001,orders!$B$2:$B$1001,,0)</f>
        <v>43572</v>
      </c>
      <c r="G82" s="15" t="s">
        <v>6213</v>
      </c>
      <c r="H82">
        <v>1267.7849999999999</v>
      </c>
    </row>
    <row r="83" spans="1:8" x14ac:dyDescent="0.35">
      <c r="A83" t="str">
        <f>_xlfn.XLOOKUP(orders!$A83,orders!$A$2:$A$1001,orders!$A$2:$A$1001,,0)</f>
        <v>CQM-49696-263</v>
      </c>
      <c r="B83" t="str">
        <f>IFERROR(_xlfn.XLOOKUP(A83,orders!$A$2:$A$1001,orders!$O$2:$O$1001,,0),"")</f>
        <v>Light</v>
      </c>
      <c r="C83" t="str">
        <f>_xlfn.XLOOKUP(A83,orders!$A$2:$A$1001,orders!$N$2:$N$1001,,0)</f>
        <v>Liberica</v>
      </c>
      <c r="D83">
        <f>_xlfn.XLOOKUP(A83,orders!$A$2:$A$1001,orders!$M$2:$M$1001,,0)</f>
        <v>109.36499999999999</v>
      </c>
      <c r="E83" s="14">
        <f>_xlfn.XLOOKUP(A83,orders!$A$2:$A$1001,orders!$B$2:$B$1001,,0)</f>
        <v>43763</v>
      </c>
      <c r="G83" s="15" t="s">
        <v>6214</v>
      </c>
      <c r="H83">
        <v>1616.1799999999998</v>
      </c>
    </row>
    <row r="84" spans="1:8" x14ac:dyDescent="0.35">
      <c r="A84" t="str">
        <f>_xlfn.XLOOKUP(orders!$A84,orders!$A$2:$A$1001,orders!$A$2:$A$1001,,0)</f>
        <v>KXN-85094-246</v>
      </c>
      <c r="B84" t="str">
        <f>IFERROR(_xlfn.XLOOKUP(A84,orders!$A$2:$A$1001,orders!$O$2:$O$1001,,0),"")</f>
        <v>Medium</v>
      </c>
      <c r="C84" t="str">
        <f>_xlfn.XLOOKUP(A84,orders!$A$2:$A$1001,orders!$N$2:$N$1001,,0)</f>
        <v>Liberica</v>
      </c>
      <c r="D84">
        <f>_xlfn.XLOOKUP(A84,orders!$A$2:$A$1001,orders!$M$2:$M$1001,,0)</f>
        <v>100.39499999999998</v>
      </c>
      <c r="E84" s="14">
        <f>_xlfn.XLOOKUP(A84,orders!$A$2:$A$1001,orders!$B$2:$B$1001,,0)</f>
        <v>43721</v>
      </c>
      <c r="G84" s="15" t="s">
        <v>6215</v>
      </c>
      <c r="H84">
        <v>1213.1099999999999</v>
      </c>
    </row>
    <row r="85" spans="1:8" x14ac:dyDescent="0.35">
      <c r="A85" t="str">
        <f>_xlfn.XLOOKUP(orders!$A85,orders!$A$2:$A$1001,orders!$A$2:$A$1001,,0)</f>
        <v>XOQ-12405-419</v>
      </c>
      <c r="B85" t="str">
        <f>IFERROR(_xlfn.XLOOKUP(A85,orders!$A$2:$A$1001,orders!$O$2:$O$1001,,0),"")</f>
        <v>Dark</v>
      </c>
      <c r="C85" t="str">
        <f>_xlfn.XLOOKUP(A85,orders!$A$2:$A$1001,orders!$N$2:$N$1001,,0)</f>
        <v>Robusta</v>
      </c>
      <c r="D85">
        <f>_xlfn.XLOOKUP(A85,orders!$A$2:$A$1001,orders!$M$2:$M$1001,,0)</f>
        <v>82.339999999999989</v>
      </c>
      <c r="E85" s="14">
        <f>_xlfn.XLOOKUP(A85,orders!$A$2:$A$1001,orders!$B$2:$B$1001,,0)</f>
        <v>43933</v>
      </c>
      <c r="G85" s="7" t="s">
        <v>6203</v>
      </c>
    </row>
    <row r="86" spans="1:8" x14ac:dyDescent="0.35">
      <c r="A86" t="str">
        <f>_xlfn.XLOOKUP(orders!$A86,orders!$A$2:$A$1001,orders!$A$2:$A$1001,,0)</f>
        <v>HYF-10254-369</v>
      </c>
      <c r="B86" t="str">
        <f>IFERROR(_xlfn.XLOOKUP(A86,orders!$A$2:$A$1001,orders!$O$2:$O$1001,,0),"")</f>
        <v>Light</v>
      </c>
      <c r="C86" t="str">
        <f>_xlfn.XLOOKUP(A86,orders!$A$2:$A$1001,orders!$N$2:$N$1001,,0)</f>
        <v>Liberica</v>
      </c>
      <c r="D86">
        <f>_xlfn.XLOOKUP(A86,orders!$A$2:$A$1001,orders!$M$2:$M$1001,,0)</f>
        <v>9.51</v>
      </c>
      <c r="E86" s="14">
        <f>_xlfn.XLOOKUP(A86,orders!$A$2:$A$1001,orders!$B$2:$B$1001,,0)</f>
        <v>43783</v>
      </c>
      <c r="G86" s="15" t="s">
        <v>6204</v>
      </c>
      <c r="H86">
        <v>1254.2949999999996</v>
      </c>
    </row>
    <row r="87" spans="1:8" x14ac:dyDescent="0.35">
      <c r="A87" t="str">
        <f>_xlfn.XLOOKUP(orders!$A87,orders!$A$2:$A$1001,orders!$A$2:$A$1001,,0)</f>
        <v>XXJ-47000-307</v>
      </c>
      <c r="B87" t="str">
        <f>IFERROR(_xlfn.XLOOKUP(A87,orders!$A$2:$A$1001,orders!$O$2:$O$1001,,0),"")</f>
        <v>Light</v>
      </c>
      <c r="C87" t="str">
        <f>_xlfn.XLOOKUP(A87,orders!$A$2:$A$1001,orders!$N$2:$N$1001,,0)</f>
        <v>Arabica</v>
      </c>
      <c r="D87">
        <f>_xlfn.XLOOKUP(A87,orders!$A$2:$A$1001,orders!$M$2:$M$1001,,0)</f>
        <v>89.35499999999999</v>
      </c>
      <c r="E87" s="14">
        <f>_xlfn.XLOOKUP(A87,orders!$A$2:$A$1001,orders!$B$2:$B$1001,,0)</f>
        <v>43664</v>
      </c>
      <c r="G87" s="15" t="s">
        <v>6205</v>
      </c>
      <c r="H87">
        <v>393.63</v>
      </c>
    </row>
    <row r="88" spans="1:8" x14ac:dyDescent="0.35">
      <c r="A88" t="str">
        <f>_xlfn.XLOOKUP(orders!$A88,orders!$A$2:$A$1001,orders!$A$2:$A$1001,,0)</f>
        <v>XXJ-47000-307</v>
      </c>
      <c r="B88" t="str">
        <f>IFERROR(_xlfn.XLOOKUP(A88,orders!$A$2:$A$1001,orders!$O$2:$O$1001,,0),"")</f>
        <v>Light</v>
      </c>
      <c r="C88" t="str">
        <f>_xlfn.XLOOKUP(A88,orders!$A$2:$A$1001,orders!$N$2:$N$1001,,0)</f>
        <v>Arabica</v>
      </c>
      <c r="D88">
        <f>_xlfn.XLOOKUP(A88,orders!$A$2:$A$1001,orders!$M$2:$M$1001,,0)</f>
        <v>89.35499999999999</v>
      </c>
      <c r="E88" s="14">
        <f>_xlfn.XLOOKUP(A88,orders!$A$2:$A$1001,orders!$B$2:$B$1001,,0)</f>
        <v>43664</v>
      </c>
      <c r="G88" s="15" t="s">
        <v>6206</v>
      </c>
      <c r="H88">
        <v>1331.7649999999999</v>
      </c>
    </row>
    <row r="89" spans="1:8" x14ac:dyDescent="0.35">
      <c r="A89" t="str">
        <f>_xlfn.XLOOKUP(orders!$A89,orders!$A$2:$A$1001,orders!$A$2:$A$1001,,0)</f>
        <v>ZDK-82166-357</v>
      </c>
      <c r="B89" t="str">
        <f>IFERROR(_xlfn.XLOOKUP(A89,orders!$A$2:$A$1001,orders!$O$2:$O$1001,,0),"")</f>
        <v>Medium</v>
      </c>
      <c r="C89" t="str">
        <f>_xlfn.XLOOKUP(A89,orders!$A$2:$A$1001,orders!$N$2:$N$1001,,0)</f>
        <v>Arabica</v>
      </c>
      <c r="D89">
        <f>_xlfn.XLOOKUP(A89,orders!$A$2:$A$1001,orders!$M$2:$M$1001,,0)</f>
        <v>33.75</v>
      </c>
      <c r="E89" s="14">
        <f>_xlfn.XLOOKUP(A89,orders!$A$2:$A$1001,orders!$B$2:$B$1001,,0)</f>
        <v>44289</v>
      </c>
      <c r="G89" s="15" t="s">
        <v>6207</v>
      </c>
      <c r="H89">
        <v>719.65</v>
      </c>
    </row>
    <row r="90" spans="1:8" x14ac:dyDescent="0.35">
      <c r="A90" t="str">
        <f>_xlfn.XLOOKUP(orders!$A90,orders!$A$2:$A$1001,orders!$A$2:$A$1001,,0)</f>
        <v>IHN-19982-362</v>
      </c>
      <c r="B90" t="str">
        <f>IFERROR(_xlfn.XLOOKUP(A90,orders!$A$2:$A$1001,orders!$O$2:$O$1001,,0),"")</f>
        <v>Light</v>
      </c>
      <c r="C90" t="str">
        <f>_xlfn.XLOOKUP(A90,orders!$A$2:$A$1001,orders!$N$2:$N$1001,,0)</f>
        <v>Robusta</v>
      </c>
      <c r="D90">
        <f>_xlfn.XLOOKUP(A90,orders!$A$2:$A$1001,orders!$M$2:$M$1001,,0)</f>
        <v>35.849999999999994</v>
      </c>
      <c r="E90" s="14">
        <f>_xlfn.XLOOKUP(A90,orders!$A$2:$A$1001,orders!$B$2:$B$1001,,0)</f>
        <v>44284</v>
      </c>
      <c r="G90" s="15" t="s">
        <v>6208</v>
      </c>
      <c r="H90">
        <v>1002.37</v>
      </c>
    </row>
    <row r="91" spans="1:8" x14ac:dyDescent="0.35">
      <c r="A91" t="str">
        <f>_xlfn.XLOOKUP(orders!$A91,orders!$A$2:$A$1001,orders!$A$2:$A$1001,,0)</f>
        <v>VMT-10030-889</v>
      </c>
      <c r="B91" t="str">
        <f>IFERROR(_xlfn.XLOOKUP(A91,orders!$A$2:$A$1001,orders!$O$2:$O$1001,,0),"")</f>
        <v>Light</v>
      </c>
      <c r="C91" t="str">
        <f>_xlfn.XLOOKUP(A91,orders!$A$2:$A$1001,orders!$N$2:$N$1001,,0)</f>
        <v>Arabica</v>
      </c>
      <c r="D91">
        <f>_xlfn.XLOOKUP(A91,orders!$A$2:$A$1001,orders!$M$2:$M$1001,,0)</f>
        <v>77.699999999999989</v>
      </c>
      <c r="E91" s="14">
        <f>_xlfn.XLOOKUP(A91,orders!$A$2:$A$1001,orders!$B$2:$B$1001,,0)</f>
        <v>44545</v>
      </c>
      <c r="G91" s="15" t="s">
        <v>6209</v>
      </c>
      <c r="H91">
        <v>1137.6899999999994</v>
      </c>
    </row>
    <row r="92" spans="1:8" x14ac:dyDescent="0.35">
      <c r="A92" t="str">
        <f>_xlfn.XLOOKUP(orders!$A92,orders!$A$2:$A$1001,orders!$A$2:$A$1001,,0)</f>
        <v>NHL-11063-100</v>
      </c>
      <c r="B92" t="str">
        <f>IFERROR(_xlfn.XLOOKUP(A92,orders!$A$2:$A$1001,orders!$O$2:$O$1001,,0),"")</f>
        <v>Light</v>
      </c>
      <c r="C92" t="str">
        <f>_xlfn.XLOOKUP(A92,orders!$A$2:$A$1001,orders!$N$2:$N$1001,,0)</f>
        <v>Arabica</v>
      </c>
      <c r="D92">
        <f>_xlfn.XLOOKUP(A92,orders!$A$2:$A$1001,orders!$M$2:$M$1001,,0)</f>
        <v>51.8</v>
      </c>
      <c r="E92" s="14">
        <f>_xlfn.XLOOKUP(A92,orders!$A$2:$A$1001,orders!$B$2:$B$1001,,0)</f>
        <v>43971</v>
      </c>
      <c r="G92" s="15" t="s">
        <v>6210</v>
      </c>
      <c r="H92">
        <v>906.73</v>
      </c>
    </row>
    <row r="93" spans="1:8" x14ac:dyDescent="0.35">
      <c r="A93" t="str">
        <f>_xlfn.XLOOKUP(orders!$A93,orders!$A$2:$A$1001,orders!$A$2:$A$1001,,0)</f>
        <v>ROV-87448-086</v>
      </c>
      <c r="B93" t="str">
        <f>IFERROR(_xlfn.XLOOKUP(A93,orders!$A$2:$A$1001,orders!$O$2:$O$1001,,0),"")</f>
        <v>Medium</v>
      </c>
      <c r="C93" t="str">
        <f>_xlfn.XLOOKUP(A93,orders!$A$2:$A$1001,orders!$N$2:$N$1001,,0)</f>
        <v>Arabica</v>
      </c>
      <c r="D93">
        <f>_xlfn.XLOOKUP(A93,orders!$A$2:$A$1001,orders!$M$2:$M$1001,,0)</f>
        <v>103.49999999999999</v>
      </c>
      <c r="E93" s="14">
        <f>_xlfn.XLOOKUP(A93,orders!$A$2:$A$1001,orders!$B$2:$B$1001,,0)</f>
        <v>44137</v>
      </c>
      <c r="G93" s="15" t="s">
        <v>6211</v>
      </c>
      <c r="H93">
        <v>240.07499999999996</v>
      </c>
    </row>
    <row r="94" spans="1:8" x14ac:dyDescent="0.35">
      <c r="A94" t="str">
        <f>_xlfn.XLOOKUP(orders!$A94,orders!$A$2:$A$1001,orders!$A$2:$A$1001,,0)</f>
        <v>DGY-35773-612</v>
      </c>
      <c r="B94" t="str">
        <f>IFERROR(_xlfn.XLOOKUP(A94,orders!$A$2:$A$1001,orders!$O$2:$O$1001,,0),"")</f>
        <v>Light</v>
      </c>
      <c r="C94" t="str">
        <f>_xlfn.XLOOKUP(A94,orders!$A$2:$A$1001,orders!$N$2:$N$1001,,0)</f>
        <v>EXCELSA</v>
      </c>
      <c r="D94">
        <f>_xlfn.XLOOKUP(A94,orders!$A$2:$A$1001,orders!$M$2:$M$1001,,0)</f>
        <v>44.55</v>
      </c>
      <c r="E94" s="14">
        <f>_xlfn.XLOOKUP(A94,orders!$A$2:$A$1001,orders!$B$2:$B$1001,,0)</f>
        <v>44037</v>
      </c>
    </row>
    <row r="95" spans="1:8" x14ac:dyDescent="0.35">
      <c r="A95" t="str">
        <f>_xlfn.XLOOKUP(orders!$A95,orders!$A$2:$A$1001,orders!$A$2:$A$1001,,0)</f>
        <v>YWH-50638-556</v>
      </c>
      <c r="B95" t="str">
        <f>IFERROR(_xlfn.XLOOKUP(A95,orders!$A$2:$A$1001,orders!$O$2:$O$1001,,0),"")</f>
        <v>Light</v>
      </c>
      <c r="C95" t="str">
        <f>_xlfn.XLOOKUP(A95,orders!$A$2:$A$1001,orders!$N$2:$N$1001,,0)</f>
        <v>EXCELSA</v>
      </c>
      <c r="D95">
        <f>_xlfn.XLOOKUP(A95,orders!$A$2:$A$1001,orders!$M$2:$M$1001,,0)</f>
        <v>35.64</v>
      </c>
      <c r="E95" s="14">
        <f>_xlfn.XLOOKUP(A95,orders!$A$2:$A$1001,orders!$B$2:$B$1001,,0)</f>
        <v>43538</v>
      </c>
    </row>
    <row r="96" spans="1:8" x14ac:dyDescent="0.35">
      <c r="A96" t="str">
        <f>_xlfn.XLOOKUP(orders!$A96,orders!$A$2:$A$1001,orders!$A$2:$A$1001,,0)</f>
        <v>ISL-11200-600</v>
      </c>
      <c r="B96" t="str">
        <f>IFERROR(_xlfn.XLOOKUP(A96,orders!$A$2:$A$1001,orders!$O$2:$O$1001,,0),"")</f>
        <v>Dark</v>
      </c>
      <c r="C96" t="str">
        <f>_xlfn.XLOOKUP(A96,orders!$A$2:$A$1001,orders!$N$2:$N$1001,,0)</f>
        <v>Arabica</v>
      </c>
      <c r="D96">
        <f>_xlfn.XLOOKUP(A96,orders!$A$2:$A$1001,orders!$M$2:$M$1001,,0)</f>
        <v>17.91</v>
      </c>
      <c r="E96" s="14">
        <f>_xlfn.XLOOKUP(A96,orders!$A$2:$A$1001,orders!$B$2:$B$1001,,0)</f>
        <v>44014</v>
      </c>
    </row>
    <row r="97" spans="1:5" x14ac:dyDescent="0.35">
      <c r="A97" t="str">
        <f>_xlfn.XLOOKUP(orders!$A97,orders!$A$2:$A$1001,orders!$A$2:$A$1001,,0)</f>
        <v>LBZ-75997-047</v>
      </c>
      <c r="B97" t="str">
        <f>IFERROR(_xlfn.XLOOKUP(A97,orders!$A$2:$A$1001,orders!$O$2:$O$1001,,0),"")</f>
        <v>Medium</v>
      </c>
      <c r="C97" t="str">
        <f>_xlfn.XLOOKUP(A97,orders!$A$2:$A$1001,orders!$N$2:$N$1001,,0)</f>
        <v>Arabica</v>
      </c>
      <c r="D97">
        <f>_xlfn.XLOOKUP(A97,orders!$A$2:$A$1001,orders!$M$2:$M$1001,,0)</f>
        <v>155.24999999999997</v>
      </c>
      <c r="E97" s="14">
        <f>_xlfn.XLOOKUP(A97,orders!$A$2:$A$1001,orders!$B$2:$B$1001,,0)</f>
        <v>43816</v>
      </c>
    </row>
    <row r="98" spans="1:5" x14ac:dyDescent="0.35">
      <c r="A98" t="str">
        <f>_xlfn.XLOOKUP(orders!$A98,orders!$A$2:$A$1001,orders!$A$2:$A$1001,,0)</f>
        <v>EUH-08089-954</v>
      </c>
      <c r="B98" t="str">
        <f>IFERROR(_xlfn.XLOOKUP(A98,orders!$A$2:$A$1001,orders!$O$2:$O$1001,,0),"")</f>
        <v>Dark</v>
      </c>
      <c r="C98" t="str">
        <f>_xlfn.XLOOKUP(A98,orders!$A$2:$A$1001,orders!$N$2:$N$1001,,0)</f>
        <v>Arabica</v>
      </c>
      <c r="D98">
        <f>_xlfn.XLOOKUP(A98,orders!$A$2:$A$1001,orders!$M$2:$M$1001,,0)</f>
        <v>5.97</v>
      </c>
      <c r="E98" s="14">
        <f>_xlfn.XLOOKUP(A98,orders!$A$2:$A$1001,orders!$B$2:$B$1001,,0)</f>
        <v>44171</v>
      </c>
    </row>
    <row r="99" spans="1:5" x14ac:dyDescent="0.35">
      <c r="A99" t="str">
        <f>_xlfn.XLOOKUP(orders!$A99,orders!$A$2:$A$1001,orders!$A$2:$A$1001,,0)</f>
        <v>BLD-12227-251</v>
      </c>
      <c r="B99" t="str">
        <f>IFERROR(_xlfn.XLOOKUP(A99,orders!$A$2:$A$1001,orders!$O$2:$O$1001,,0),"")</f>
        <v>Medium</v>
      </c>
      <c r="C99" t="str">
        <f>_xlfn.XLOOKUP(A99,orders!$A$2:$A$1001,orders!$N$2:$N$1001,,0)</f>
        <v>Arabica</v>
      </c>
      <c r="D99">
        <f>_xlfn.XLOOKUP(A99,orders!$A$2:$A$1001,orders!$M$2:$M$1001,,0)</f>
        <v>13.5</v>
      </c>
      <c r="E99" s="14">
        <f>_xlfn.XLOOKUP(A99,orders!$A$2:$A$1001,orders!$B$2:$B$1001,,0)</f>
        <v>44259</v>
      </c>
    </row>
    <row r="100" spans="1:5" x14ac:dyDescent="0.35">
      <c r="A100" t="str">
        <f>_xlfn.XLOOKUP(orders!$A100,orders!$A$2:$A$1001,orders!$A$2:$A$1001,,0)</f>
        <v>OPY-30711-853</v>
      </c>
      <c r="B100" t="str">
        <f>IFERROR(_xlfn.XLOOKUP(A100,orders!$A$2:$A$1001,orders!$O$2:$O$1001,,0),"")</f>
        <v>Dark</v>
      </c>
      <c r="C100" t="str">
        <f>_xlfn.XLOOKUP(A100,orders!$A$2:$A$1001,orders!$N$2:$N$1001,,0)</f>
        <v>Arabica</v>
      </c>
      <c r="D100">
        <f>_xlfn.XLOOKUP(A100,orders!$A$2:$A$1001,orders!$M$2:$M$1001,,0)</f>
        <v>2.9849999999999999</v>
      </c>
      <c r="E100" s="14">
        <f>_xlfn.XLOOKUP(A100,orders!$A$2:$A$1001,orders!$B$2:$B$1001,,0)</f>
        <v>44394</v>
      </c>
    </row>
    <row r="101" spans="1:5" x14ac:dyDescent="0.35">
      <c r="A101" t="str">
        <f>_xlfn.XLOOKUP(orders!$A101,orders!$A$2:$A$1001,orders!$A$2:$A$1001,,0)</f>
        <v>DBC-44122-300</v>
      </c>
      <c r="B101" t="str">
        <f>IFERROR(_xlfn.XLOOKUP(A101,orders!$A$2:$A$1001,orders!$O$2:$O$1001,,0),"")</f>
        <v>Medium</v>
      </c>
      <c r="C101" t="str">
        <f>_xlfn.XLOOKUP(A101,orders!$A$2:$A$1001,orders!$N$2:$N$1001,,0)</f>
        <v>Liberica</v>
      </c>
      <c r="D101">
        <f>_xlfn.XLOOKUP(A101,orders!$A$2:$A$1001,orders!$M$2:$M$1001,,0)</f>
        <v>13.095000000000001</v>
      </c>
      <c r="E101" s="14">
        <f>_xlfn.XLOOKUP(A101,orders!$A$2:$A$1001,orders!$B$2:$B$1001,,0)</f>
        <v>44139</v>
      </c>
    </row>
    <row r="102" spans="1:5" x14ac:dyDescent="0.35">
      <c r="A102" t="str">
        <f>_xlfn.XLOOKUP(orders!$A102,orders!$A$2:$A$1001,orders!$A$2:$A$1001,,0)</f>
        <v>FJQ-60035-234</v>
      </c>
      <c r="B102" t="str">
        <f>IFERROR(_xlfn.XLOOKUP(A102,orders!$A$2:$A$1001,orders!$O$2:$O$1001,,0),"")</f>
        <v>Light</v>
      </c>
      <c r="C102" t="str">
        <f>_xlfn.XLOOKUP(A102,orders!$A$2:$A$1001,orders!$N$2:$N$1001,,0)</f>
        <v>Arabica</v>
      </c>
      <c r="D102">
        <f>_xlfn.XLOOKUP(A102,orders!$A$2:$A$1001,orders!$M$2:$M$1001,,0)</f>
        <v>7.77</v>
      </c>
      <c r="E102" s="14">
        <f>_xlfn.XLOOKUP(A102,orders!$A$2:$A$1001,orders!$B$2:$B$1001,,0)</f>
        <v>44291</v>
      </c>
    </row>
    <row r="103" spans="1:5" x14ac:dyDescent="0.35">
      <c r="A103" t="str">
        <f>_xlfn.XLOOKUP(orders!$A103,orders!$A$2:$A$1001,orders!$A$2:$A$1001,,0)</f>
        <v>HSF-66926-425</v>
      </c>
      <c r="B103" t="str">
        <f>IFERROR(_xlfn.XLOOKUP(A103,orders!$A$2:$A$1001,orders!$O$2:$O$1001,,0),"")</f>
        <v>Dark</v>
      </c>
      <c r="C103" t="str">
        <f>_xlfn.XLOOKUP(A103,orders!$A$2:$A$1001,orders!$N$2:$N$1001,,0)</f>
        <v>Liberica</v>
      </c>
      <c r="D103">
        <f>_xlfn.XLOOKUP(A103,orders!$A$2:$A$1001,orders!$M$2:$M$1001,,0)</f>
        <v>148.92499999999998</v>
      </c>
      <c r="E103" s="14">
        <f>_xlfn.XLOOKUP(A103,orders!$A$2:$A$1001,orders!$B$2:$B$1001,,0)</f>
        <v>43891</v>
      </c>
    </row>
    <row r="104" spans="1:5" x14ac:dyDescent="0.35">
      <c r="A104" t="str">
        <f>_xlfn.XLOOKUP(orders!$A104,orders!$A$2:$A$1001,orders!$A$2:$A$1001,,0)</f>
        <v>LQG-41416-375</v>
      </c>
      <c r="B104" t="str">
        <f>IFERROR(_xlfn.XLOOKUP(A104,orders!$A$2:$A$1001,orders!$O$2:$O$1001,,0),"")</f>
        <v>Dark</v>
      </c>
      <c r="C104" t="str">
        <f>_xlfn.XLOOKUP(A104,orders!$A$2:$A$1001,orders!$N$2:$N$1001,,0)</f>
        <v>Liberica</v>
      </c>
      <c r="D104">
        <f>_xlfn.XLOOKUP(A104,orders!$A$2:$A$1001,orders!$M$2:$M$1001,,0)</f>
        <v>38.849999999999994</v>
      </c>
      <c r="E104" s="14">
        <f>_xlfn.XLOOKUP(A104,orders!$A$2:$A$1001,orders!$B$2:$B$1001,,0)</f>
        <v>44488</v>
      </c>
    </row>
    <row r="105" spans="1:5" x14ac:dyDescent="0.35">
      <c r="A105" t="str">
        <f>_xlfn.XLOOKUP(orders!$A105,orders!$A$2:$A$1001,orders!$A$2:$A$1001,,0)</f>
        <v>VZO-97265-841</v>
      </c>
      <c r="B105" t="str">
        <f>IFERROR(_xlfn.XLOOKUP(A105,orders!$A$2:$A$1001,orders!$O$2:$O$1001,,0),"")</f>
        <v>Medium</v>
      </c>
      <c r="C105" t="str">
        <f>_xlfn.XLOOKUP(A105,orders!$A$2:$A$1001,orders!$N$2:$N$1001,,0)</f>
        <v>Robusta</v>
      </c>
      <c r="D105">
        <f>_xlfn.XLOOKUP(A105,orders!$A$2:$A$1001,orders!$M$2:$M$1001,,0)</f>
        <v>11.94</v>
      </c>
      <c r="E105" s="14">
        <f>_xlfn.XLOOKUP(A105,orders!$A$2:$A$1001,orders!$B$2:$B$1001,,0)</f>
        <v>44750</v>
      </c>
    </row>
    <row r="106" spans="1:5" x14ac:dyDescent="0.35">
      <c r="A106" t="str">
        <f>_xlfn.XLOOKUP(orders!$A106,orders!$A$2:$A$1001,orders!$A$2:$A$1001,,0)</f>
        <v>MOR-12987-399</v>
      </c>
      <c r="B106" t="str">
        <f>IFERROR(_xlfn.XLOOKUP(A106,orders!$A$2:$A$1001,orders!$O$2:$O$1001,,0),"")</f>
        <v>Medium</v>
      </c>
      <c r="C106" t="str">
        <f>_xlfn.XLOOKUP(A106,orders!$A$2:$A$1001,orders!$N$2:$N$1001,,0)</f>
        <v>Liberica</v>
      </c>
      <c r="D106">
        <f>_xlfn.XLOOKUP(A106,orders!$A$2:$A$1001,orders!$M$2:$M$1001,,0)</f>
        <v>87.300000000000011</v>
      </c>
      <c r="E106" s="14">
        <f>_xlfn.XLOOKUP(A106,orders!$A$2:$A$1001,orders!$B$2:$B$1001,,0)</f>
        <v>43694</v>
      </c>
    </row>
    <row r="107" spans="1:5" x14ac:dyDescent="0.35">
      <c r="A107" t="str">
        <f>_xlfn.XLOOKUP(orders!$A107,orders!$A$2:$A$1001,orders!$A$2:$A$1001,,0)</f>
        <v>UOA-23786-489</v>
      </c>
      <c r="B107" t="str">
        <f>IFERROR(_xlfn.XLOOKUP(A107,orders!$A$2:$A$1001,orders!$O$2:$O$1001,,0),"")</f>
        <v>Medium</v>
      </c>
      <c r="C107" t="str">
        <f>_xlfn.XLOOKUP(A107,orders!$A$2:$A$1001,orders!$N$2:$N$1001,,0)</f>
        <v>Arabica</v>
      </c>
      <c r="D107">
        <f>_xlfn.XLOOKUP(A107,orders!$A$2:$A$1001,orders!$M$2:$M$1001,,0)</f>
        <v>40.5</v>
      </c>
      <c r="E107" s="14">
        <f>_xlfn.XLOOKUP(A107,orders!$A$2:$A$1001,orders!$B$2:$B$1001,,0)</f>
        <v>43982</v>
      </c>
    </row>
    <row r="108" spans="1:5" x14ac:dyDescent="0.35">
      <c r="A108" t="str">
        <f>_xlfn.XLOOKUP(orders!$A108,orders!$A$2:$A$1001,orders!$A$2:$A$1001,,0)</f>
        <v>AJL-52941-018</v>
      </c>
      <c r="B108" t="str">
        <f>IFERROR(_xlfn.XLOOKUP(A108,orders!$A$2:$A$1001,orders!$O$2:$O$1001,,0),"")</f>
        <v>Dark</v>
      </c>
      <c r="C108" t="str">
        <f>_xlfn.XLOOKUP(A108,orders!$A$2:$A$1001,orders!$N$2:$N$1001,,0)</f>
        <v>EXCELSA</v>
      </c>
      <c r="D108">
        <f>_xlfn.XLOOKUP(A108,orders!$A$2:$A$1001,orders!$M$2:$M$1001,,0)</f>
        <v>24.3</v>
      </c>
      <c r="E108" s="14">
        <f>_xlfn.XLOOKUP(A108,orders!$A$2:$A$1001,orders!$B$2:$B$1001,,0)</f>
        <v>43956</v>
      </c>
    </row>
    <row r="109" spans="1:5" x14ac:dyDescent="0.35">
      <c r="A109" t="str">
        <f>_xlfn.XLOOKUP(orders!$A109,orders!$A$2:$A$1001,orders!$A$2:$A$1001,,0)</f>
        <v>XSZ-84273-421</v>
      </c>
      <c r="B109" t="str">
        <f>IFERROR(_xlfn.XLOOKUP(A109,orders!$A$2:$A$1001,orders!$O$2:$O$1001,,0),"")</f>
        <v>Medium</v>
      </c>
      <c r="C109" t="str">
        <f>_xlfn.XLOOKUP(A109,orders!$A$2:$A$1001,orders!$N$2:$N$1001,,0)</f>
        <v>Robusta</v>
      </c>
      <c r="D109">
        <f>_xlfn.XLOOKUP(A109,orders!$A$2:$A$1001,orders!$M$2:$M$1001,,0)</f>
        <v>17.91</v>
      </c>
      <c r="E109" s="14">
        <f>_xlfn.XLOOKUP(A109,orders!$A$2:$A$1001,orders!$B$2:$B$1001,,0)</f>
        <v>43569</v>
      </c>
    </row>
    <row r="110" spans="1:5" x14ac:dyDescent="0.35">
      <c r="A110" t="str">
        <f>_xlfn.XLOOKUP(orders!$A110,orders!$A$2:$A$1001,orders!$A$2:$A$1001,,0)</f>
        <v>NUN-48214-216</v>
      </c>
      <c r="B110" t="str">
        <f>IFERROR(_xlfn.XLOOKUP(A110,orders!$A$2:$A$1001,orders!$O$2:$O$1001,,0),"")</f>
        <v>Medium</v>
      </c>
      <c r="C110" t="str">
        <f>_xlfn.XLOOKUP(A110,orders!$A$2:$A$1001,orders!$N$2:$N$1001,,0)</f>
        <v>Arabica</v>
      </c>
      <c r="D110">
        <f>_xlfn.XLOOKUP(A110,orders!$A$2:$A$1001,orders!$M$2:$M$1001,,0)</f>
        <v>27</v>
      </c>
      <c r="E110" s="14">
        <f>_xlfn.XLOOKUP(A110,orders!$A$2:$A$1001,orders!$B$2:$B$1001,,0)</f>
        <v>44041</v>
      </c>
    </row>
    <row r="111" spans="1:5" x14ac:dyDescent="0.35">
      <c r="A111" t="str">
        <f>_xlfn.XLOOKUP(orders!$A111,orders!$A$2:$A$1001,orders!$A$2:$A$1001,,0)</f>
        <v>AKV-93064-769</v>
      </c>
      <c r="B111" t="str">
        <f>IFERROR(_xlfn.XLOOKUP(A111,orders!$A$2:$A$1001,orders!$O$2:$O$1001,,0),"")</f>
        <v>Dark</v>
      </c>
      <c r="C111" t="str">
        <f>_xlfn.XLOOKUP(A111,orders!$A$2:$A$1001,orders!$N$2:$N$1001,,0)</f>
        <v>Liberica</v>
      </c>
      <c r="D111">
        <f>_xlfn.XLOOKUP(A111,orders!$A$2:$A$1001,orders!$M$2:$M$1001,,0)</f>
        <v>7.77</v>
      </c>
      <c r="E111" s="14">
        <f>_xlfn.XLOOKUP(A111,orders!$A$2:$A$1001,orders!$B$2:$B$1001,,0)</f>
        <v>43811</v>
      </c>
    </row>
    <row r="112" spans="1:5" x14ac:dyDescent="0.35">
      <c r="A112" t="str">
        <f>_xlfn.XLOOKUP(orders!$A112,orders!$A$2:$A$1001,orders!$A$2:$A$1001,,0)</f>
        <v>BRB-40903-533</v>
      </c>
      <c r="B112" t="str">
        <f>IFERROR(_xlfn.XLOOKUP(A112,orders!$A$2:$A$1001,orders!$O$2:$O$1001,,0),"")</f>
        <v>Light</v>
      </c>
      <c r="C112" t="str">
        <f>_xlfn.XLOOKUP(A112,orders!$A$2:$A$1001,orders!$N$2:$N$1001,,0)</f>
        <v>EXCELSA</v>
      </c>
      <c r="D112">
        <f>_xlfn.XLOOKUP(A112,orders!$A$2:$A$1001,orders!$M$2:$M$1001,,0)</f>
        <v>13.365</v>
      </c>
      <c r="E112" s="14">
        <f>_xlfn.XLOOKUP(A112,orders!$A$2:$A$1001,orders!$B$2:$B$1001,,0)</f>
        <v>44727</v>
      </c>
    </row>
    <row r="113" spans="1:5" x14ac:dyDescent="0.35">
      <c r="A113" t="str">
        <f>_xlfn.XLOOKUP(orders!$A113,orders!$A$2:$A$1001,orders!$A$2:$A$1001,,0)</f>
        <v>GPR-19973-483</v>
      </c>
      <c r="B113" t="str">
        <f>IFERROR(_xlfn.XLOOKUP(A113,orders!$A$2:$A$1001,orders!$O$2:$O$1001,,0),"")</f>
        <v>Dark</v>
      </c>
      <c r="C113" t="str">
        <f>_xlfn.XLOOKUP(A113,orders!$A$2:$A$1001,orders!$N$2:$N$1001,,0)</f>
        <v>Robusta</v>
      </c>
      <c r="D113">
        <f>_xlfn.XLOOKUP(A113,orders!$A$2:$A$1001,orders!$M$2:$M$1001,,0)</f>
        <v>26.849999999999994</v>
      </c>
      <c r="E113" s="14">
        <f>_xlfn.XLOOKUP(A113,orders!$A$2:$A$1001,orders!$B$2:$B$1001,,0)</f>
        <v>43642</v>
      </c>
    </row>
    <row r="114" spans="1:5" x14ac:dyDescent="0.35">
      <c r="A114" t="str">
        <f>_xlfn.XLOOKUP(orders!$A114,orders!$A$2:$A$1001,orders!$A$2:$A$1001,,0)</f>
        <v>XIY-43041-882</v>
      </c>
      <c r="B114" t="str">
        <f>IFERROR(_xlfn.XLOOKUP(A114,orders!$A$2:$A$1001,orders!$O$2:$O$1001,,0),"")</f>
        <v>Medium</v>
      </c>
      <c r="C114" t="str">
        <f>_xlfn.XLOOKUP(A114,orders!$A$2:$A$1001,orders!$N$2:$N$1001,,0)</f>
        <v>Arabica</v>
      </c>
      <c r="D114">
        <f>_xlfn.XLOOKUP(A114,orders!$A$2:$A$1001,orders!$M$2:$M$1001,,0)</f>
        <v>11.25</v>
      </c>
      <c r="E114" s="14">
        <f>_xlfn.XLOOKUP(A114,orders!$A$2:$A$1001,orders!$B$2:$B$1001,,0)</f>
        <v>44481</v>
      </c>
    </row>
    <row r="115" spans="1:5" x14ac:dyDescent="0.35">
      <c r="A115" t="str">
        <f>_xlfn.XLOOKUP(orders!$A115,orders!$A$2:$A$1001,orders!$A$2:$A$1001,,0)</f>
        <v>YGY-98425-969</v>
      </c>
      <c r="B115" t="str">
        <f>IFERROR(_xlfn.XLOOKUP(A115,orders!$A$2:$A$1001,orders!$O$2:$O$1001,,0),"")</f>
        <v>Medium</v>
      </c>
      <c r="C115" t="str">
        <f>_xlfn.XLOOKUP(A115,orders!$A$2:$A$1001,orders!$N$2:$N$1001,,0)</f>
        <v>Liberica</v>
      </c>
      <c r="D115">
        <f>_xlfn.XLOOKUP(A115,orders!$A$2:$A$1001,orders!$M$2:$M$1001,,0)</f>
        <v>14.55</v>
      </c>
      <c r="E115" s="14">
        <f>_xlfn.XLOOKUP(A115,orders!$A$2:$A$1001,orders!$B$2:$B$1001,,0)</f>
        <v>43556</v>
      </c>
    </row>
    <row r="116" spans="1:5" x14ac:dyDescent="0.35">
      <c r="A116" t="str">
        <f>_xlfn.XLOOKUP(orders!$A116,orders!$A$2:$A$1001,orders!$A$2:$A$1001,,0)</f>
        <v>MSB-08397-648</v>
      </c>
      <c r="B116" t="str">
        <f>IFERROR(_xlfn.XLOOKUP(A116,orders!$A$2:$A$1001,orders!$O$2:$O$1001,,0),"")</f>
        <v>Light</v>
      </c>
      <c r="C116" t="str">
        <f>_xlfn.XLOOKUP(A116,orders!$A$2:$A$1001,orders!$N$2:$N$1001,,0)</f>
        <v>Robusta</v>
      </c>
      <c r="D116">
        <f>_xlfn.XLOOKUP(A116,orders!$A$2:$A$1001,orders!$M$2:$M$1001,,0)</f>
        <v>14.339999999999998</v>
      </c>
      <c r="E116" s="14">
        <f>_xlfn.XLOOKUP(A116,orders!$A$2:$A$1001,orders!$B$2:$B$1001,,0)</f>
        <v>44265</v>
      </c>
    </row>
    <row r="117" spans="1:5" x14ac:dyDescent="0.35">
      <c r="A117" t="str">
        <f>_xlfn.XLOOKUP(orders!$A117,orders!$A$2:$A$1001,orders!$A$2:$A$1001,,0)</f>
        <v>WDR-06028-345</v>
      </c>
      <c r="B117" t="str">
        <f>IFERROR(_xlfn.XLOOKUP(A117,orders!$A$2:$A$1001,orders!$O$2:$O$1001,,0),"")</f>
        <v>Light</v>
      </c>
      <c r="C117" t="str">
        <f>_xlfn.XLOOKUP(A117,orders!$A$2:$A$1001,orders!$N$2:$N$1001,,0)</f>
        <v>Liberica</v>
      </c>
      <c r="D117">
        <f>_xlfn.XLOOKUP(A117,orders!$A$2:$A$1001,orders!$M$2:$M$1001,,0)</f>
        <v>15.85</v>
      </c>
      <c r="E117" s="14">
        <f>_xlfn.XLOOKUP(A117,orders!$A$2:$A$1001,orders!$B$2:$B$1001,,0)</f>
        <v>43693</v>
      </c>
    </row>
    <row r="118" spans="1:5" x14ac:dyDescent="0.35">
      <c r="A118" t="str">
        <f>_xlfn.XLOOKUP(orders!$A118,orders!$A$2:$A$1001,orders!$A$2:$A$1001,,0)</f>
        <v>MXM-42948-061</v>
      </c>
      <c r="B118" t="str">
        <f>IFERROR(_xlfn.XLOOKUP(A118,orders!$A$2:$A$1001,orders!$O$2:$O$1001,,0),"")</f>
        <v>Light</v>
      </c>
      <c r="C118" t="str">
        <f>_xlfn.XLOOKUP(A118,orders!$A$2:$A$1001,orders!$N$2:$N$1001,,0)</f>
        <v>Liberica</v>
      </c>
      <c r="D118">
        <f>_xlfn.XLOOKUP(A118,orders!$A$2:$A$1001,orders!$M$2:$M$1001,,0)</f>
        <v>19.02</v>
      </c>
      <c r="E118" s="14">
        <f>_xlfn.XLOOKUP(A118,orders!$A$2:$A$1001,orders!$B$2:$B$1001,,0)</f>
        <v>44054</v>
      </c>
    </row>
    <row r="119" spans="1:5" x14ac:dyDescent="0.35">
      <c r="A119" t="str">
        <f>_xlfn.XLOOKUP(orders!$A119,orders!$A$2:$A$1001,orders!$A$2:$A$1001,,0)</f>
        <v>MGQ-98961-173</v>
      </c>
      <c r="B119" t="str">
        <f>IFERROR(_xlfn.XLOOKUP(A119,orders!$A$2:$A$1001,orders!$O$2:$O$1001,,0),"")</f>
        <v>Light</v>
      </c>
      <c r="C119" t="str">
        <f>_xlfn.XLOOKUP(A119,orders!$A$2:$A$1001,orders!$N$2:$N$1001,,0)</f>
        <v>Liberica</v>
      </c>
      <c r="D119">
        <f>_xlfn.XLOOKUP(A119,orders!$A$2:$A$1001,orders!$M$2:$M$1001,,0)</f>
        <v>38.04</v>
      </c>
      <c r="E119" s="14">
        <f>_xlfn.XLOOKUP(A119,orders!$A$2:$A$1001,orders!$B$2:$B$1001,,0)</f>
        <v>44656</v>
      </c>
    </row>
    <row r="120" spans="1:5" x14ac:dyDescent="0.35">
      <c r="A120" t="str">
        <f>_xlfn.XLOOKUP(orders!$A120,orders!$A$2:$A$1001,orders!$A$2:$A$1001,,0)</f>
        <v>RFH-64349-897</v>
      </c>
      <c r="B120" t="str">
        <f>IFERROR(_xlfn.XLOOKUP(A120,orders!$A$2:$A$1001,orders!$O$2:$O$1001,,0),"")</f>
        <v>Dark</v>
      </c>
      <c r="C120" t="str">
        <f>_xlfn.XLOOKUP(A120,orders!$A$2:$A$1001,orders!$N$2:$N$1001,,0)</f>
        <v>EXCELSA</v>
      </c>
      <c r="D120">
        <f>_xlfn.XLOOKUP(A120,orders!$A$2:$A$1001,orders!$M$2:$M$1001,,0)</f>
        <v>21.87</v>
      </c>
      <c r="E120" s="14">
        <f>_xlfn.XLOOKUP(A120,orders!$A$2:$A$1001,orders!$B$2:$B$1001,,0)</f>
        <v>43760</v>
      </c>
    </row>
    <row r="121" spans="1:5" x14ac:dyDescent="0.35">
      <c r="A121" t="str">
        <f>_xlfn.XLOOKUP(orders!$A121,orders!$A$2:$A$1001,orders!$A$2:$A$1001,,0)</f>
        <v>TKL-20738-660</v>
      </c>
      <c r="B121" t="str">
        <f>IFERROR(_xlfn.XLOOKUP(A121,orders!$A$2:$A$1001,orders!$O$2:$O$1001,,0),"")</f>
        <v>Medium</v>
      </c>
      <c r="C121" t="str">
        <f>_xlfn.XLOOKUP(A121,orders!$A$2:$A$1001,orders!$N$2:$N$1001,,0)</f>
        <v>EXCELSA</v>
      </c>
      <c r="D121">
        <f>_xlfn.XLOOKUP(A121,orders!$A$2:$A$1001,orders!$M$2:$M$1001,,0)</f>
        <v>4.125</v>
      </c>
      <c r="E121" s="14">
        <f>_xlfn.XLOOKUP(A121,orders!$A$2:$A$1001,orders!$B$2:$B$1001,,0)</f>
        <v>44471</v>
      </c>
    </row>
    <row r="122" spans="1:5" x14ac:dyDescent="0.35">
      <c r="A122" t="str">
        <f>_xlfn.XLOOKUP(orders!$A122,orders!$A$2:$A$1001,orders!$A$2:$A$1001,,0)</f>
        <v>TKL-20738-660</v>
      </c>
      <c r="B122" t="str">
        <f>IFERROR(_xlfn.XLOOKUP(A122,orders!$A$2:$A$1001,orders!$O$2:$O$1001,,0),"")</f>
        <v>Medium</v>
      </c>
      <c r="C122" t="str">
        <f>_xlfn.XLOOKUP(A122,orders!$A$2:$A$1001,orders!$N$2:$N$1001,,0)</f>
        <v>EXCELSA</v>
      </c>
      <c r="D122">
        <f>_xlfn.XLOOKUP(A122,orders!$A$2:$A$1001,orders!$M$2:$M$1001,,0)</f>
        <v>4.125</v>
      </c>
      <c r="E122" s="14">
        <f>_xlfn.XLOOKUP(A122,orders!$A$2:$A$1001,orders!$B$2:$B$1001,,0)</f>
        <v>44471</v>
      </c>
    </row>
    <row r="123" spans="1:5" x14ac:dyDescent="0.35">
      <c r="A123" t="str">
        <f>_xlfn.XLOOKUP(orders!$A123,orders!$A$2:$A$1001,orders!$A$2:$A$1001,,0)</f>
        <v>TKL-20738-660</v>
      </c>
      <c r="B123" t="str">
        <f>IFERROR(_xlfn.XLOOKUP(A123,orders!$A$2:$A$1001,orders!$O$2:$O$1001,,0),"")</f>
        <v>Medium</v>
      </c>
      <c r="C123" t="str">
        <f>_xlfn.XLOOKUP(A123,orders!$A$2:$A$1001,orders!$N$2:$N$1001,,0)</f>
        <v>EXCELSA</v>
      </c>
      <c r="D123">
        <f>_xlfn.XLOOKUP(A123,orders!$A$2:$A$1001,orders!$M$2:$M$1001,,0)</f>
        <v>4.125</v>
      </c>
      <c r="E123" s="14">
        <f>_xlfn.XLOOKUP(A123,orders!$A$2:$A$1001,orders!$B$2:$B$1001,,0)</f>
        <v>44471</v>
      </c>
    </row>
    <row r="124" spans="1:5" x14ac:dyDescent="0.35">
      <c r="A124" t="str">
        <f>_xlfn.XLOOKUP(orders!$A124,orders!$A$2:$A$1001,orders!$A$2:$A$1001,,0)</f>
        <v>GOW-03198-575</v>
      </c>
      <c r="B124" t="str">
        <f>IFERROR(_xlfn.XLOOKUP(A124,orders!$A$2:$A$1001,orders!$O$2:$O$1001,,0),"")</f>
        <v>Dark</v>
      </c>
      <c r="C124" t="str">
        <f>_xlfn.XLOOKUP(A124,orders!$A$2:$A$1001,orders!$N$2:$N$1001,,0)</f>
        <v>Arabica</v>
      </c>
      <c r="D124">
        <f>_xlfn.XLOOKUP(A124,orders!$A$2:$A$1001,orders!$M$2:$M$1001,,0)</f>
        <v>23.88</v>
      </c>
      <c r="E124" s="14">
        <f>_xlfn.XLOOKUP(A124,orders!$A$2:$A$1001,orders!$B$2:$B$1001,,0)</f>
        <v>44268</v>
      </c>
    </row>
    <row r="125" spans="1:5" x14ac:dyDescent="0.35">
      <c r="A125" t="str">
        <f>_xlfn.XLOOKUP(orders!$A125,orders!$A$2:$A$1001,orders!$A$2:$A$1001,,0)</f>
        <v>QJB-90477-635</v>
      </c>
      <c r="B125" t="str">
        <f>IFERROR(_xlfn.XLOOKUP(A125,orders!$A$2:$A$1001,orders!$O$2:$O$1001,,0),"")</f>
        <v>Light</v>
      </c>
      <c r="C125" t="str">
        <f>_xlfn.XLOOKUP(A125,orders!$A$2:$A$1001,orders!$N$2:$N$1001,,0)</f>
        <v>Liberica</v>
      </c>
      <c r="D125">
        <f>_xlfn.XLOOKUP(A125,orders!$A$2:$A$1001,orders!$M$2:$M$1001,,0)</f>
        <v>145.82</v>
      </c>
      <c r="E125" s="14">
        <f>_xlfn.XLOOKUP(A125,orders!$A$2:$A$1001,orders!$B$2:$B$1001,,0)</f>
        <v>44724</v>
      </c>
    </row>
    <row r="126" spans="1:5" x14ac:dyDescent="0.35">
      <c r="A126" t="str">
        <f>_xlfn.XLOOKUP(orders!$A126,orders!$A$2:$A$1001,orders!$A$2:$A$1001,,0)</f>
        <v>MWP-46239-785</v>
      </c>
      <c r="B126" t="str">
        <f>IFERROR(_xlfn.XLOOKUP(A126,orders!$A$2:$A$1001,orders!$O$2:$O$1001,,0),"")</f>
        <v>Medium</v>
      </c>
      <c r="C126" t="str">
        <f>_xlfn.XLOOKUP(A126,orders!$A$2:$A$1001,orders!$N$2:$N$1001,,0)</f>
        <v>Liberica</v>
      </c>
      <c r="D126">
        <f>_xlfn.XLOOKUP(A126,orders!$A$2:$A$1001,orders!$M$2:$M$1001,,0)</f>
        <v>21.825000000000003</v>
      </c>
      <c r="E126" s="14">
        <f>_xlfn.XLOOKUP(A126,orders!$A$2:$A$1001,orders!$B$2:$B$1001,,0)</f>
        <v>43582</v>
      </c>
    </row>
    <row r="127" spans="1:5" x14ac:dyDescent="0.35">
      <c r="A127" t="str">
        <f>_xlfn.XLOOKUP(orders!$A127,orders!$A$2:$A$1001,orders!$A$2:$A$1001,,0)</f>
        <v>QDV-03406-248</v>
      </c>
      <c r="B127" t="str">
        <f>IFERROR(_xlfn.XLOOKUP(A127,orders!$A$2:$A$1001,orders!$O$2:$O$1001,,0),"")</f>
        <v>Medium</v>
      </c>
      <c r="C127" t="str">
        <f>_xlfn.XLOOKUP(A127,orders!$A$2:$A$1001,orders!$N$2:$N$1001,,0)</f>
        <v>Liberica</v>
      </c>
      <c r="D127">
        <f>_xlfn.XLOOKUP(A127,orders!$A$2:$A$1001,orders!$M$2:$M$1001,,0)</f>
        <v>26.19</v>
      </c>
      <c r="E127" s="14">
        <f>_xlfn.XLOOKUP(A127,orders!$A$2:$A$1001,orders!$B$2:$B$1001,,0)</f>
        <v>43608</v>
      </c>
    </row>
    <row r="128" spans="1:5" x14ac:dyDescent="0.35">
      <c r="A128" t="str">
        <f>_xlfn.XLOOKUP(orders!$A128,orders!$A$2:$A$1001,orders!$A$2:$A$1001,,0)</f>
        <v>GPH-40635-105</v>
      </c>
      <c r="B128" t="str">
        <f>IFERROR(_xlfn.XLOOKUP(A128,orders!$A$2:$A$1001,orders!$O$2:$O$1001,,0),"")</f>
        <v>Medium</v>
      </c>
      <c r="C128" t="str">
        <f>_xlfn.XLOOKUP(A128,orders!$A$2:$A$1001,orders!$N$2:$N$1001,,0)</f>
        <v>Arabica</v>
      </c>
      <c r="D128">
        <f>_xlfn.XLOOKUP(A128,orders!$A$2:$A$1001,orders!$M$2:$M$1001,,0)</f>
        <v>11.25</v>
      </c>
      <c r="E128" s="14">
        <f>_xlfn.XLOOKUP(A128,orders!$A$2:$A$1001,orders!$B$2:$B$1001,,0)</f>
        <v>44026</v>
      </c>
    </row>
    <row r="129" spans="1:5" x14ac:dyDescent="0.35">
      <c r="A129" t="str">
        <f>_xlfn.XLOOKUP(orders!$A129,orders!$A$2:$A$1001,orders!$A$2:$A$1001,,0)</f>
        <v>JOM-80930-071</v>
      </c>
      <c r="B129" t="str">
        <f>IFERROR(_xlfn.XLOOKUP(A129,orders!$A$2:$A$1001,orders!$O$2:$O$1001,,0),"")</f>
        <v>Dark</v>
      </c>
      <c r="C129" t="str">
        <f>_xlfn.XLOOKUP(A129,orders!$A$2:$A$1001,orders!$N$2:$N$1001,,0)</f>
        <v>Liberica</v>
      </c>
      <c r="D129">
        <f>_xlfn.XLOOKUP(A129,orders!$A$2:$A$1001,orders!$M$2:$M$1001,,0)</f>
        <v>77.699999999999989</v>
      </c>
      <c r="E129" s="14">
        <f>_xlfn.XLOOKUP(A129,orders!$A$2:$A$1001,orders!$B$2:$B$1001,,0)</f>
        <v>44510</v>
      </c>
    </row>
    <row r="130" spans="1:5" x14ac:dyDescent="0.35">
      <c r="A130" t="str">
        <f>_xlfn.XLOOKUP(orders!$A130,orders!$A$2:$A$1001,orders!$A$2:$A$1001,,0)</f>
        <v>OIL-26493-755</v>
      </c>
      <c r="B130" t="str">
        <f>IFERROR(_xlfn.XLOOKUP(A130,orders!$A$2:$A$1001,orders!$O$2:$O$1001,,0),"")</f>
        <v>Medium</v>
      </c>
      <c r="C130" t="str">
        <f>_xlfn.XLOOKUP(A130,orders!$A$2:$A$1001,orders!$N$2:$N$1001,,0)</f>
        <v>Arabica</v>
      </c>
      <c r="D130">
        <f>_xlfn.XLOOKUP(A130,orders!$A$2:$A$1001,orders!$M$2:$M$1001,,0)</f>
        <v>6.75</v>
      </c>
      <c r="E130" s="14">
        <f>_xlfn.XLOOKUP(A130,orders!$A$2:$A$1001,orders!$B$2:$B$1001,,0)</f>
        <v>44439</v>
      </c>
    </row>
    <row r="131" spans="1:5" x14ac:dyDescent="0.35">
      <c r="A131" t="str">
        <f>_xlfn.XLOOKUP(orders!$A131,orders!$A$2:$A$1001,orders!$A$2:$A$1001,,0)</f>
        <v>CYV-13426-645</v>
      </c>
      <c r="B131" t="str">
        <f>IFERROR(_xlfn.XLOOKUP(A131,orders!$A$2:$A$1001,orders!$O$2:$O$1001,,0),"")</f>
        <v>Dark</v>
      </c>
      <c r="C131" t="str">
        <f>_xlfn.XLOOKUP(A131,orders!$A$2:$A$1001,orders!$N$2:$N$1001,,0)</f>
        <v>EXCELSA</v>
      </c>
      <c r="D131">
        <f>_xlfn.XLOOKUP(A131,orders!$A$2:$A$1001,orders!$M$2:$M$1001,,0)</f>
        <v>12.15</v>
      </c>
      <c r="E131" s="14">
        <f>_xlfn.XLOOKUP(A131,orders!$A$2:$A$1001,orders!$B$2:$B$1001,,0)</f>
        <v>43652</v>
      </c>
    </row>
    <row r="132" spans="1:5" x14ac:dyDescent="0.35">
      <c r="A132" t="str">
        <f>_xlfn.XLOOKUP(orders!$A132,orders!$A$2:$A$1001,orders!$A$2:$A$1001,,0)</f>
        <v>WRP-39846-614</v>
      </c>
      <c r="B132" t="str">
        <f>IFERROR(_xlfn.XLOOKUP(A132,orders!$A$2:$A$1001,orders!$O$2:$O$1001,,0),"")</f>
        <v>Light</v>
      </c>
      <c r="C132" t="str">
        <f>_xlfn.XLOOKUP(A132,orders!$A$2:$A$1001,orders!$N$2:$N$1001,,0)</f>
        <v>Arabica</v>
      </c>
      <c r="D132">
        <f>_xlfn.XLOOKUP(A132,orders!$A$2:$A$1001,orders!$M$2:$M$1001,,0)</f>
        <v>148.92499999999998</v>
      </c>
      <c r="E132" s="14">
        <f>_xlfn.XLOOKUP(A132,orders!$A$2:$A$1001,orders!$B$2:$B$1001,,0)</f>
        <v>44624</v>
      </c>
    </row>
    <row r="133" spans="1:5" x14ac:dyDescent="0.35">
      <c r="A133" t="str">
        <f>_xlfn.XLOOKUP(orders!$A133,orders!$A$2:$A$1001,orders!$A$2:$A$1001,,0)</f>
        <v>VDZ-76673-968</v>
      </c>
      <c r="B133" t="str">
        <f>IFERROR(_xlfn.XLOOKUP(A133,orders!$A$2:$A$1001,orders!$O$2:$O$1001,,0),"")</f>
        <v>Dark</v>
      </c>
      <c r="C133" t="str">
        <f>_xlfn.XLOOKUP(A133,orders!$A$2:$A$1001,orders!$N$2:$N$1001,,0)</f>
        <v>EXCELSA</v>
      </c>
      <c r="D133">
        <f>_xlfn.XLOOKUP(A133,orders!$A$2:$A$1001,orders!$M$2:$M$1001,,0)</f>
        <v>14.58</v>
      </c>
      <c r="E133" s="14">
        <f>_xlfn.XLOOKUP(A133,orders!$A$2:$A$1001,orders!$B$2:$B$1001,,0)</f>
        <v>44196</v>
      </c>
    </row>
    <row r="134" spans="1:5" x14ac:dyDescent="0.35">
      <c r="A134" t="str">
        <f>_xlfn.XLOOKUP(orders!$A134,orders!$A$2:$A$1001,orders!$A$2:$A$1001,,0)</f>
        <v>VTV-03546-175</v>
      </c>
      <c r="B134" t="str">
        <f>IFERROR(_xlfn.XLOOKUP(A134,orders!$A$2:$A$1001,orders!$O$2:$O$1001,,0),"")</f>
        <v>Light</v>
      </c>
      <c r="C134" t="str">
        <f>_xlfn.XLOOKUP(A134,orders!$A$2:$A$1001,orders!$N$2:$N$1001,,0)</f>
        <v>Arabica</v>
      </c>
      <c r="D134">
        <f>_xlfn.XLOOKUP(A134,orders!$A$2:$A$1001,orders!$M$2:$M$1001,,0)</f>
        <v>148.92499999999998</v>
      </c>
      <c r="E134" s="14">
        <f>_xlfn.XLOOKUP(A134,orders!$A$2:$A$1001,orders!$B$2:$B$1001,,0)</f>
        <v>44043</v>
      </c>
    </row>
    <row r="135" spans="1:5" x14ac:dyDescent="0.35">
      <c r="A135" t="str">
        <f>_xlfn.XLOOKUP(orders!$A135,orders!$A$2:$A$1001,orders!$A$2:$A$1001,,0)</f>
        <v>GHR-72274-715</v>
      </c>
      <c r="B135" t="str">
        <f>IFERROR(_xlfn.XLOOKUP(A135,orders!$A$2:$A$1001,orders!$O$2:$O$1001,,0),"")</f>
        <v>Dark</v>
      </c>
      <c r="C135" t="str">
        <f>_xlfn.XLOOKUP(A135,orders!$A$2:$A$1001,orders!$N$2:$N$1001,,0)</f>
        <v>Liberica</v>
      </c>
      <c r="D135">
        <f>_xlfn.XLOOKUP(A135,orders!$A$2:$A$1001,orders!$M$2:$M$1001,,0)</f>
        <v>12.95</v>
      </c>
      <c r="E135" s="14">
        <f>_xlfn.XLOOKUP(A135,orders!$A$2:$A$1001,orders!$B$2:$B$1001,,0)</f>
        <v>44340</v>
      </c>
    </row>
    <row r="136" spans="1:5" x14ac:dyDescent="0.35">
      <c r="A136" t="str">
        <f>_xlfn.XLOOKUP(orders!$A136,orders!$A$2:$A$1001,orders!$A$2:$A$1001,,0)</f>
        <v>ZGK-97262-313</v>
      </c>
      <c r="B136" t="str">
        <f>IFERROR(_xlfn.XLOOKUP(A136,orders!$A$2:$A$1001,orders!$O$2:$O$1001,,0),"")</f>
        <v>Medium</v>
      </c>
      <c r="C136" t="str">
        <f>_xlfn.XLOOKUP(A136,orders!$A$2:$A$1001,orders!$N$2:$N$1001,,0)</f>
        <v>EXCELSA</v>
      </c>
      <c r="D136">
        <f>_xlfn.XLOOKUP(A136,orders!$A$2:$A$1001,orders!$M$2:$M$1001,,0)</f>
        <v>94.874999999999986</v>
      </c>
      <c r="E136" s="14">
        <f>_xlfn.XLOOKUP(A136,orders!$A$2:$A$1001,orders!$B$2:$B$1001,,0)</f>
        <v>44758</v>
      </c>
    </row>
    <row r="137" spans="1:5" x14ac:dyDescent="0.35">
      <c r="A137" t="str">
        <f>_xlfn.XLOOKUP(orders!$A137,orders!$A$2:$A$1001,orders!$A$2:$A$1001,,0)</f>
        <v>ZFS-30776-804</v>
      </c>
      <c r="B137" t="str">
        <f>IFERROR(_xlfn.XLOOKUP(A137,orders!$A$2:$A$1001,orders!$O$2:$O$1001,,0),"")</f>
        <v>Light</v>
      </c>
      <c r="C137" t="str">
        <f>_xlfn.XLOOKUP(A137,orders!$A$2:$A$1001,orders!$N$2:$N$1001,,0)</f>
        <v>Arabica</v>
      </c>
      <c r="D137">
        <f>_xlfn.XLOOKUP(A137,orders!$A$2:$A$1001,orders!$M$2:$M$1001,,0)</f>
        <v>38.849999999999994</v>
      </c>
      <c r="E137" s="14">
        <f>_xlfn.XLOOKUP(A137,orders!$A$2:$A$1001,orders!$B$2:$B$1001,,0)</f>
        <v>44232</v>
      </c>
    </row>
    <row r="138" spans="1:5" x14ac:dyDescent="0.35">
      <c r="A138" t="str">
        <f>_xlfn.XLOOKUP(orders!$A138,orders!$A$2:$A$1001,orders!$A$2:$A$1001,,0)</f>
        <v>QUU-91729-492</v>
      </c>
      <c r="B138" t="str">
        <f>IFERROR(_xlfn.XLOOKUP(A138,orders!$A$2:$A$1001,orders!$O$2:$O$1001,,0),"")</f>
        <v>Dark</v>
      </c>
      <c r="C138" t="str">
        <f>_xlfn.XLOOKUP(A138,orders!$A$2:$A$1001,orders!$N$2:$N$1001,,0)</f>
        <v>Arabica</v>
      </c>
      <c r="D138">
        <f>_xlfn.XLOOKUP(A138,orders!$A$2:$A$1001,orders!$M$2:$M$1001,,0)</f>
        <v>11.94</v>
      </c>
      <c r="E138" s="14">
        <f>_xlfn.XLOOKUP(A138,orders!$A$2:$A$1001,orders!$B$2:$B$1001,,0)</f>
        <v>44406</v>
      </c>
    </row>
    <row r="139" spans="1:5" x14ac:dyDescent="0.35">
      <c r="A139" t="str">
        <f>_xlfn.XLOOKUP(orders!$A139,orders!$A$2:$A$1001,orders!$A$2:$A$1001,,0)</f>
        <v>PVI-72795-960</v>
      </c>
      <c r="B139" t="str">
        <f>IFERROR(_xlfn.XLOOKUP(A139,orders!$A$2:$A$1001,orders!$O$2:$O$1001,,0),"")</f>
        <v>Light</v>
      </c>
      <c r="C139" t="str">
        <f>_xlfn.XLOOKUP(A139,orders!$A$2:$A$1001,orders!$N$2:$N$1001,,0)</f>
        <v>EXCELSA</v>
      </c>
      <c r="D139">
        <f>_xlfn.XLOOKUP(A139,orders!$A$2:$A$1001,orders!$M$2:$M$1001,,0)</f>
        <v>102.46499999999997</v>
      </c>
      <c r="E139" s="14">
        <f>_xlfn.XLOOKUP(A139,orders!$A$2:$A$1001,orders!$B$2:$B$1001,,0)</f>
        <v>44637</v>
      </c>
    </row>
    <row r="140" spans="1:5" x14ac:dyDescent="0.35">
      <c r="A140" t="str">
        <f>_xlfn.XLOOKUP(orders!$A140,orders!$A$2:$A$1001,orders!$A$2:$A$1001,,0)</f>
        <v>PPP-78935-365</v>
      </c>
      <c r="B140" t="str">
        <f>IFERROR(_xlfn.XLOOKUP(A140,orders!$A$2:$A$1001,orders!$O$2:$O$1001,,0),"")</f>
        <v>Dark</v>
      </c>
      <c r="C140" t="str">
        <f>_xlfn.XLOOKUP(A140,orders!$A$2:$A$1001,orders!$N$2:$N$1001,,0)</f>
        <v>EXCELSA</v>
      </c>
      <c r="D140">
        <f>_xlfn.XLOOKUP(A140,orders!$A$2:$A$1001,orders!$M$2:$M$1001,,0)</f>
        <v>48.6</v>
      </c>
      <c r="E140" s="14">
        <f>_xlfn.XLOOKUP(A140,orders!$A$2:$A$1001,orders!$B$2:$B$1001,,0)</f>
        <v>44238</v>
      </c>
    </row>
    <row r="141" spans="1:5" x14ac:dyDescent="0.35">
      <c r="A141" t="str">
        <f>_xlfn.XLOOKUP(orders!$A141,orders!$A$2:$A$1001,orders!$A$2:$A$1001,,0)</f>
        <v>JUO-34131-517</v>
      </c>
      <c r="B141" t="str">
        <f>IFERROR(_xlfn.XLOOKUP(A141,orders!$A$2:$A$1001,orders!$O$2:$O$1001,,0),"")</f>
        <v>Dark</v>
      </c>
      <c r="C141" t="str">
        <f>_xlfn.XLOOKUP(A141,orders!$A$2:$A$1001,orders!$N$2:$N$1001,,0)</f>
        <v>Liberica</v>
      </c>
      <c r="D141">
        <f>_xlfn.XLOOKUP(A141,orders!$A$2:$A$1001,orders!$M$2:$M$1001,,0)</f>
        <v>77.699999999999989</v>
      </c>
      <c r="E141" s="14">
        <f>_xlfn.XLOOKUP(A141,orders!$A$2:$A$1001,orders!$B$2:$B$1001,,0)</f>
        <v>43509</v>
      </c>
    </row>
    <row r="142" spans="1:5" x14ac:dyDescent="0.35">
      <c r="A142" t="str">
        <f>_xlfn.XLOOKUP(orders!$A142,orders!$A$2:$A$1001,orders!$A$2:$A$1001,,0)</f>
        <v>ZJE-89333-489</v>
      </c>
      <c r="B142" t="str">
        <f>IFERROR(_xlfn.XLOOKUP(A142,orders!$A$2:$A$1001,orders!$O$2:$O$1001,,0),"")</f>
        <v>Dark</v>
      </c>
      <c r="C142" t="str">
        <f>_xlfn.XLOOKUP(A142,orders!$A$2:$A$1001,orders!$N$2:$N$1001,,0)</f>
        <v>Liberica</v>
      </c>
      <c r="D142">
        <f>_xlfn.XLOOKUP(A142,orders!$A$2:$A$1001,orders!$M$2:$M$1001,,0)</f>
        <v>29.784999999999997</v>
      </c>
      <c r="E142" s="14">
        <f>_xlfn.XLOOKUP(A142,orders!$A$2:$A$1001,orders!$B$2:$B$1001,,0)</f>
        <v>44694</v>
      </c>
    </row>
    <row r="143" spans="1:5" x14ac:dyDescent="0.35">
      <c r="A143" t="str">
        <f>_xlfn.XLOOKUP(orders!$A143,orders!$A$2:$A$1001,orders!$A$2:$A$1001,,0)</f>
        <v>LOO-35324-159</v>
      </c>
      <c r="B143" t="str">
        <f>IFERROR(_xlfn.XLOOKUP(A143,orders!$A$2:$A$1001,orders!$O$2:$O$1001,,0),"")</f>
        <v>Light</v>
      </c>
      <c r="C143" t="str">
        <f>_xlfn.XLOOKUP(A143,orders!$A$2:$A$1001,orders!$N$2:$N$1001,,0)</f>
        <v>Arabica</v>
      </c>
      <c r="D143">
        <f>_xlfn.XLOOKUP(A143,orders!$A$2:$A$1001,orders!$M$2:$M$1001,,0)</f>
        <v>15.54</v>
      </c>
      <c r="E143" s="14">
        <f>_xlfn.XLOOKUP(A143,orders!$A$2:$A$1001,orders!$B$2:$B$1001,,0)</f>
        <v>43970</v>
      </c>
    </row>
    <row r="144" spans="1:5" x14ac:dyDescent="0.35">
      <c r="A144" t="str">
        <f>_xlfn.XLOOKUP(orders!$A144,orders!$A$2:$A$1001,orders!$A$2:$A$1001,,0)</f>
        <v>JBQ-93412-846</v>
      </c>
      <c r="B144" t="str">
        <f>IFERROR(_xlfn.XLOOKUP(A144,orders!$A$2:$A$1001,orders!$O$2:$O$1001,,0),"")</f>
        <v>Light</v>
      </c>
      <c r="C144" t="str">
        <f>_xlfn.XLOOKUP(A144,orders!$A$2:$A$1001,orders!$N$2:$N$1001,,0)</f>
        <v>EXCELSA</v>
      </c>
      <c r="D144">
        <f>_xlfn.XLOOKUP(A144,orders!$A$2:$A$1001,orders!$M$2:$M$1001,,0)</f>
        <v>136.61999999999998</v>
      </c>
      <c r="E144" s="14">
        <f>_xlfn.XLOOKUP(A144,orders!$A$2:$A$1001,orders!$B$2:$B$1001,,0)</f>
        <v>44678</v>
      </c>
    </row>
    <row r="145" spans="1:5" x14ac:dyDescent="0.35">
      <c r="A145" t="str">
        <f>_xlfn.XLOOKUP(orders!$A145,orders!$A$2:$A$1001,orders!$A$2:$A$1001,,0)</f>
        <v>EHX-66333-637</v>
      </c>
      <c r="B145" t="str">
        <f>IFERROR(_xlfn.XLOOKUP(A145,orders!$A$2:$A$1001,orders!$O$2:$O$1001,,0),"")</f>
        <v>Medium</v>
      </c>
      <c r="C145" t="str">
        <f>_xlfn.XLOOKUP(A145,orders!$A$2:$A$1001,orders!$N$2:$N$1001,,0)</f>
        <v>Liberica</v>
      </c>
      <c r="D145">
        <f>_xlfn.XLOOKUP(A145,orders!$A$2:$A$1001,orders!$M$2:$M$1001,,0)</f>
        <v>17.46</v>
      </c>
      <c r="E145" s="14">
        <f>_xlfn.XLOOKUP(A145,orders!$A$2:$A$1001,orders!$B$2:$B$1001,,0)</f>
        <v>44083</v>
      </c>
    </row>
    <row r="146" spans="1:5" x14ac:dyDescent="0.35">
      <c r="A146" t="str">
        <f>_xlfn.XLOOKUP(orders!$A146,orders!$A$2:$A$1001,orders!$A$2:$A$1001,,0)</f>
        <v>WXG-25759-236</v>
      </c>
      <c r="B146" t="str">
        <f>IFERROR(_xlfn.XLOOKUP(A146,orders!$A$2:$A$1001,orders!$O$2:$O$1001,,0),"")</f>
        <v>Light</v>
      </c>
      <c r="C146" t="str">
        <f>_xlfn.XLOOKUP(A146,orders!$A$2:$A$1001,orders!$N$2:$N$1001,,0)</f>
        <v>EXCELSA</v>
      </c>
      <c r="D146">
        <f>_xlfn.XLOOKUP(A146,orders!$A$2:$A$1001,orders!$M$2:$M$1001,,0)</f>
        <v>68.309999999999988</v>
      </c>
      <c r="E146" s="14">
        <f>_xlfn.XLOOKUP(A146,orders!$A$2:$A$1001,orders!$B$2:$B$1001,,0)</f>
        <v>44265</v>
      </c>
    </row>
    <row r="147" spans="1:5" x14ac:dyDescent="0.35">
      <c r="A147" t="str">
        <f>_xlfn.XLOOKUP(orders!$A147,orders!$A$2:$A$1001,orders!$A$2:$A$1001,,0)</f>
        <v>QNA-31113-984</v>
      </c>
      <c r="B147" t="str">
        <f>IFERROR(_xlfn.XLOOKUP(A147,orders!$A$2:$A$1001,orders!$O$2:$O$1001,,0),"")</f>
        <v>Medium</v>
      </c>
      <c r="C147" t="str">
        <f>_xlfn.XLOOKUP(A147,orders!$A$2:$A$1001,orders!$N$2:$N$1001,,0)</f>
        <v>Liberica</v>
      </c>
      <c r="D147">
        <f>_xlfn.XLOOKUP(A147,orders!$A$2:$A$1001,orders!$M$2:$M$1001,,0)</f>
        <v>17.46</v>
      </c>
      <c r="E147" s="14">
        <f>_xlfn.XLOOKUP(A147,orders!$A$2:$A$1001,orders!$B$2:$B$1001,,0)</f>
        <v>43562</v>
      </c>
    </row>
    <row r="148" spans="1:5" x14ac:dyDescent="0.35">
      <c r="A148" t="str">
        <f>_xlfn.XLOOKUP(orders!$A148,orders!$A$2:$A$1001,orders!$A$2:$A$1001,,0)</f>
        <v>ZWI-52029-159</v>
      </c>
      <c r="B148" t="str">
        <f>IFERROR(_xlfn.XLOOKUP(A148,orders!$A$2:$A$1001,orders!$O$2:$O$1001,,0),"")</f>
        <v>Medium</v>
      </c>
      <c r="C148" t="str">
        <f>_xlfn.XLOOKUP(A148,orders!$A$2:$A$1001,orders!$N$2:$N$1001,,0)</f>
        <v>Liberica</v>
      </c>
      <c r="D148">
        <f>_xlfn.XLOOKUP(A148,orders!$A$2:$A$1001,orders!$M$2:$M$1001,,0)</f>
        <v>43.650000000000006</v>
      </c>
      <c r="E148" s="14">
        <f>_xlfn.XLOOKUP(A148,orders!$A$2:$A$1001,orders!$B$2:$B$1001,,0)</f>
        <v>44024</v>
      </c>
    </row>
    <row r="149" spans="1:5" x14ac:dyDescent="0.35">
      <c r="A149" t="str">
        <f>_xlfn.XLOOKUP(orders!$A149,orders!$A$2:$A$1001,orders!$A$2:$A$1001,,0)</f>
        <v>ZWI-52029-159</v>
      </c>
      <c r="B149" t="str">
        <f>IFERROR(_xlfn.XLOOKUP(A149,orders!$A$2:$A$1001,orders!$O$2:$O$1001,,0),"")</f>
        <v>Medium</v>
      </c>
      <c r="C149" t="str">
        <f>_xlfn.XLOOKUP(A149,orders!$A$2:$A$1001,orders!$N$2:$N$1001,,0)</f>
        <v>Liberica</v>
      </c>
      <c r="D149">
        <f>_xlfn.XLOOKUP(A149,orders!$A$2:$A$1001,orders!$M$2:$M$1001,,0)</f>
        <v>43.650000000000006</v>
      </c>
      <c r="E149" s="14">
        <f>_xlfn.XLOOKUP(A149,orders!$A$2:$A$1001,orders!$B$2:$B$1001,,0)</f>
        <v>44024</v>
      </c>
    </row>
    <row r="150" spans="1:5" x14ac:dyDescent="0.35">
      <c r="A150" t="str">
        <f>_xlfn.XLOOKUP(orders!$A150,orders!$A$2:$A$1001,orders!$A$2:$A$1001,,0)</f>
        <v>DFS-49954-707</v>
      </c>
      <c r="B150" t="str">
        <f>IFERROR(_xlfn.XLOOKUP(A150,orders!$A$2:$A$1001,orders!$O$2:$O$1001,,0),"")</f>
        <v>Dark</v>
      </c>
      <c r="C150" t="str">
        <f>_xlfn.XLOOKUP(A150,orders!$A$2:$A$1001,orders!$N$2:$N$1001,,0)</f>
        <v>EXCELSA</v>
      </c>
      <c r="D150">
        <f>_xlfn.XLOOKUP(A150,orders!$A$2:$A$1001,orders!$M$2:$M$1001,,0)</f>
        <v>18.225000000000001</v>
      </c>
      <c r="E150" s="14">
        <f>_xlfn.XLOOKUP(A150,orders!$A$2:$A$1001,orders!$B$2:$B$1001,,0)</f>
        <v>44551</v>
      </c>
    </row>
    <row r="151" spans="1:5" x14ac:dyDescent="0.35">
      <c r="A151" t="str">
        <f>_xlfn.XLOOKUP(orders!$A151,orders!$A$2:$A$1001,orders!$A$2:$A$1001,,0)</f>
        <v>VYP-89830-878</v>
      </c>
      <c r="B151" t="str">
        <f>IFERROR(_xlfn.XLOOKUP(A151,orders!$A$2:$A$1001,orders!$O$2:$O$1001,,0),"")</f>
        <v>Medium</v>
      </c>
      <c r="C151" t="str">
        <f>_xlfn.XLOOKUP(A151,orders!$A$2:$A$1001,orders!$N$2:$N$1001,,0)</f>
        <v>Arabica</v>
      </c>
      <c r="D151">
        <f>_xlfn.XLOOKUP(A151,orders!$A$2:$A$1001,orders!$M$2:$M$1001,,0)</f>
        <v>51.749999999999993</v>
      </c>
      <c r="E151" s="14">
        <f>_xlfn.XLOOKUP(A151,orders!$A$2:$A$1001,orders!$B$2:$B$1001,,0)</f>
        <v>44108</v>
      </c>
    </row>
    <row r="152" spans="1:5" x14ac:dyDescent="0.35">
      <c r="A152" t="str">
        <f>_xlfn.XLOOKUP(orders!$A152,orders!$A$2:$A$1001,orders!$A$2:$A$1001,,0)</f>
        <v>AMT-40418-362</v>
      </c>
      <c r="B152" t="str">
        <f>IFERROR(_xlfn.XLOOKUP(A152,orders!$A$2:$A$1001,orders!$O$2:$O$1001,,0),"")</f>
        <v>Dark</v>
      </c>
      <c r="C152" t="str">
        <f>_xlfn.XLOOKUP(A152,orders!$A$2:$A$1001,orders!$N$2:$N$1001,,0)</f>
        <v>Liberica</v>
      </c>
      <c r="D152">
        <f>_xlfn.XLOOKUP(A152,orders!$A$2:$A$1001,orders!$M$2:$M$1001,,0)</f>
        <v>12.95</v>
      </c>
      <c r="E152" s="14">
        <f>_xlfn.XLOOKUP(A152,orders!$A$2:$A$1001,orders!$B$2:$B$1001,,0)</f>
        <v>44051</v>
      </c>
    </row>
    <row r="153" spans="1:5" x14ac:dyDescent="0.35">
      <c r="A153" t="str">
        <f>_xlfn.XLOOKUP(orders!$A153,orders!$A$2:$A$1001,orders!$A$2:$A$1001,,0)</f>
        <v>NFQ-23241-793</v>
      </c>
      <c r="B153" t="str">
        <f>IFERROR(_xlfn.XLOOKUP(A153,orders!$A$2:$A$1001,orders!$O$2:$O$1001,,0),"")</f>
        <v>Medium</v>
      </c>
      <c r="C153" t="str">
        <f>_xlfn.XLOOKUP(A153,orders!$A$2:$A$1001,orders!$N$2:$N$1001,,0)</f>
        <v>Arabica</v>
      </c>
      <c r="D153">
        <f>_xlfn.XLOOKUP(A153,orders!$A$2:$A$1001,orders!$M$2:$M$1001,,0)</f>
        <v>33.75</v>
      </c>
      <c r="E153" s="14">
        <f>_xlfn.XLOOKUP(A153,orders!$A$2:$A$1001,orders!$B$2:$B$1001,,0)</f>
        <v>44115</v>
      </c>
    </row>
    <row r="154" spans="1:5" x14ac:dyDescent="0.35">
      <c r="A154" t="str">
        <f>_xlfn.XLOOKUP(orders!$A154,orders!$A$2:$A$1001,orders!$A$2:$A$1001,,0)</f>
        <v>JQK-64922-985</v>
      </c>
      <c r="B154" t="str">
        <f>IFERROR(_xlfn.XLOOKUP(A154,orders!$A$2:$A$1001,orders!$O$2:$O$1001,,0),"")</f>
        <v>Medium</v>
      </c>
      <c r="C154" t="str">
        <f>_xlfn.XLOOKUP(A154,orders!$A$2:$A$1001,orders!$N$2:$N$1001,,0)</f>
        <v>Robusta</v>
      </c>
      <c r="D154">
        <f>_xlfn.XLOOKUP(A154,orders!$A$2:$A$1001,orders!$M$2:$M$1001,,0)</f>
        <v>68.655000000000001</v>
      </c>
      <c r="E154" s="14">
        <f>_xlfn.XLOOKUP(A154,orders!$A$2:$A$1001,orders!$B$2:$B$1001,,0)</f>
        <v>44510</v>
      </c>
    </row>
    <row r="155" spans="1:5" x14ac:dyDescent="0.35">
      <c r="A155" t="str">
        <f>_xlfn.XLOOKUP(orders!$A155,orders!$A$2:$A$1001,orders!$A$2:$A$1001,,0)</f>
        <v>YET-17732-678</v>
      </c>
      <c r="B155" t="str">
        <f>IFERROR(_xlfn.XLOOKUP(A155,orders!$A$2:$A$1001,orders!$O$2:$O$1001,,0),"")</f>
        <v>Dark</v>
      </c>
      <c r="C155" t="str">
        <f>_xlfn.XLOOKUP(A155,orders!$A$2:$A$1001,orders!$N$2:$N$1001,,0)</f>
        <v>Robusta</v>
      </c>
      <c r="D155">
        <f>_xlfn.XLOOKUP(A155,orders!$A$2:$A$1001,orders!$M$2:$M$1001,,0)</f>
        <v>2.6849999999999996</v>
      </c>
      <c r="E155" s="14">
        <f>_xlfn.XLOOKUP(A155,orders!$A$2:$A$1001,orders!$B$2:$B$1001,,0)</f>
        <v>44367</v>
      </c>
    </row>
    <row r="156" spans="1:5" x14ac:dyDescent="0.35">
      <c r="A156" t="str">
        <f>_xlfn.XLOOKUP(orders!$A156,orders!$A$2:$A$1001,orders!$A$2:$A$1001,,0)</f>
        <v>NKW-24945-846</v>
      </c>
      <c r="B156" t="str">
        <f>IFERROR(_xlfn.XLOOKUP(A156,orders!$A$2:$A$1001,orders!$O$2:$O$1001,,0),"")</f>
        <v>Dark</v>
      </c>
      <c r="C156" t="str">
        <f>_xlfn.XLOOKUP(A156,orders!$A$2:$A$1001,orders!$N$2:$N$1001,,0)</f>
        <v>Arabica</v>
      </c>
      <c r="D156">
        <f>_xlfn.XLOOKUP(A156,orders!$A$2:$A$1001,orders!$M$2:$M$1001,,0)</f>
        <v>114.42499999999998</v>
      </c>
      <c r="E156" s="14">
        <f>_xlfn.XLOOKUP(A156,orders!$A$2:$A$1001,orders!$B$2:$B$1001,,0)</f>
        <v>44473</v>
      </c>
    </row>
    <row r="157" spans="1:5" x14ac:dyDescent="0.35">
      <c r="A157" t="str">
        <f>_xlfn.XLOOKUP(orders!$A157,orders!$A$2:$A$1001,orders!$A$2:$A$1001,,0)</f>
        <v>VKA-82720-513</v>
      </c>
      <c r="B157" t="str">
        <f>IFERROR(_xlfn.XLOOKUP(A157,orders!$A$2:$A$1001,orders!$O$2:$O$1001,,0),"")</f>
        <v>Medium</v>
      </c>
      <c r="C157" t="str">
        <f>_xlfn.XLOOKUP(A157,orders!$A$2:$A$1001,orders!$N$2:$N$1001,,0)</f>
        <v>Arabica</v>
      </c>
      <c r="D157">
        <f>_xlfn.XLOOKUP(A157,orders!$A$2:$A$1001,orders!$M$2:$M$1001,,0)</f>
        <v>155.24999999999997</v>
      </c>
      <c r="E157" s="14">
        <f>_xlfn.XLOOKUP(A157,orders!$A$2:$A$1001,orders!$B$2:$B$1001,,0)</f>
        <v>43640</v>
      </c>
    </row>
    <row r="158" spans="1:5" x14ac:dyDescent="0.35">
      <c r="A158" t="str">
        <f>_xlfn.XLOOKUP(orders!$A158,orders!$A$2:$A$1001,orders!$A$2:$A$1001,,0)</f>
        <v>THA-60599-417</v>
      </c>
      <c r="B158" t="str">
        <f>IFERROR(_xlfn.XLOOKUP(A158,orders!$A$2:$A$1001,orders!$O$2:$O$1001,,0),"")</f>
        <v>Medium</v>
      </c>
      <c r="C158" t="str">
        <f>_xlfn.XLOOKUP(A158,orders!$A$2:$A$1001,orders!$N$2:$N$1001,,0)</f>
        <v>Arabica</v>
      </c>
      <c r="D158">
        <f>_xlfn.XLOOKUP(A158,orders!$A$2:$A$1001,orders!$M$2:$M$1001,,0)</f>
        <v>77.624999999999986</v>
      </c>
      <c r="E158" s="14">
        <f>_xlfn.XLOOKUP(A158,orders!$A$2:$A$1001,orders!$B$2:$B$1001,,0)</f>
        <v>43764</v>
      </c>
    </row>
    <row r="159" spans="1:5" x14ac:dyDescent="0.35">
      <c r="A159" t="str">
        <f>_xlfn.XLOOKUP(orders!$A159,orders!$A$2:$A$1001,orders!$A$2:$A$1001,,0)</f>
        <v>MEK-39769-035</v>
      </c>
      <c r="B159" t="str">
        <f>IFERROR(_xlfn.XLOOKUP(A159,orders!$A$2:$A$1001,orders!$O$2:$O$1001,,0),"")</f>
        <v>Dark</v>
      </c>
      <c r="C159" t="str">
        <f>_xlfn.XLOOKUP(A159,orders!$A$2:$A$1001,orders!$N$2:$N$1001,,0)</f>
        <v>Robusta</v>
      </c>
      <c r="D159">
        <f>_xlfn.XLOOKUP(A159,orders!$A$2:$A$1001,orders!$M$2:$M$1001,,0)</f>
        <v>61.754999999999995</v>
      </c>
      <c r="E159" s="14">
        <f>_xlfn.XLOOKUP(A159,orders!$A$2:$A$1001,orders!$B$2:$B$1001,,0)</f>
        <v>44374</v>
      </c>
    </row>
    <row r="160" spans="1:5" x14ac:dyDescent="0.35">
      <c r="A160" t="str">
        <f>_xlfn.XLOOKUP(orders!$A160,orders!$A$2:$A$1001,orders!$A$2:$A$1001,,0)</f>
        <v>JAF-18294-750</v>
      </c>
      <c r="B160" t="str">
        <f>IFERROR(_xlfn.XLOOKUP(A160,orders!$A$2:$A$1001,orders!$O$2:$O$1001,,0),"")</f>
        <v>Dark</v>
      </c>
      <c r="C160" t="str">
        <f>_xlfn.XLOOKUP(A160,orders!$A$2:$A$1001,orders!$N$2:$N$1001,,0)</f>
        <v>Robusta</v>
      </c>
      <c r="D160">
        <f>_xlfn.XLOOKUP(A160,orders!$A$2:$A$1001,orders!$M$2:$M$1001,,0)</f>
        <v>123.50999999999999</v>
      </c>
      <c r="E160" s="14">
        <f>_xlfn.XLOOKUP(A160,orders!$A$2:$A$1001,orders!$B$2:$B$1001,,0)</f>
        <v>43714</v>
      </c>
    </row>
    <row r="161" spans="1:5" x14ac:dyDescent="0.35">
      <c r="A161" t="str">
        <f>_xlfn.XLOOKUP(orders!$A161,orders!$A$2:$A$1001,orders!$A$2:$A$1001,,0)</f>
        <v>TME-59627-221</v>
      </c>
      <c r="B161" t="str">
        <f>IFERROR(_xlfn.XLOOKUP(A161,orders!$A$2:$A$1001,orders!$O$2:$O$1001,,0),"")</f>
        <v>Light</v>
      </c>
      <c r="C161" t="str">
        <f>_xlfn.XLOOKUP(A161,orders!$A$2:$A$1001,orders!$N$2:$N$1001,,0)</f>
        <v>Liberica</v>
      </c>
      <c r="D161">
        <f>_xlfn.XLOOKUP(A161,orders!$A$2:$A$1001,orders!$M$2:$M$1001,,0)</f>
        <v>218.73</v>
      </c>
      <c r="E161" s="14">
        <f>_xlfn.XLOOKUP(A161,orders!$A$2:$A$1001,orders!$B$2:$B$1001,,0)</f>
        <v>44316</v>
      </c>
    </row>
    <row r="162" spans="1:5" x14ac:dyDescent="0.35">
      <c r="A162" t="str">
        <f>_xlfn.XLOOKUP(orders!$A162,orders!$A$2:$A$1001,orders!$A$2:$A$1001,,0)</f>
        <v>UDG-65353-824</v>
      </c>
      <c r="B162" t="str">
        <f>IFERROR(_xlfn.XLOOKUP(A162,orders!$A$2:$A$1001,orders!$O$2:$O$1001,,0),"")</f>
        <v>Medium</v>
      </c>
      <c r="C162" t="str">
        <f>_xlfn.XLOOKUP(A162,orders!$A$2:$A$1001,orders!$N$2:$N$1001,,0)</f>
        <v>EXCELSA</v>
      </c>
      <c r="D162">
        <f>_xlfn.XLOOKUP(A162,orders!$A$2:$A$1001,orders!$M$2:$M$1001,,0)</f>
        <v>33</v>
      </c>
      <c r="E162" s="14">
        <f>_xlfn.XLOOKUP(A162,orders!$A$2:$A$1001,orders!$B$2:$B$1001,,0)</f>
        <v>43837</v>
      </c>
    </row>
    <row r="163" spans="1:5" x14ac:dyDescent="0.35">
      <c r="A163" t="str">
        <f>_xlfn.XLOOKUP(orders!$A163,orders!$A$2:$A$1001,orders!$A$2:$A$1001,,0)</f>
        <v>ENQ-42923-176</v>
      </c>
      <c r="B163" t="str">
        <f>IFERROR(_xlfn.XLOOKUP(A163,orders!$A$2:$A$1001,orders!$O$2:$O$1001,,0),"")</f>
        <v>Light</v>
      </c>
      <c r="C163" t="str">
        <f>_xlfn.XLOOKUP(A163,orders!$A$2:$A$1001,orders!$N$2:$N$1001,,0)</f>
        <v>Arabica</v>
      </c>
      <c r="D163">
        <f>_xlfn.XLOOKUP(A163,orders!$A$2:$A$1001,orders!$M$2:$M$1001,,0)</f>
        <v>23.31</v>
      </c>
      <c r="E163" s="14">
        <f>_xlfn.XLOOKUP(A163,orders!$A$2:$A$1001,orders!$B$2:$B$1001,,0)</f>
        <v>44207</v>
      </c>
    </row>
    <row r="164" spans="1:5" x14ac:dyDescent="0.35">
      <c r="A164" t="str">
        <f>_xlfn.XLOOKUP(orders!$A164,orders!$A$2:$A$1001,orders!$A$2:$A$1001,,0)</f>
        <v>CBT-55781-720</v>
      </c>
      <c r="B164" t="str">
        <f>IFERROR(_xlfn.XLOOKUP(A164,orders!$A$2:$A$1001,orders!$O$2:$O$1001,,0),"")</f>
        <v>Dark</v>
      </c>
      <c r="C164" t="str">
        <f>_xlfn.XLOOKUP(A164,orders!$A$2:$A$1001,orders!$N$2:$N$1001,,0)</f>
        <v>EXCELSA</v>
      </c>
      <c r="D164">
        <f>_xlfn.XLOOKUP(A164,orders!$A$2:$A$1001,orders!$M$2:$M$1001,,0)</f>
        <v>21.87</v>
      </c>
      <c r="E164" s="14">
        <f>_xlfn.XLOOKUP(A164,orders!$A$2:$A$1001,orders!$B$2:$B$1001,,0)</f>
        <v>44515</v>
      </c>
    </row>
    <row r="165" spans="1:5" x14ac:dyDescent="0.35">
      <c r="A165" t="str">
        <f>_xlfn.XLOOKUP(orders!$A165,orders!$A$2:$A$1001,orders!$A$2:$A$1001,,0)</f>
        <v>NEU-86533-016</v>
      </c>
      <c r="B165" t="str">
        <f>IFERROR(_xlfn.XLOOKUP(A165,orders!$A$2:$A$1001,orders!$O$2:$O$1001,,0),"")</f>
        <v>Dark</v>
      </c>
      <c r="C165" t="str">
        <f>_xlfn.XLOOKUP(A165,orders!$A$2:$A$1001,orders!$N$2:$N$1001,,0)</f>
        <v>Robusta</v>
      </c>
      <c r="D165">
        <f>_xlfn.XLOOKUP(A165,orders!$A$2:$A$1001,orders!$M$2:$M$1001,,0)</f>
        <v>16.11</v>
      </c>
      <c r="E165" s="14">
        <f>_xlfn.XLOOKUP(A165,orders!$A$2:$A$1001,orders!$B$2:$B$1001,,0)</f>
        <v>43619</v>
      </c>
    </row>
    <row r="166" spans="1:5" x14ac:dyDescent="0.35">
      <c r="A166" t="str">
        <f>_xlfn.XLOOKUP(orders!$A166,orders!$A$2:$A$1001,orders!$A$2:$A$1001,,0)</f>
        <v>BYU-58154-603</v>
      </c>
      <c r="B166" t="str">
        <f>IFERROR(_xlfn.XLOOKUP(A166,orders!$A$2:$A$1001,orders!$O$2:$O$1001,,0),"")</f>
        <v>Dark</v>
      </c>
      <c r="C166" t="str">
        <f>_xlfn.XLOOKUP(A166,orders!$A$2:$A$1001,orders!$N$2:$N$1001,,0)</f>
        <v>EXCELSA</v>
      </c>
      <c r="D166">
        <f>_xlfn.XLOOKUP(A166,orders!$A$2:$A$1001,orders!$M$2:$M$1001,,0)</f>
        <v>29.16</v>
      </c>
      <c r="E166" s="14">
        <f>_xlfn.XLOOKUP(A166,orders!$A$2:$A$1001,orders!$B$2:$B$1001,,0)</f>
        <v>44182</v>
      </c>
    </row>
    <row r="167" spans="1:5" x14ac:dyDescent="0.35">
      <c r="A167" t="str">
        <f>_xlfn.XLOOKUP(orders!$A167,orders!$A$2:$A$1001,orders!$A$2:$A$1001,,0)</f>
        <v>EHJ-05910-257</v>
      </c>
      <c r="B167" t="str">
        <f>IFERROR(_xlfn.XLOOKUP(A167,orders!$A$2:$A$1001,orders!$O$2:$O$1001,,0),"")</f>
        <v>Dark</v>
      </c>
      <c r="C167" t="str">
        <f>_xlfn.XLOOKUP(A167,orders!$A$2:$A$1001,orders!$N$2:$N$1001,,0)</f>
        <v>Robusta</v>
      </c>
      <c r="D167">
        <f>_xlfn.XLOOKUP(A167,orders!$A$2:$A$1001,orders!$M$2:$M$1001,,0)</f>
        <v>53.699999999999996</v>
      </c>
      <c r="E167" s="14">
        <f>_xlfn.XLOOKUP(A167,orders!$A$2:$A$1001,orders!$B$2:$B$1001,,0)</f>
        <v>44234</v>
      </c>
    </row>
    <row r="168" spans="1:5" x14ac:dyDescent="0.35">
      <c r="A168" t="str">
        <f>_xlfn.XLOOKUP(orders!$A168,orders!$A$2:$A$1001,orders!$A$2:$A$1001,,0)</f>
        <v>EIL-44855-309</v>
      </c>
      <c r="B168" t="str">
        <f>IFERROR(_xlfn.XLOOKUP(A168,orders!$A$2:$A$1001,orders!$O$2:$O$1001,,0),"")</f>
        <v>Dark</v>
      </c>
      <c r="C168" t="str">
        <f>_xlfn.XLOOKUP(A168,orders!$A$2:$A$1001,orders!$N$2:$N$1001,,0)</f>
        <v>Robusta</v>
      </c>
      <c r="D168">
        <f>_xlfn.XLOOKUP(A168,orders!$A$2:$A$1001,orders!$M$2:$M$1001,,0)</f>
        <v>26.849999999999994</v>
      </c>
      <c r="E168" s="14">
        <f>_xlfn.XLOOKUP(A168,orders!$A$2:$A$1001,orders!$B$2:$B$1001,,0)</f>
        <v>44270</v>
      </c>
    </row>
    <row r="169" spans="1:5" x14ac:dyDescent="0.35">
      <c r="A169" t="str">
        <f>_xlfn.XLOOKUP(orders!$A169,orders!$A$2:$A$1001,orders!$A$2:$A$1001,,0)</f>
        <v>HCA-87224-420</v>
      </c>
      <c r="B169" t="str">
        <f>IFERROR(_xlfn.XLOOKUP(A169,orders!$A$2:$A$1001,orders!$O$2:$O$1001,,0),"")</f>
        <v>Medium</v>
      </c>
      <c r="C169" t="str">
        <f>_xlfn.XLOOKUP(A169,orders!$A$2:$A$1001,orders!$N$2:$N$1001,,0)</f>
        <v>EXCELSA</v>
      </c>
      <c r="D169">
        <f>_xlfn.XLOOKUP(A169,orders!$A$2:$A$1001,orders!$M$2:$M$1001,,0)</f>
        <v>41.25</v>
      </c>
      <c r="E169" s="14">
        <f>_xlfn.XLOOKUP(A169,orders!$A$2:$A$1001,orders!$B$2:$B$1001,,0)</f>
        <v>44777</v>
      </c>
    </row>
    <row r="170" spans="1:5" x14ac:dyDescent="0.35">
      <c r="A170" t="str">
        <f>_xlfn.XLOOKUP(orders!$A170,orders!$A$2:$A$1001,orders!$A$2:$A$1001,,0)</f>
        <v>ABO-29054-365</v>
      </c>
      <c r="B170" t="str">
        <f>IFERROR(_xlfn.XLOOKUP(A170,orders!$A$2:$A$1001,orders!$O$2:$O$1001,,0),"")</f>
        <v>Medium</v>
      </c>
      <c r="C170" t="str">
        <f>_xlfn.XLOOKUP(A170,orders!$A$2:$A$1001,orders!$N$2:$N$1001,,0)</f>
        <v>Arabica</v>
      </c>
      <c r="D170">
        <f>_xlfn.XLOOKUP(A170,orders!$A$2:$A$1001,orders!$M$2:$M$1001,,0)</f>
        <v>40.5</v>
      </c>
      <c r="E170" s="14">
        <f>_xlfn.XLOOKUP(A170,orders!$A$2:$A$1001,orders!$B$2:$B$1001,,0)</f>
        <v>43484</v>
      </c>
    </row>
    <row r="171" spans="1:5" x14ac:dyDescent="0.35">
      <c r="A171" t="str">
        <f>_xlfn.XLOOKUP(orders!$A171,orders!$A$2:$A$1001,orders!$A$2:$A$1001,,0)</f>
        <v>TKN-58485-031</v>
      </c>
      <c r="B171" t="str">
        <f>IFERROR(_xlfn.XLOOKUP(A171,orders!$A$2:$A$1001,orders!$O$2:$O$1001,,0),"")</f>
        <v>Dark</v>
      </c>
      <c r="C171" t="str">
        <f>_xlfn.XLOOKUP(A171,orders!$A$2:$A$1001,orders!$N$2:$N$1001,,0)</f>
        <v>Robusta</v>
      </c>
      <c r="D171">
        <f>_xlfn.XLOOKUP(A171,orders!$A$2:$A$1001,orders!$M$2:$M$1001,,0)</f>
        <v>17.899999999999999</v>
      </c>
      <c r="E171" s="14">
        <f>_xlfn.XLOOKUP(A171,orders!$A$2:$A$1001,orders!$B$2:$B$1001,,0)</f>
        <v>44643</v>
      </c>
    </row>
    <row r="172" spans="1:5" x14ac:dyDescent="0.35">
      <c r="A172" t="str">
        <f>_xlfn.XLOOKUP(orders!$A172,orders!$A$2:$A$1001,orders!$A$2:$A$1001,,0)</f>
        <v>RCK-04069-371</v>
      </c>
      <c r="B172" t="str">
        <f>IFERROR(_xlfn.XLOOKUP(A172,orders!$A$2:$A$1001,orders!$O$2:$O$1001,,0),"")</f>
        <v>Light</v>
      </c>
      <c r="C172" t="str">
        <f>_xlfn.XLOOKUP(A172,orders!$A$2:$A$1001,orders!$N$2:$N$1001,,0)</f>
        <v>EXCELSA</v>
      </c>
      <c r="D172">
        <f>_xlfn.XLOOKUP(A172,orders!$A$2:$A$1001,orders!$M$2:$M$1001,,0)</f>
        <v>68.309999999999988</v>
      </c>
      <c r="E172" s="14">
        <f>_xlfn.XLOOKUP(A172,orders!$A$2:$A$1001,orders!$B$2:$B$1001,,0)</f>
        <v>44476</v>
      </c>
    </row>
    <row r="173" spans="1:5" x14ac:dyDescent="0.35">
      <c r="A173" t="str">
        <f>_xlfn.XLOOKUP(orders!$A173,orders!$A$2:$A$1001,orders!$A$2:$A$1001,,0)</f>
        <v>IRJ-67095-738</v>
      </c>
      <c r="B173" t="str">
        <f>IFERROR(_xlfn.XLOOKUP(A173,orders!$A$2:$A$1001,orders!$O$2:$O$1001,,0),"")</f>
        <v>Medium</v>
      </c>
      <c r="C173" t="str">
        <f>_xlfn.XLOOKUP(A173,orders!$A$2:$A$1001,orders!$N$2:$N$1001,,0)</f>
        <v>EXCELSA</v>
      </c>
      <c r="D173">
        <f>_xlfn.XLOOKUP(A173,orders!$A$2:$A$1001,orders!$M$2:$M$1001,,0)</f>
        <v>63.249999999999993</v>
      </c>
      <c r="E173" s="14">
        <f>_xlfn.XLOOKUP(A173,orders!$A$2:$A$1001,orders!$B$2:$B$1001,,0)</f>
        <v>43544</v>
      </c>
    </row>
    <row r="174" spans="1:5" x14ac:dyDescent="0.35">
      <c r="A174" t="str">
        <f>_xlfn.XLOOKUP(orders!$A174,orders!$A$2:$A$1001,orders!$A$2:$A$1001,,0)</f>
        <v>VEA-31961-977</v>
      </c>
      <c r="B174" t="str">
        <f>IFERROR(_xlfn.XLOOKUP(A174,orders!$A$2:$A$1001,orders!$O$2:$O$1001,,0),"")</f>
        <v>Dark</v>
      </c>
      <c r="C174" t="str">
        <f>_xlfn.XLOOKUP(A174,orders!$A$2:$A$1001,orders!$N$2:$N$1001,,0)</f>
        <v>EXCELSA</v>
      </c>
      <c r="D174">
        <f>_xlfn.XLOOKUP(A174,orders!$A$2:$A$1001,orders!$M$2:$M$1001,,0)</f>
        <v>21.87</v>
      </c>
      <c r="E174" s="14">
        <f>_xlfn.XLOOKUP(A174,orders!$A$2:$A$1001,orders!$B$2:$B$1001,,0)</f>
        <v>44545</v>
      </c>
    </row>
    <row r="175" spans="1:5" x14ac:dyDescent="0.35">
      <c r="A175" t="str">
        <f>_xlfn.XLOOKUP(orders!$A175,orders!$A$2:$A$1001,orders!$A$2:$A$1001,,0)</f>
        <v>BAF-42286-205</v>
      </c>
      <c r="B175" t="str">
        <f>IFERROR(_xlfn.XLOOKUP(A175,orders!$A$2:$A$1001,orders!$O$2:$O$1001,,0),"")</f>
        <v>Medium</v>
      </c>
      <c r="C175" t="str">
        <f>_xlfn.XLOOKUP(A175,orders!$A$2:$A$1001,orders!$N$2:$N$1001,,0)</f>
        <v>Robusta</v>
      </c>
      <c r="D175">
        <f>_xlfn.XLOOKUP(A175,orders!$A$2:$A$1001,orders!$M$2:$M$1001,,0)</f>
        <v>91.539999999999992</v>
      </c>
      <c r="E175" s="14">
        <f>_xlfn.XLOOKUP(A175,orders!$A$2:$A$1001,orders!$B$2:$B$1001,,0)</f>
        <v>44720</v>
      </c>
    </row>
    <row r="176" spans="1:5" x14ac:dyDescent="0.35">
      <c r="A176" t="str">
        <f>_xlfn.XLOOKUP(orders!$A176,orders!$A$2:$A$1001,orders!$A$2:$A$1001,,0)</f>
        <v>WOR-52762-511</v>
      </c>
      <c r="B176" t="str">
        <f>IFERROR(_xlfn.XLOOKUP(A176,orders!$A$2:$A$1001,orders!$O$2:$O$1001,,0),"")</f>
        <v>Light</v>
      </c>
      <c r="C176" t="str">
        <f>_xlfn.XLOOKUP(A176,orders!$A$2:$A$1001,orders!$N$2:$N$1001,,0)</f>
        <v>EXCELSA</v>
      </c>
      <c r="D176">
        <f>_xlfn.XLOOKUP(A176,orders!$A$2:$A$1001,orders!$M$2:$M$1001,,0)</f>
        <v>204.92999999999995</v>
      </c>
      <c r="E176" s="14">
        <f>_xlfn.XLOOKUP(A176,orders!$A$2:$A$1001,orders!$B$2:$B$1001,,0)</f>
        <v>43813</v>
      </c>
    </row>
    <row r="177" spans="1:5" x14ac:dyDescent="0.35">
      <c r="A177" t="str">
        <f>_xlfn.XLOOKUP(orders!$A177,orders!$A$2:$A$1001,orders!$A$2:$A$1001,,0)</f>
        <v>ZWK-03995-815</v>
      </c>
      <c r="B177" t="str">
        <f>IFERROR(_xlfn.XLOOKUP(A177,orders!$A$2:$A$1001,orders!$O$2:$O$1001,,0),"")</f>
        <v>Medium</v>
      </c>
      <c r="C177" t="str">
        <f>_xlfn.XLOOKUP(A177,orders!$A$2:$A$1001,orders!$N$2:$N$1001,,0)</f>
        <v>EXCELSA</v>
      </c>
      <c r="D177">
        <f>_xlfn.XLOOKUP(A177,orders!$A$2:$A$1001,orders!$M$2:$M$1001,,0)</f>
        <v>63.249999999999993</v>
      </c>
      <c r="E177" s="14">
        <f>_xlfn.XLOOKUP(A177,orders!$A$2:$A$1001,orders!$B$2:$B$1001,,0)</f>
        <v>44296</v>
      </c>
    </row>
    <row r="178" spans="1:5" x14ac:dyDescent="0.35">
      <c r="A178" t="str">
        <f>_xlfn.XLOOKUP(orders!$A178,orders!$A$2:$A$1001,orders!$A$2:$A$1001,,0)</f>
        <v>CKF-43291-846</v>
      </c>
      <c r="B178" t="str">
        <f>IFERROR(_xlfn.XLOOKUP(A178,orders!$A$2:$A$1001,orders!$O$2:$O$1001,,0),"")</f>
        <v>Light</v>
      </c>
      <c r="C178" t="str">
        <f>_xlfn.XLOOKUP(A178,orders!$A$2:$A$1001,orders!$N$2:$N$1001,,0)</f>
        <v>EXCELSA</v>
      </c>
      <c r="D178">
        <f>_xlfn.XLOOKUP(A178,orders!$A$2:$A$1001,orders!$M$2:$M$1001,,0)</f>
        <v>34.154999999999994</v>
      </c>
      <c r="E178" s="14">
        <f>_xlfn.XLOOKUP(A178,orders!$A$2:$A$1001,orders!$B$2:$B$1001,,0)</f>
        <v>43900</v>
      </c>
    </row>
    <row r="179" spans="1:5" x14ac:dyDescent="0.35">
      <c r="A179" t="str">
        <f>_xlfn.XLOOKUP(orders!$A179,orders!$A$2:$A$1001,orders!$A$2:$A$1001,,0)</f>
        <v>RMW-74160-339</v>
      </c>
      <c r="B179" t="str">
        <f>IFERROR(_xlfn.XLOOKUP(A179,orders!$A$2:$A$1001,orders!$O$2:$O$1001,,0),"")</f>
        <v>Light</v>
      </c>
      <c r="C179" t="str">
        <f>_xlfn.XLOOKUP(A179,orders!$A$2:$A$1001,orders!$N$2:$N$1001,,0)</f>
        <v>Robusta</v>
      </c>
      <c r="D179">
        <f>_xlfn.XLOOKUP(A179,orders!$A$2:$A$1001,orders!$M$2:$M$1001,,0)</f>
        <v>109.93999999999998</v>
      </c>
      <c r="E179" s="14">
        <f>_xlfn.XLOOKUP(A179,orders!$A$2:$A$1001,orders!$B$2:$B$1001,,0)</f>
        <v>44120</v>
      </c>
    </row>
    <row r="180" spans="1:5" x14ac:dyDescent="0.35">
      <c r="A180" t="str">
        <f>_xlfn.XLOOKUP(orders!$A180,orders!$A$2:$A$1001,orders!$A$2:$A$1001,,0)</f>
        <v>FMT-94584-786</v>
      </c>
      <c r="B180" t="str">
        <f>IFERROR(_xlfn.XLOOKUP(A180,orders!$A$2:$A$1001,orders!$O$2:$O$1001,,0),"")</f>
        <v>Light</v>
      </c>
      <c r="C180" t="str">
        <f>_xlfn.XLOOKUP(A180,orders!$A$2:$A$1001,orders!$N$2:$N$1001,,0)</f>
        <v>Arabica</v>
      </c>
      <c r="D180">
        <f>_xlfn.XLOOKUP(A180,orders!$A$2:$A$1001,orders!$M$2:$M$1001,,0)</f>
        <v>25.9</v>
      </c>
      <c r="E180" s="14">
        <f>_xlfn.XLOOKUP(A180,orders!$A$2:$A$1001,orders!$B$2:$B$1001,,0)</f>
        <v>43746</v>
      </c>
    </row>
    <row r="181" spans="1:5" x14ac:dyDescent="0.35">
      <c r="A181" t="str">
        <f>_xlfn.XLOOKUP(orders!$A181,orders!$A$2:$A$1001,orders!$A$2:$A$1001,,0)</f>
        <v>NWT-78222-575</v>
      </c>
      <c r="B181" t="str">
        <f>IFERROR(_xlfn.XLOOKUP(A181,orders!$A$2:$A$1001,orders!$O$2:$O$1001,,0),"")</f>
        <v>Dark</v>
      </c>
      <c r="C181" t="str">
        <f>_xlfn.XLOOKUP(A181,orders!$A$2:$A$1001,orders!$N$2:$N$1001,,0)</f>
        <v>Arabica</v>
      </c>
      <c r="D181">
        <f>_xlfn.XLOOKUP(A181,orders!$A$2:$A$1001,orders!$M$2:$M$1001,,0)</f>
        <v>2.9849999999999999</v>
      </c>
      <c r="E181" s="14">
        <f>_xlfn.XLOOKUP(A181,orders!$A$2:$A$1001,orders!$B$2:$B$1001,,0)</f>
        <v>43830</v>
      </c>
    </row>
    <row r="182" spans="1:5" x14ac:dyDescent="0.35">
      <c r="A182" t="str">
        <f>_xlfn.XLOOKUP(orders!$A182,orders!$A$2:$A$1001,orders!$A$2:$A$1001,,0)</f>
        <v>EOI-02511-919</v>
      </c>
      <c r="B182" t="str">
        <f>IFERROR(_xlfn.XLOOKUP(A182,orders!$A$2:$A$1001,orders!$O$2:$O$1001,,0),"")</f>
        <v>Light</v>
      </c>
      <c r="C182" t="str">
        <f>_xlfn.XLOOKUP(A182,orders!$A$2:$A$1001,orders!$N$2:$N$1001,,0)</f>
        <v>EXCELSA</v>
      </c>
      <c r="D182">
        <f>_xlfn.XLOOKUP(A182,orders!$A$2:$A$1001,orders!$M$2:$M$1001,,0)</f>
        <v>22.274999999999999</v>
      </c>
      <c r="E182" s="14">
        <f>_xlfn.XLOOKUP(A182,orders!$A$2:$A$1001,orders!$B$2:$B$1001,,0)</f>
        <v>43910</v>
      </c>
    </row>
    <row r="183" spans="1:5" x14ac:dyDescent="0.35">
      <c r="A183" t="str">
        <f>_xlfn.XLOOKUP(orders!$A183,orders!$A$2:$A$1001,orders!$A$2:$A$1001,,0)</f>
        <v>EOI-02511-919</v>
      </c>
      <c r="B183" t="str">
        <f>IFERROR(_xlfn.XLOOKUP(A183,orders!$A$2:$A$1001,orders!$O$2:$O$1001,,0),"")</f>
        <v>Light</v>
      </c>
      <c r="C183" t="str">
        <f>_xlfn.XLOOKUP(A183,orders!$A$2:$A$1001,orders!$N$2:$N$1001,,0)</f>
        <v>EXCELSA</v>
      </c>
      <c r="D183">
        <f>_xlfn.XLOOKUP(A183,orders!$A$2:$A$1001,orders!$M$2:$M$1001,,0)</f>
        <v>22.274999999999999</v>
      </c>
      <c r="E183" s="14">
        <f>_xlfn.XLOOKUP(A183,orders!$A$2:$A$1001,orders!$B$2:$B$1001,,0)</f>
        <v>43910</v>
      </c>
    </row>
    <row r="184" spans="1:5" x14ac:dyDescent="0.35">
      <c r="A184" t="str">
        <f>_xlfn.XLOOKUP(orders!$A184,orders!$A$2:$A$1001,orders!$A$2:$A$1001,,0)</f>
        <v>UCT-03935-589</v>
      </c>
      <c r="B184" t="str">
        <f>IFERROR(_xlfn.XLOOKUP(A184,orders!$A$2:$A$1001,orders!$O$2:$O$1001,,0),"")</f>
        <v>Dark</v>
      </c>
      <c r="C184" t="str">
        <f>_xlfn.XLOOKUP(A184,orders!$A$2:$A$1001,orders!$N$2:$N$1001,,0)</f>
        <v>Robusta</v>
      </c>
      <c r="D184">
        <f>_xlfn.XLOOKUP(A184,orders!$A$2:$A$1001,orders!$M$2:$M$1001,,0)</f>
        <v>32.22</v>
      </c>
      <c r="E184" s="14">
        <f>_xlfn.XLOOKUP(A184,orders!$A$2:$A$1001,orders!$B$2:$B$1001,,0)</f>
        <v>44284</v>
      </c>
    </row>
    <row r="185" spans="1:5" x14ac:dyDescent="0.35">
      <c r="A185" t="str">
        <f>_xlfn.XLOOKUP(orders!$A185,orders!$A$2:$A$1001,orders!$A$2:$A$1001,,0)</f>
        <v>SBI-60013-494</v>
      </c>
      <c r="B185" t="str">
        <f>IFERROR(_xlfn.XLOOKUP(A185,orders!$A$2:$A$1001,orders!$O$2:$O$1001,,0),"")</f>
        <v>Medium</v>
      </c>
      <c r="C185" t="str">
        <f>_xlfn.XLOOKUP(A185,orders!$A$2:$A$1001,orders!$N$2:$N$1001,,0)</f>
        <v>EXCELSA</v>
      </c>
      <c r="D185">
        <f>_xlfn.XLOOKUP(A185,orders!$A$2:$A$1001,orders!$M$2:$M$1001,,0)</f>
        <v>8.25</v>
      </c>
      <c r="E185" s="14">
        <f>_xlfn.XLOOKUP(A185,orders!$A$2:$A$1001,orders!$B$2:$B$1001,,0)</f>
        <v>44512</v>
      </c>
    </row>
    <row r="186" spans="1:5" x14ac:dyDescent="0.35">
      <c r="A186" t="str">
        <f>_xlfn.XLOOKUP(orders!$A186,orders!$A$2:$A$1001,orders!$A$2:$A$1001,,0)</f>
        <v>QRA-73277-814</v>
      </c>
      <c r="B186" t="str">
        <f>IFERROR(_xlfn.XLOOKUP(A186,orders!$A$2:$A$1001,orders!$O$2:$O$1001,,0),"")</f>
        <v>Light</v>
      </c>
      <c r="C186" t="str">
        <f>_xlfn.XLOOKUP(A186,orders!$A$2:$A$1001,orders!$N$2:$N$1001,,0)</f>
        <v>Arabica</v>
      </c>
      <c r="D186">
        <f>_xlfn.XLOOKUP(A186,orders!$A$2:$A$1001,orders!$M$2:$M$1001,,0)</f>
        <v>31.08</v>
      </c>
      <c r="E186" s="14">
        <f>_xlfn.XLOOKUP(A186,orders!$A$2:$A$1001,orders!$B$2:$B$1001,,0)</f>
        <v>44397</v>
      </c>
    </row>
    <row r="187" spans="1:5" x14ac:dyDescent="0.35">
      <c r="A187" t="str">
        <f>_xlfn.XLOOKUP(orders!$A187,orders!$A$2:$A$1001,orders!$A$2:$A$1001,,0)</f>
        <v>EQE-31648-909</v>
      </c>
      <c r="B187" t="str">
        <f>IFERROR(_xlfn.XLOOKUP(A187,orders!$A$2:$A$1001,orders!$O$2:$O$1001,,0),"")</f>
        <v>Dark</v>
      </c>
      <c r="C187" t="str">
        <f>_xlfn.XLOOKUP(A187,orders!$A$2:$A$1001,orders!$N$2:$N$1001,,0)</f>
        <v>EXCELSA</v>
      </c>
      <c r="D187">
        <f>_xlfn.XLOOKUP(A187,orders!$A$2:$A$1001,orders!$M$2:$M$1001,,0)</f>
        <v>36.450000000000003</v>
      </c>
      <c r="E187" s="14">
        <f>_xlfn.XLOOKUP(A187,orders!$A$2:$A$1001,orders!$B$2:$B$1001,,0)</f>
        <v>43483</v>
      </c>
    </row>
    <row r="188" spans="1:5" x14ac:dyDescent="0.35">
      <c r="A188" t="str">
        <f>_xlfn.XLOOKUP(orders!$A188,orders!$A$2:$A$1001,orders!$A$2:$A$1001,,0)</f>
        <v>QOO-24615-950</v>
      </c>
      <c r="B188" t="str">
        <f>IFERROR(_xlfn.XLOOKUP(A188,orders!$A$2:$A$1001,orders!$O$2:$O$1001,,0),"")</f>
        <v>Medium</v>
      </c>
      <c r="C188" t="str">
        <f>_xlfn.XLOOKUP(A188,orders!$A$2:$A$1001,orders!$N$2:$N$1001,,0)</f>
        <v>Robusta</v>
      </c>
      <c r="D188">
        <f>_xlfn.XLOOKUP(A188,orders!$A$2:$A$1001,orders!$M$2:$M$1001,,0)</f>
        <v>68.655000000000001</v>
      </c>
      <c r="E188" s="14">
        <f>_xlfn.XLOOKUP(A188,orders!$A$2:$A$1001,orders!$B$2:$B$1001,,0)</f>
        <v>43684</v>
      </c>
    </row>
    <row r="189" spans="1:5" x14ac:dyDescent="0.35">
      <c r="A189" t="str">
        <f>_xlfn.XLOOKUP(orders!$A189,orders!$A$2:$A$1001,orders!$A$2:$A$1001,,0)</f>
        <v>WDV-73864-037</v>
      </c>
      <c r="B189" t="str">
        <f>IFERROR(_xlfn.XLOOKUP(A189,orders!$A$2:$A$1001,orders!$O$2:$O$1001,,0),"")</f>
        <v>Medium</v>
      </c>
      <c r="C189" t="str">
        <f>_xlfn.XLOOKUP(A189,orders!$A$2:$A$1001,orders!$N$2:$N$1001,,0)</f>
        <v>Liberica</v>
      </c>
      <c r="D189">
        <f>_xlfn.XLOOKUP(A189,orders!$A$2:$A$1001,orders!$M$2:$M$1001,,0)</f>
        <v>43.650000000000006</v>
      </c>
      <c r="E189" s="14">
        <f>_xlfn.XLOOKUP(A189,orders!$A$2:$A$1001,orders!$B$2:$B$1001,,0)</f>
        <v>44633</v>
      </c>
    </row>
    <row r="190" spans="1:5" x14ac:dyDescent="0.35">
      <c r="A190" t="str">
        <f>_xlfn.XLOOKUP(orders!$A190,orders!$A$2:$A$1001,orders!$A$2:$A$1001,,0)</f>
        <v>PKR-88575-066</v>
      </c>
      <c r="B190" t="str">
        <f>IFERROR(_xlfn.XLOOKUP(A190,orders!$A$2:$A$1001,orders!$O$2:$O$1001,,0),"")</f>
        <v>Light</v>
      </c>
      <c r="C190" t="str">
        <f>_xlfn.XLOOKUP(A190,orders!$A$2:$A$1001,orders!$N$2:$N$1001,,0)</f>
        <v>EXCELSA</v>
      </c>
      <c r="D190">
        <f>_xlfn.XLOOKUP(A190,orders!$A$2:$A$1001,orders!$M$2:$M$1001,,0)</f>
        <v>4.4550000000000001</v>
      </c>
      <c r="E190" s="14">
        <f>_xlfn.XLOOKUP(A190,orders!$A$2:$A$1001,orders!$B$2:$B$1001,,0)</f>
        <v>44698</v>
      </c>
    </row>
    <row r="191" spans="1:5" x14ac:dyDescent="0.35">
      <c r="A191" t="str">
        <f>_xlfn.XLOOKUP(orders!$A191,orders!$A$2:$A$1001,orders!$A$2:$A$1001,,0)</f>
        <v>BWR-85735-955</v>
      </c>
      <c r="B191" t="str">
        <f>IFERROR(_xlfn.XLOOKUP(A191,orders!$A$2:$A$1001,orders!$O$2:$O$1001,,0),"")</f>
        <v>Medium</v>
      </c>
      <c r="C191" t="str">
        <f>_xlfn.XLOOKUP(A191,orders!$A$2:$A$1001,orders!$N$2:$N$1001,,0)</f>
        <v>Liberica</v>
      </c>
      <c r="D191">
        <f>_xlfn.XLOOKUP(A191,orders!$A$2:$A$1001,orders!$M$2:$M$1001,,0)</f>
        <v>43.650000000000006</v>
      </c>
      <c r="E191" s="14">
        <f>_xlfn.XLOOKUP(A191,orders!$A$2:$A$1001,orders!$B$2:$B$1001,,0)</f>
        <v>43813</v>
      </c>
    </row>
    <row r="192" spans="1:5" x14ac:dyDescent="0.35">
      <c r="A192" t="str">
        <f>_xlfn.XLOOKUP(orders!$A192,orders!$A$2:$A$1001,orders!$A$2:$A$1001,,0)</f>
        <v>YFX-64795-136</v>
      </c>
      <c r="B192" t="str">
        <f>IFERROR(_xlfn.XLOOKUP(A192,orders!$A$2:$A$1001,orders!$O$2:$O$1001,,0),"")</f>
        <v>Medium</v>
      </c>
      <c r="C192" t="str">
        <f>_xlfn.XLOOKUP(A192,orders!$A$2:$A$1001,orders!$N$2:$N$1001,,0)</f>
        <v>Liberica</v>
      </c>
      <c r="D192">
        <f>_xlfn.XLOOKUP(A192,orders!$A$2:$A$1001,orders!$M$2:$M$1001,,0)</f>
        <v>33.464999999999996</v>
      </c>
      <c r="E192" s="14">
        <f>_xlfn.XLOOKUP(A192,orders!$A$2:$A$1001,orders!$B$2:$B$1001,,0)</f>
        <v>43845</v>
      </c>
    </row>
    <row r="193" spans="1:5" x14ac:dyDescent="0.35">
      <c r="A193" t="str">
        <f>_xlfn.XLOOKUP(orders!$A193,orders!$A$2:$A$1001,orders!$A$2:$A$1001,,0)</f>
        <v>DDO-71442-967</v>
      </c>
      <c r="B193" t="str">
        <f>IFERROR(_xlfn.XLOOKUP(A193,orders!$A$2:$A$1001,orders!$O$2:$O$1001,,0),"")</f>
        <v>Dark</v>
      </c>
      <c r="C193" t="str">
        <f>_xlfn.XLOOKUP(A193,orders!$A$2:$A$1001,orders!$N$2:$N$1001,,0)</f>
        <v>Liberica</v>
      </c>
      <c r="D193">
        <f>_xlfn.XLOOKUP(A193,orders!$A$2:$A$1001,orders!$M$2:$M$1001,,0)</f>
        <v>19.424999999999997</v>
      </c>
      <c r="E193" s="14">
        <f>_xlfn.XLOOKUP(A193,orders!$A$2:$A$1001,orders!$B$2:$B$1001,,0)</f>
        <v>43567</v>
      </c>
    </row>
    <row r="194" spans="1:5" x14ac:dyDescent="0.35">
      <c r="A194" t="str">
        <f>_xlfn.XLOOKUP(orders!$A194,orders!$A$2:$A$1001,orders!$A$2:$A$1001,,0)</f>
        <v>ILQ-11027-588</v>
      </c>
      <c r="B194" t="str">
        <f>IFERROR(_xlfn.XLOOKUP(A194,orders!$A$2:$A$1001,orders!$O$2:$O$1001,,0),"")</f>
        <v>Dark</v>
      </c>
      <c r="C194" t="str">
        <f>_xlfn.XLOOKUP(A194,orders!$A$2:$A$1001,orders!$N$2:$N$1001,,0)</f>
        <v>EXCELSA</v>
      </c>
      <c r="D194">
        <f>_xlfn.XLOOKUP(A194,orders!$A$2:$A$1001,orders!$M$2:$M$1001,,0)</f>
        <v>72.900000000000006</v>
      </c>
      <c r="E194" s="14">
        <f>_xlfn.XLOOKUP(A194,orders!$A$2:$A$1001,orders!$B$2:$B$1001,,0)</f>
        <v>43919</v>
      </c>
    </row>
    <row r="195" spans="1:5" x14ac:dyDescent="0.35">
      <c r="A195" t="str">
        <f>_xlfn.XLOOKUP(orders!$A195,orders!$A$2:$A$1001,orders!$A$2:$A$1001,,0)</f>
        <v>KRZ-13868-122</v>
      </c>
      <c r="B195" t="str">
        <f>IFERROR(_xlfn.XLOOKUP(A195,orders!$A$2:$A$1001,orders!$O$2:$O$1001,,0),"")</f>
        <v>Light</v>
      </c>
      <c r="C195" t="str">
        <f>_xlfn.XLOOKUP(A195,orders!$A$2:$A$1001,orders!$N$2:$N$1001,,0)</f>
        <v>EXCELSA</v>
      </c>
      <c r="D195">
        <f>_xlfn.XLOOKUP(A195,orders!$A$2:$A$1001,orders!$M$2:$M$1001,,0)</f>
        <v>44.55</v>
      </c>
      <c r="E195" s="14">
        <f>_xlfn.XLOOKUP(A195,orders!$A$2:$A$1001,orders!$B$2:$B$1001,,0)</f>
        <v>44644</v>
      </c>
    </row>
    <row r="196" spans="1:5" x14ac:dyDescent="0.35">
      <c r="A196" t="str">
        <f>_xlfn.XLOOKUP(orders!$A196,orders!$A$2:$A$1001,orders!$A$2:$A$1001,,0)</f>
        <v>VRM-93594-914</v>
      </c>
      <c r="B196" t="str">
        <f>IFERROR(_xlfn.XLOOKUP(A196,orders!$A$2:$A$1001,orders!$O$2:$O$1001,,0),"")</f>
        <v>Dark</v>
      </c>
      <c r="C196" t="str">
        <f>_xlfn.XLOOKUP(A196,orders!$A$2:$A$1001,orders!$N$2:$N$1001,,0)</f>
        <v>EXCELSA</v>
      </c>
      <c r="D196">
        <f>_xlfn.XLOOKUP(A196,orders!$A$2:$A$1001,orders!$M$2:$M$1001,,0)</f>
        <v>36.450000000000003</v>
      </c>
      <c r="E196" s="14">
        <f>_xlfn.XLOOKUP(A196,orders!$A$2:$A$1001,orders!$B$2:$B$1001,,0)</f>
        <v>44398</v>
      </c>
    </row>
    <row r="197" spans="1:5" x14ac:dyDescent="0.35">
      <c r="A197" t="str">
        <f>_xlfn.XLOOKUP(orders!$A197,orders!$A$2:$A$1001,orders!$A$2:$A$1001,,0)</f>
        <v>HXL-22497-359</v>
      </c>
      <c r="B197" t="str">
        <f>IFERROR(_xlfn.XLOOKUP(A197,orders!$A$2:$A$1001,orders!$O$2:$O$1001,,0),"")</f>
        <v>Light</v>
      </c>
      <c r="C197" t="str">
        <f>_xlfn.XLOOKUP(A197,orders!$A$2:$A$1001,orders!$N$2:$N$1001,,0)</f>
        <v>Arabica</v>
      </c>
      <c r="D197">
        <f>_xlfn.XLOOKUP(A197,orders!$A$2:$A$1001,orders!$M$2:$M$1001,,0)</f>
        <v>38.849999999999994</v>
      </c>
      <c r="E197" s="14">
        <f>_xlfn.XLOOKUP(A197,orders!$A$2:$A$1001,orders!$B$2:$B$1001,,0)</f>
        <v>43683</v>
      </c>
    </row>
    <row r="198" spans="1:5" x14ac:dyDescent="0.35">
      <c r="A198" t="str">
        <f>_xlfn.XLOOKUP(orders!$A198,orders!$A$2:$A$1001,orders!$A$2:$A$1001,,0)</f>
        <v>NOP-21394-646</v>
      </c>
      <c r="B198" t="str">
        <f>IFERROR(_xlfn.XLOOKUP(A198,orders!$A$2:$A$1001,orders!$O$2:$O$1001,,0),"")</f>
        <v>Light</v>
      </c>
      <c r="C198" t="str">
        <f>_xlfn.XLOOKUP(A198,orders!$A$2:$A$1001,orders!$N$2:$N$1001,,0)</f>
        <v>EXCELSA</v>
      </c>
      <c r="D198">
        <f>_xlfn.XLOOKUP(A198,orders!$A$2:$A$1001,orders!$M$2:$M$1001,,0)</f>
        <v>53.46</v>
      </c>
      <c r="E198" s="14">
        <f>_xlfn.XLOOKUP(A198,orders!$A$2:$A$1001,orders!$B$2:$B$1001,,0)</f>
        <v>44339</v>
      </c>
    </row>
    <row r="199" spans="1:5" x14ac:dyDescent="0.35">
      <c r="A199" t="str">
        <f>_xlfn.XLOOKUP(orders!$A199,orders!$A$2:$A$1001,orders!$A$2:$A$1001,,0)</f>
        <v>NOP-21394-646</v>
      </c>
      <c r="B199" t="str">
        <f>IFERROR(_xlfn.XLOOKUP(A199,orders!$A$2:$A$1001,orders!$O$2:$O$1001,,0),"")</f>
        <v>Light</v>
      </c>
      <c r="C199" t="str">
        <f>_xlfn.XLOOKUP(A199,orders!$A$2:$A$1001,orders!$N$2:$N$1001,,0)</f>
        <v>EXCELSA</v>
      </c>
      <c r="D199">
        <f>_xlfn.XLOOKUP(A199,orders!$A$2:$A$1001,orders!$M$2:$M$1001,,0)</f>
        <v>53.46</v>
      </c>
      <c r="E199" s="14">
        <f>_xlfn.XLOOKUP(A199,orders!$A$2:$A$1001,orders!$B$2:$B$1001,,0)</f>
        <v>44339</v>
      </c>
    </row>
    <row r="200" spans="1:5" x14ac:dyDescent="0.35">
      <c r="A200" t="str">
        <f>_xlfn.XLOOKUP(orders!$A200,orders!$A$2:$A$1001,orders!$A$2:$A$1001,,0)</f>
        <v>NOP-21394-646</v>
      </c>
      <c r="B200" t="str">
        <f>IFERROR(_xlfn.XLOOKUP(A200,orders!$A$2:$A$1001,orders!$O$2:$O$1001,,0),"")</f>
        <v>Light</v>
      </c>
      <c r="C200" t="str">
        <f>_xlfn.XLOOKUP(A200,orders!$A$2:$A$1001,orders!$N$2:$N$1001,,0)</f>
        <v>EXCELSA</v>
      </c>
      <c r="D200">
        <f>_xlfn.XLOOKUP(A200,orders!$A$2:$A$1001,orders!$M$2:$M$1001,,0)</f>
        <v>53.46</v>
      </c>
      <c r="E200" s="14">
        <f>_xlfn.XLOOKUP(A200,orders!$A$2:$A$1001,orders!$B$2:$B$1001,,0)</f>
        <v>44339</v>
      </c>
    </row>
    <row r="201" spans="1:5" x14ac:dyDescent="0.35">
      <c r="A201" t="str">
        <f>_xlfn.XLOOKUP(orders!$A201,orders!$A$2:$A$1001,orders!$A$2:$A$1001,,0)</f>
        <v>NOP-21394-646</v>
      </c>
      <c r="B201" t="str">
        <f>IFERROR(_xlfn.XLOOKUP(A201,orders!$A$2:$A$1001,orders!$O$2:$O$1001,,0),"")</f>
        <v>Light</v>
      </c>
      <c r="C201" t="str">
        <f>_xlfn.XLOOKUP(A201,orders!$A$2:$A$1001,orders!$N$2:$N$1001,,0)</f>
        <v>EXCELSA</v>
      </c>
      <c r="D201">
        <f>_xlfn.XLOOKUP(A201,orders!$A$2:$A$1001,orders!$M$2:$M$1001,,0)</f>
        <v>53.46</v>
      </c>
      <c r="E201" s="14">
        <f>_xlfn.XLOOKUP(A201,orders!$A$2:$A$1001,orders!$B$2:$B$1001,,0)</f>
        <v>44339</v>
      </c>
    </row>
    <row r="202" spans="1:5" x14ac:dyDescent="0.35">
      <c r="A202" t="str">
        <f>_xlfn.XLOOKUP(orders!$A202,orders!$A$2:$A$1001,orders!$A$2:$A$1001,,0)</f>
        <v>NOP-21394-646</v>
      </c>
      <c r="B202" t="str">
        <f>IFERROR(_xlfn.XLOOKUP(A202,orders!$A$2:$A$1001,orders!$O$2:$O$1001,,0),"")</f>
        <v>Light</v>
      </c>
      <c r="C202" t="str">
        <f>_xlfn.XLOOKUP(A202,orders!$A$2:$A$1001,orders!$N$2:$N$1001,,0)</f>
        <v>EXCELSA</v>
      </c>
      <c r="D202">
        <f>_xlfn.XLOOKUP(A202,orders!$A$2:$A$1001,orders!$M$2:$M$1001,,0)</f>
        <v>53.46</v>
      </c>
      <c r="E202" s="14">
        <f>_xlfn.XLOOKUP(A202,orders!$A$2:$A$1001,orders!$B$2:$B$1001,,0)</f>
        <v>44339</v>
      </c>
    </row>
    <row r="203" spans="1:5" x14ac:dyDescent="0.35">
      <c r="A203" t="str">
        <f>_xlfn.XLOOKUP(orders!$A203,orders!$A$2:$A$1001,orders!$A$2:$A$1001,,0)</f>
        <v>FTV-77095-168</v>
      </c>
      <c r="B203" t="str">
        <f>IFERROR(_xlfn.XLOOKUP(A203,orders!$A$2:$A$1001,orders!$O$2:$O$1001,,0),"")</f>
        <v>Light</v>
      </c>
      <c r="C203" t="str">
        <f>_xlfn.XLOOKUP(A203,orders!$A$2:$A$1001,orders!$N$2:$N$1001,,0)</f>
        <v>Liberica</v>
      </c>
      <c r="D203">
        <f>_xlfn.XLOOKUP(A203,orders!$A$2:$A$1001,orders!$M$2:$M$1001,,0)</f>
        <v>57.06</v>
      </c>
      <c r="E203" s="14">
        <f>_xlfn.XLOOKUP(A203,orders!$A$2:$A$1001,orders!$B$2:$B$1001,,0)</f>
        <v>44294</v>
      </c>
    </row>
    <row r="204" spans="1:5" x14ac:dyDescent="0.35">
      <c r="A204" t="str">
        <f>_xlfn.XLOOKUP(orders!$A204,orders!$A$2:$A$1001,orders!$A$2:$A$1001,,0)</f>
        <v>BOR-02906-411</v>
      </c>
      <c r="B204" t="str">
        <f>IFERROR(_xlfn.XLOOKUP(A204,orders!$A$2:$A$1001,orders!$O$2:$O$1001,,0),"")</f>
        <v>Dark</v>
      </c>
      <c r="C204" t="str">
        <f>_xlfn.XLOOKUP(A204,orders!$A$2:$A$1001,orders!$N$2:$N$1001,,0)</f>
        <v>Liberica</v>
      </c>
      <c r="D204">
        <f>_xlfn.XLOOKUP(A204,orders!$A$2:$A$1001,orders!$M$2:$M$1001,,0)</f>
        <v>178.70999999999998</v>
      </c>
      <c r="E204" s="14">
        <f>_xlfn.XLOOKUP(A204,orders!$A$2:$A$1001,orders!$B$2:$B$1001,,0)</f>
        <v>44486</v>
      </c>
    </row>
    <row r="205" spans="1:5" x14ac:dyDescent="0.35">
      <c r="A205" t="str">
        <f>_xlfn.XLOOKUP(orders!$A205,orders!$A$2:$A$1001,orders!$A$2:$A$1001,,0)</f>
        <v>WMP-68847-770</v>
      </c>
      <c r="B205" t="str">
        <f>IFERROR(_xlfn.XLOOKUP(A205,orders!$A$2:$A$1001,orders!$O$2:$O$1001,,0),"")</f>
        <v>Light</v>
      </c>
      <c r="C205" t="str">
        <f>_xlfn.XLOOKUP(A205,orders!$A$2:$A$1001,orders!$N$2:$N$1001,,0)</f>
        <v>Liberica</v>
      </c>
      <c r="D205">
        <f>_xlfn.XLOOKUP(A205,orders!$A$2:$A$1001,orders!$M$2:$M$1001,,0)</f>
        <v>4.7549999999999999</v>
      </c>
      <c r="E205" s="14">
        <f>_xlfn.XLOOKUP(A205,orders!$A$2:$A$1001,orders!$B$2:$B$1001,,0)</f>
        <v>44608</v>
      </c>
    </row>
    <row r="206" spans="1:5" x14ac:dyDescent="0.35">
      <c r="A206" t="str">
        <f>_xlfn.XLOOKUP(orders!$A206,orders!$A$2:$A$1001,orders!$A$2:$A$1001,,0)</f>
        <v>TMO-22785-872</v>
      </c>
      <c r="B206" t="str">
        <f>IFERROR(_xlfn.XLOOKUP(A206,orders!$A$2:$A$1001,orders!$O$2:$O$1001,,0),"")</f>
        <v>Medium</v>
      </c>
      <c r="C206" t="str">
        <f>_xlfn.XLOOKUP(A206,orders!$A$2:$A$1001,orders!$N$2:$N$1001,,0)</f>
        <v>EXCELSA</v>
      </c>
      <c r="D206">
        <f>_xlfn.XLOOKUP(A206,orders!$A$2:$A$1001,orders!$M$2:$M$1001,,0)</f>
        <v>82.5</v>
      </c>
      <c r="E206" s="14">
        <f>_xlfn.XLOOKUP(A206,orders!$A$2:$A$1001,orders!$B$2:$B$1001,,0)</f>
        <v>44027</v>
      </c>
    </row>
    <row r="207" spans="1:5" x14ac:dyDescent="0.35">
      <c r="A207" t="str">
        <f>_xlfn.XLOOKUP(orders!$A207,orders!$A$2:$A$1001,orders!$A$2:$A$1001,,0)</f>
        <v>TJG-73587-353</v>
      </c>
      <c r="B207" t="str">
        <f>IFERROR(_xlfn.XLOOKUP(A207,orders!$A$2:$A$1001,orders!$O$2:$O$1001,,0),"")</f>
        <v>Dark</v>
      </c>
      <c r="C207" t="str">
        <f>_xlfn.XLOOKUP(A207,orders!$A$2:$A$1001,orders!$N$2:$N$1001,,0)</f>
        <v>Robusta</v>
      </c>
      <c r="D207">
        <f>_xlfn.XLOOKUP(A207,orders!$A$2:$A$1001,orders!$M$2:$M$1001,,0)</f>
        <v>8.0549999999999997</v>
      </c>
      <c r="E207" s="14">
        <f>_xlfn.XLOOKUP(A207,orders!$A$2:$A$1001,orders!$B$2:$B$1001,,0)</f>
        <v>43883</v>
      </c>
    </row>
    <row r="208" spans="1:5" x14ac:dyDescent="0.35">
      <c r="A208" t="str">
        <f>_xlfn.XLOOKUP(orders!$A208,orders!$A$2:$A$1001,orders!$A$2:$A$1001,,0)</f>
        <v>OOU-61343-455</v>
      </c>
      <c r="B208" t="str">
        <f>IFERROR(_xlfn.XLOOKUP(A208,orders!$A$2:$A$1001,orders!$O$2:$O$1001,,0),"")</f>
        <v>Medium</v>
      </c>
      <c r="C208" t="str">
        <f>_xlfn.XLOOKUP(A208,orders!$A$2:$A$1001,orders!$N$2:$N$1001,,0)</f>
        <v>Arabica</v>
      </c>
      <c r="D208">
        <f>_xlfn.XLOOKUP(A208,orders!$A$2:$A$1001,orders!$M$2:$M$1001,,0)</f>
        <v>22.5</v>
      </c>
      <c r="E208" s="14">
        <f>_xlfn.XLOOKUP(A208,orders!$A$2:$A$1001,orders!$B$2:$B$1001,,0)</f>
        <v>44211</v>
      </c>
    </row>
    <row r="209" spans="1:5" x14ac:dyDescent="0.35">
      <c r="A209" t="str">
        <f>_xlfn.XLOOKUP(orders!$A209,orders!$A$2:$A$1001,orders!$A$2:$A$1001,,0)</f>
        <v>RMA-08327-369</v>
      </c>
      <c r="B209" t="str">
        <f>IFERROR(_xlfn.XLOOKUP(A209,orders!$A$2:$A$1001,orders!$O$2:$O$1001,,0),"")</f>
        <v>Medium</v>
      </c>
      <c r="C209" t="str">
        <f>_xlfn.XLOOKUP(A209,orders!$A$2:$A$1001,orders!$N$2:$N$1001,,0)</f>
        <v>Arabica</v>
      </c>
      <c r="D209">
        <f>_xlfn.XLOOKUP(A209,orders!$A$2:$A$1001,orders!$M$2:$M$1001,,0)</f>
        <v>40.5</v>
      </c>
      <c r="E209" s="14">
        <f>_xlfn.XLOOKUP(A209,orders!$A$2:$A$1001,orders!$B$2:$B$1001,,0)</f>
        <v>44207</v>
      </c>
    </row>
    <row r="210" spans="1:5" x14ac:dyDescent="0.35">
      <c r="A210" t="str">
        <f>_xlfn.XLOOKUP(orders!$A210,orders!$A$2:$A$1001,orders!$A$2:$A$1001,,0)</f>
        <v>SFB-97929-779</v>
      </c>
      <c r="B210" t="str">
        <f>IFERROR(_xlfn.XLOOKUP(A210,orders!$A$2:$A$1001,orders!$O$2:$O$1001,,0),"")</f>
        <v>Dark</v>
      </c>
      <c r="C210" t="str">
        <f>_xlfn.XLOOKUP(A210,orders!$A$2:$A$1001,orders!$N$2:$N$1001,,0)</f>
        <v>EXCELSA</v>
      </c>
      <c r="D210">
        <f>_xlfn.XLOOKUP(A210,orders!$A$2:$A$1001,orders!$M$2:$M$1001,,0)</f>
        <v>29.16</v>
      </c>
      <c r="E210" s="14">
        <f>_xlfn.XLOOKUP(A210,orders!$A$2:$A$1001,orders!$B$2:$B$1001,,0)</f>
        <v>44659</v>
      </c>
    </row>
    <row r="211" spans="1:5" x14ac:dyDescent="0.35">
      <c r="A211" t="str">
        <f>_xlfn.XLOOKUP(orders!$A211,orders!$A$2:$A$1001,orders!$A$2:$A$1001,,0)</f>
        <v>AUP-10128-606</v>
      </c>
      <c r="B211" t="str">
        <f>IFERROR(_xlfn.XLOOKUP(A211,orders!$A$2:$A$1001,orders!$O$2:$O$1001,,0),"")</f>
        <v>Medium</v>
      </c>
      <c r="C211" t="str">
        <f>_xlfn.XLOOKUP(A211,orders!$A$2:$A$1001,orders!$N$2:$N$1001,,0)</f>
        <v>Arabica</v>
      </c>
      <c r="D211">
        <f>_xlfn.XLOOKUP(A211,orders!$A$2:$A$1001,orders!$M$2:$M$1001,,0)</f>
        <v>6.75</v>
      </c>
      <c r="E211" s="14">
        <f>_xlfn.XLOOKUP(A211,orders!$A$2:$A$1001,orders!$B$2:$B$1001,,0)</f>
        <v>44105</v>
      </c>
    </row>
    <row r="212" spans="1:5" x14ac:dyDescent="0.35">
      <c r="A212" t="str">
        <f>_xlfn.XLOOKUP(orders!$A212,orders!$A$2:$A$1001,orders!$A$2:$A$1001,,0)</f>
        <v>YTW-40242-005</v>
      </c>
      <c r="B212" t="str">
        <f>IFERROR(_xlfn.XLOOKUP(A212,orders!$A$2:$A$1001,orders!$O$2:$O$1001,,0),"")</f>
        <v>Dark</v>
      </c>
      <c r="C212" t="str">
        <f>_xlfn.XLOOKUP(A212,orders!$A$2:$A$1001,orders!$N$2:$N$1001,,0)</f>
        <v>Liberica</v>
      </c>
      <c r="D212">
        <f>_xlfn.XLOOKUP(A212,orders!$A$2:$A$1001,orders!$M$2:$M$1001,,0)</f>
        <v>51.8</v>
      </c>
      <c r="E212" s="14">
        <f>_xlfn.XLOOKUP(A212,orders!$A$2:$A$1001,orders!$B$2:$B$1001,,0)</f>
        <v>43766</v>
      </c>
    </row>
    <row r="213" spans="1:5" x14ac:dyDescent="0.35">
      <c r="A213" t="str">
        <f>_xlfn.XLOOKUP(orders!$A213,orders!$A$2:$A$1001,orders!$A$2:$A$1001,,0)</f>
        <v>PRP-53390-819</v>
      </c>
      <c r="B213" t="str">
        <f>IFERROR(_xlfn.XLOOKUP(A213,orders!$A$2:$A$1001,orders!$O$2:$O$1001,,0),"")</f>
        <v>Light</v>
      </c>
      <c r="C213" t="str">
        <f>_xlfn.XLOOKUP(A213,orders!$A$2:$A$1001,orders!$N$2:$N$1001,,0)</f>
        <v>EXCELSA</v>
      </c>
      <c r="D213">
        <f>_xlfn.XLOOKUP(A213,orders!$A$2:$A$1001,orders!$M$2:$M$1001,,0)</f>
        <v>53.46</v>
      </c>
      <c r="E213" s="14">
        <f>_xlfn.XLOOKUP(A213,orders!$A$2:$A$1001,orders!$B$2:$B$1001,,0)</f>
        <v>44283</v>
      </c>
    </row>
    <row r="214" spans="1:5" x14ac:dyDescent="0.35">
      <c r="A214" t="str">
        <f>_xlfn.XLOOKUP(orders!$A214,orders!$A$2:$A$1001,orders!$A$2:$A$1001,,0)</f>
        <v>GSJ-01065-125</v>
      </c>
      <c r="B214" t="str">
        <f>IFERROR(_xlfn.XLOOKUP(A214,orders!$A$2:$A$1001,orders!$O$2:$O$1001,,0),"")</f>
        <v>Dark</v>
      </c>
      <c r="C214" t="str">
        <f>_xlfn.XLOOKUP(A214,orders!$A$2:$A$1001,orders!$N$2:$N$1001,,0)</f>
        <v>EXCELSA</v>
      </c>
      <c r="D214">
        <f>_xlfn.XLOOKUP(A214,orders!$A$2:$A$1001,orders!$M$2:$M$1001,,0)</f>
        <v>14.58</v>
      </c>
      <c r="E214" s="14">
        <f>_xlfn.XLOOKUP(A214,orders!$A$2:$A$1001,orders!$B$2:$B$1001,,0)</f>
        <v>43921</v>
      </c>
    </row>
    <row r="215" spans="1:5" x14ac:dyDescent="0.35">
      <c r="A215" t="str">
        <f>_xlfn.XLOOKUP(orders!$A215,orders!$A$2:$A$1001,orders!$A$2:$A$1001,,0)</f>
        <v>YQU-65147-580</v>
      </c>
      <c r="B215" t="str">
        <f>IFERROR(_xlfn.XLOOKUP(A215,orders!$A$2:$A$1001,orders!$O$2:$O$1001,,0),"")</f>
        <v>Dark</v>
      </c>
      <c r="C215" t="str">
        <f>_xlfn.XLOOKUP(A215,orders!$A$2:$A$1001,orders!$N$2:$N$1001,,0)</f>
        <v>Robusta</v>
      </c>
      <c r="D215">
        <f>_xlfn.XLOOKUP(A215,orders!$A$2:$A$1001,orders!$M$2:$M$1001,,0)</f>
        <v>20.584999999999997</v>
      </c>
      <c r="E215" s="14">
        <f>_xlfn.XLOOKUP(A215,orders!$A$2:$A$1001,orders!$B$2:$B$1001,,0)</f>
        <v>44646</v>
      </c>
    </row>
    <row r="216" spans="1:5" x14ac:dyDescent="0.35">
      <c r="A216" t="str">
        <f>_xlfn.XLOOKUP(orders!$A216,orders!$A$2:$A$1001,orders!$A$2:$A$1001,,0)</f>
        <v>QPM-95832-683</v>
      </c>
      <c r="B216" t="str">
        <f>IFERROR(_xlfn.XLOOKUP(A216,orders!$A$2:$A$1001,orders!$O$2:$O$1001,,0),"")</f>
        <v>Light</v>
      </c>
      <c r="C216" t="str">
        <f>_xlfn.XLOOKUP(A216,orders!$A$2:$A$1001,orders!$N$2:$N$1001,,0)</f>
        <v>Liberica</v>
      </c>
      <c r="D216">
        <f>_xlfn.XLOOKUP(A216,orders!$A$2:$A$1001,orders!$M$2:$M$1001,,0)</f>
        <v>31.7</v>
      </c>
      <c r="E216" s="14">
        <f>_xlfn.XLOOKUP(A216,orders!$A$2:$A$1001,orders!$B$2:$B$1001,,0)</f>
        <v>43775</v>
      </c>
    </row>
    <row r="217" spans="1:5" x14ac:dyDescent="0.35">
      <c r="A217" t="str">
        <f>_xlfn.XLOOKUP(orders!$A217,orders!$A$2:$A$1001,orders!$A$2:$A$1001,,0)</f>
        <v>BNQ-88920-567</v>
      </c>
      <c r="B217" t="str">
        <f>IFERROR(_xlfn.XLOOKUP(A217,orders!$A$2:$A$1001,orders!$O$2:$O$1001,,0),"")</f>
        <v>Dark</v>
      </c>
      <c r="C217" t="str">
        <f>_xlfn.XLOOKUP(A217,orders!$A$2:$A$1001,orders!$N$2:$N$1001,,0)</f>
        <v>Liberica</v>
      </c>
      <c r="D217">
        <f>_xlfn.XLOOKUP(A217,orders!$A$2:$A$1001,orders!$M$2:$M$1001,,0)</f>
        <v>23.31</v>
      </c>
      <c r="E217" s="14">
        <f>_xlfn.XLOOKUP(A217,orders!$A$2:$A$1001,orders!$B$2:$B$1001,,0)</f>
        <v>43829</v>
      </c>
    </row>
    <row r="218" spans="1:5" x14ac:dyDescent="0.35">
      <c r="A218" t="str">
        <f>_xlfn.XLOOKUP(orders!$A218,orders!$A$2:$A$1001,orders!$A$2:$A$1001,,0)</f>
        <v>PUX-47906-110</v>
      </c>
      <c r="B218" t="str">
        <f>IFERROR(_xlfn.XLOOKUP(A218,orders!$A$2:$A$1001,orders!$O$2:$O$1001,,0),"")</f>
        <v>Medium</v>
      </c>
      <c r="C218" t="str">
        <f>_xlfn.XLOOKUP(A218,orders!$A$2:$A$1001,orders!$N$2:$N$1001,,0)</f>
        <v>Liberica</v>
      </c>
      <c r="D218">
        <f>_xlfn.XLOOKUP(A218,orders!$A$2:$A$1001,orders!$M$2:$M$1001,,0)</f>
        <v>58.2</v>
      </c>
      <c r="E218" s="14">
        <f>_xlfn.XLOOKUP(A218,orders!$A$2:$A$1001,orders!$B$2:$B$1001,,0)</f>
        <v>44470</v>
      </c>
    </row>
    <row r="219" spans="1:5" x14ac:dyDescent="0.35">
      <c r="A219" t="str">
        <f>_xlfn.XLOOKUP(orders!$A219,orders!$A$2:$A$1001,orders!$A$2:$A$1001,,0)</f>
        <v>COL-72079-610</v>
      </c>
      <c r="B219" t="str">
        <f>IFERROR(_xlfn.XLOOKUP(A219,orders!$A$2:$A$1001,orders!$O$2:$O$1001,,0),"")</f>
        <v>Light</v>
      </c>
      <c r="C219" t="str">
        <f>_xlfn.XLOOKUP(A219,orders!$A$2:$A$1001,orders!$N$2:$N$1001,,0)</f>
        <v>EXCELSA</v>
      </c>
      <c r="D219">
        <f>_xlfn.XLOOKUP(A219,orders!$A$2:$A$1001,orders!$M$2:$M$1001,,0)</f>
        <v>35.64</v>
      </c>
      <c r="E219" s="14">
        <f>_xlfn.XLOOKUP(A219,orders!$A$2:$A$1001,orders!$B$2:$B$1001,,0)</f>
        <v>44174</v>
      </c>
    </row>
    <row r="220" spans="1:5" x14ac:dyDescent="0.35">
      <c r="A220" t="str">
        <f>_xlfn.XLOOKUP(orders!$A220,orders!$A$2:$A$1001,orders!$A$2:$A$1001,,0)</f>
        <v>LBC-45686-819</v>
      </c>
      <c r="B220" t="str">
        <f>IFERROR(_xlfn.XLOOKUP(A220,orders!$A$2:$A$1001,orders!$O$2:$O$1001,,0),"")</f>
        <v>Medium</v>
      </c>
      <c r="C220" t="str">
        <f>_xlfn.XLOOKUP(A220,orders!$A$2:$A$1001,orders!$N$2:$N$1001,,0)</f>
        <v>Arabica</v>
      </c>
      <c r="D220">
        <f>_xlfn.XLOOKUP(A220,orders!$A$2:$A$1001,orders!$M$2:$M$1001,,0)</f>
        <v>56.25</v>
      </c>
      <c r="E220" s="14">
        <f>_xlfn.XLOOKUP(A220,orders!$A$2:$A$1001,orders!$B$2:$B$1001,,0)</f>
        <v>44317</v>
      </c>
    </row>
    <row r="221" spans="1:5" x14ac:dyDescent="0.35">
      <c r="A221" t="str">
        <f>_xlfn.XLOOKUP(orders!$A221,orders!$A$2:$A$1001,orders!$A$2:$A$1001,,0)</f>
        <v>BLQ-03709-265</v>
      </c>
      <c r="B221" t="str">
        <f>IFERROR(_xlfn.XLOOKUP(A221,orders!$A$2:$A$1001,orders!$O$2:$O$1001,,0),"")</f>
        <v>Light</v>
      </c>
      <c r="C221" t="str">
        <f>_xlfn.XLOOKUP(A221,orders!$A$2:$A$1001,orders!$N$2:$N$1001,,0)</f>
        <v>Robusta</v>
      </c>
      <c r="D221">
        <f>_xlfn.XLOOKUP(A221,orders!$A$2:$A$1001,orders!$M$2:$M$1001,,0)</f>
        <v>10.754999999999999</v>
      </c>
      <c r="E221" s="14">
        <f>_xlfn.XLOOKUP(A221,orders!$A$2:$A$1001,orders!$B$2:$B$1001,,0)</f>
        <v>44777</v>
      </c>
    </row>
    <row r="222" spans="1:5" x14ac:dyDescent="0.35">
      <c r="A222" t="str">
        <f>_xlfn.XLOOKUP(orders!$A222,orders!$A$2:$A$1001,orders!$A$2:$A$1001,,0)</f>
        <v>BLQ-03709-265</v>
      </c>
      <c r="B222" t="str">
        <f>IFERROR(_xlfn.XLOOKUP(A222,orders!$A$2:$A$1001,orders!$O$2:$O$1001,,0),"")</f>
        <v>Light</v>
      </c>
      <c r="C222" t="str">
        <f>_xlfn.XLOOKUP(A222,orders!$A$2:$A$1001,orders!$N$2:$N$1001,,0)</f>
        <v>Robusta</v>
      </c>
      <c r="D222">
        <f>_xlfn.XLOOKUP(A222,orders!$A$2:$A$1001,orders!$M$2:$M$1001,,0)</f>
        <v>10.754999999999999</v>
      </c>
      <c r="E222" s="14">
        <f>_xlfn.XLOOKUP(A222,orders!$A$2:$A$1001,orders!$B$2:$B$1001,,0)</f>
        <v>44777</v>
      </c>
    </row>
    <row r="223" spans="1:5" x14ac:dyDescent="0.35">
      <c r="A223" t="str">
        <f>_xlfn.XLOOKUP(orders!$A223,orders!$A$2:$A$1001,orders!$A$2:$A$1001,,0)</f>
        <v>VFZ-91673-181</v>
      </c>
      <c r="B223" t="str">
        <f>IFERROR(_xlfn.XLOOKUP(A223,orders!$A$2:$A$1001,orders!$O$2:$O$1001,,0),"")</f>
        <v>Light</v>
      </c>
      <c r="C223" t="str">
        <f>_xlfn.XLOOKUP(A223,orders!$A$2:$A$1001,orders!$N$2:$N$1001,,0)</f>
        <v>Arabica</v>
      </c>
      <c r="D223">
        <f>_xlfn.XLOOKUP(A223,orders!$A$2:$A$1001,orders!$M$2:$M$1001,,0)</f>
        <v>77.699999999999989</v>
      </c>
      <c r="E223" s="14">
        <f>_xlfn.XLOOKUP(A223,orders!$A$2:$A$1001,orders!$B$2:$B$1001,,0)</f>
        <v>44513</v>
      </c>
    </row>
    <row r="224" spans="1:5" x14ac:dyDescent="0.35">
      <c r="A224" t="str">
        <f>_xlfn.XLOOKUP(orders!$A224,orders!$A$2:$A$1001,orders!$A$2:$A$1001,,0)</f>
        <v>WKD-81956-870</v>
      </c>
      <c r="B224" t="str">
        <f>IFERROR(_xlfn.XLOOKUP(A224,orders!$A$2:$A$1001,orders!$O$2:$O$1001,,0),"")</f>
        <v>Dark</v>
      </c>
      <c r="C224" t="str">
        <f>_xlfn.XLOOKUP(A224,orders!$A$2:$A$1001,orders!$N$2:$N$1001,,0)</f>
        <v>Liberica</v>
      </c>
      <c r="D224">
        <f>_xlfn.XLOOKUP(A224,orders!$A$2:$A$1001,orders!$M$2:$M$1001,,0)</f>
        <v>23.31</v>
      </c>
      <c r="E224" s="14">
        <f>_xlfn.XLOOKUP(A224,orders!$A$2:$A$1001,orders!$B$2:$B$1001,,0)</f>
        <v>44090</v>
      </c>
    </row>
    <row r="225" spans="1:5" x14ac:dyDescent="0.35">
      <c r="A225" t="str">
        <f>_xlfn.XLOOKUP(orders!$A225,orders!$A$2:$A$1001,orders!$A$2:$A$1001,,0)</f>
        <v>TNI-91067-006</v>
      </c>
      <c r="B225" t="str">
        <f>IFERROR(_xlfn.XLOOKUP(A225,orders!$A$2:$A$1001,orders!$O$2:$O$1001,,0),"")</f>
        <v>Light</v>
      </c>
      <c r="C225" t="str">
        <f>_xlfn.XLOOKUP(A225,orders!$A$2:$A$1001,orders!$N$2:$N$1001,,0)</f>
        <v>EXCELSA</v>
      </c>
      <c r="D225">
        <f>_xlfn.XLOOKUP(A225,orders!$A$2:$A$1001,orders!$M$2:$M$1001,,0)</f>
        <v>59.4</v>
      </c>
      <c r="E225" s="14">
        <f>_xlfn.XLOOKUP(A225,orders!$A$2:$A$1001,orders!$B$2:$B$1001,,0)</f>
        <v>44109</v>
      </c>
    </row>
    <row r="226" spans="1:5" x14ac:dyDescent="0.35">
      <c r="A226" t="str">
        <f>_xlfn.XLOOKUP(orders!$A226,orders!$A$2:$A$1001,orders!$A$2:$A$1001,,0)</f>
        <v>IZA-61469-812</v>
      </c>
      <c r="B226" t="str">
        <f>IFERROR(_xlfn.XLOOKUP(A226,orders!$A$2:$A$1001,orders!$O$2:$O$1001,,0),"")</f>
        <v>Dark</v>
      </c>
      <c r="C226" t="str">
        <f>_xlfn.XLOOKUP(A226,orders!$A$2:$A$1001,orders!$N$2:$N$1001,,0)</f>
        <v>Liberica</v>
      </c>
      <c r="D226">
        <f>_xlfn.XLOOKUP(A226,orders!$A$2:$A$1001,orders!$M$2:$M$1001,,0)</f>
        <v>119.13999999999999</v>
      </c>
      <c r="E226" s="14">
        <f>_xlfn.XLOOKUP(A226,orders!$A$2:$A$1001,orders!$B$2:$B$1001,,0)</f>
        <v>43836</v>
      </c>
    </row>
    <row r="227" spans="1:5" x14ac:dyDescent="0.35">
      <c r="A227" t="str">
        <f>_xlfn.XLOOKUP(orders!$A227,orders!$A$2:$A$1001,orders!$A$2:$A$1001,,0)</f>
        <v>PSS-22466-862</v>
      </c>
      <c r="B227" t="str">
        <f>IFERROR(_xlfn.XLOOKUP(A227,orders!$A$2:$A$1001,orders!$O$2:$O$1001,,0),"")</f>
        <v>Light</v>
      </c>
      <c r="C227" t="str">
        <f>_xlfn.XLOOKUP(A227,orders!$A$2:$A$1001,orders!$N$2:$N$1001,,0)</f>
        <v>Robusta</v>
      </c>
      <c r="D227">
        <f>_xlfn.XLOOKUP(A227,orders!$A$2:$A$1001,orders!$M$2:$M$1001,,0)</f>
        <v>14.339999999999998</v>
      </c>
      <c r="E227" s="14">
        <f>_xlfn.XLOOKUP(A227,orders!$A$2:$A$1001,orders!$B$2:$B$1001,,0)</f>
        <v>44337</v>
      </c>
    </row>
    <row r="228" spans="1:5" x14ac:dyDescent="0.35">
      <c r="A228" t="str">
        <f>_xlfn.XLOOKUP(orders!$A228,orders!$A$2:$A$1001,orders!$A$2:$A$1001,,0)</f>
        <v>REH-56504-397</v>
      </c>
      <c r="B228" t="str">
        <f>IFERROR(_xlfn.XLOOKUP(A228,orders!$A$2:$A$1001,orders!$O$2:$O$1001,,0),"")</f>
        <v>Medium</v>
      </c>
      <c r="C228" t="str">
        <f>_xlfn.XLOOKUP(A228,orders!$A$2:$A$1001,orders!$N$2:$N$1001,,0)</f>
        <v>Arabica</v>
      </c>
      <c r="D228">
        <f>_xlfn.XLOOKUP(A228,orders!$A$2:$A$1001,orders!$M$2:$M$1001,,0)</f>
        <v>129.37499999999997</v>
      </c>
      <c r="E228" s="14">
        <f>_xlfn.XLOOKUP(A228,orders!$A$2:$A$1001,orders!$B$2:$B$1001,,0)</f>
        <v>43887</v>
      </c>
    </row>
    <row r="229" spans="1:5" x14ac:dyDescent="0.35">
      <c r="A229" t="str">
        <f>_xlfn.XLOOKUP(orders!$A229,orders!$A$2:$A$1001,orders!$A$2:$A$1001,,0)</f>
        <v>ALA-62598-016</v>
      </c>
      <c r="B229" t="str">
        <f>IFERROR(_xlfn.XLOOKUP(A229,orders!$A$2:$A$1001,orders!$O$2:$O$1001,,0),"")</f>
        <v>Dark</v>
      </c>
      <c r="C229" t="str">
        <f>_xlfn.XLOOKUP(A229,orders!$A$2:$A$1001,orders!$N$2:$N$1001,,0)</f>
        <v>Robusta</v>
      </c>
      <c r="D229">
        <f>_xlfn.XLOOKUP(A229,orders!$A$2:$A$1001,orders!$M$2:$M$1001,,0)</f>
        <v>16.11</v>
      </c>
      <c r="E229" s="14">
        <f>_xlfn.XLOOKUP(A229,orders!$A$2:$A$1001,orders!$B$2:$B$1001,,0)</f>
        <v>43880</v>
      </c>
    </row>
    <row r="230" spans="1:5" x14ac:dyDescent="0.35">
      <c r="A230" t="str">
        <f>_xlfn.XLOOKUP(orders!$A230,orders!$A$2:$A$1001,orders!$A$2:$A$1001,,0)</f>
        <v>EYE-70374-835</v>
      </c>
      <c r="B230" t="str">
        <f>IFERROR(_xlfn.XLOOKUP(A230,orders!$A$2:$A$1001,orders!$O$2:$O$1001,,0),"")</f>
        <v>Light</v>
      </c>
      <c r="C230" t="str">
        <f>_xlfn.XLOOKUP(A230,orders!$A$2:$A$1001,orders!$N$2:$N$1001,,0)</f>
        <v>Robusta</v>
      </c>
      <c r="D230">
        <f>_xlfn.XLOOKUP(A230,orders!$A$2:$A$1001,orders!$M$2:$M$1001,,0)</f>
        <v>17.924999999999997</v>
      </c>
      <c r="E230" s="14">
        <f>_xlfn.XLOOKUP(A230,orders!$A$2:$A$1001,orders!$B$2:$B$1001,,0)</f>
        <v>44376</v>
      </c>
    </row>
    <row r="231" spans="1:5" x14ac:dyDescent="0.35">
      <c r="A231" t="str">
        <f>_xlfn.XLOOKUP(orders!$A231,orders!$A$2:$A$1001,orders!$A$2:$A$1001,,0)</f>
        <v>CCZ-19589-212</v>
      </c>
      <c r="B231" t="str">
        <f>IFERROR(_xlfn.XLOOKUP(A231,orders!$A$2:$A$1001,orders!$O$2:$O$1001,,0),"")</f>
        <v>Medium</v>
      </c>
      <c r="C231" t="str">
        <f>_xlfn.XLOOKUP(A231,orders!$A$2:$A$1001,orders!$N$2:$N$1001,,0)</f>
        <v>Liberica</v>
      </c>
      <c r="D231">
        <f>_xlfn.XLOOKUP(A231,orders!$A$2:$A$1001,orders!$M$2:$M$1001,,0)</f>
        <v>8.73</v>
      </c>
      <c r="E231" s="14">
        <f>_xlfn.XLOOKUP(A231,orders!$A$2:$A$1001,orders!$B$2:$B$1001,,0)</f>
        <v>44282</v>
      </c>
    </row>
    <row r="232" spans="1:5" x14ac:dyDescent="0.35">
      <c r="A232" t="str">
        <f>_xlfn.XLOOKUP(orders!$A232,orders!$A$2:$A$1001,orders!$A$2:$A$1001,,0)</f>
        <v>BPT-83989-157</v>
      </c>
      <c r="B232" t="str">
        <f>IFERROR(_xlfn.XLOOKUP(A232,orders!$A$2:$A$1001,orders!$O$2:$O$1001,,0),"")</f>
        <v>Medium</v>
      </c>
      <c r="C232" t="str">
        <f>_xlfn.XLOOKUP(A232,orders!$A$2:$A$1001,orders!$N$2:$N$1001,,0)</f>
        <v>Arabica</v>
      </c>
      <c r="D232">
        <f>_xlfn.XLOOKUP(A232,orders!$A$2:$A$1001,orders!$M$2:$M$1001,,0)</f>
        <v>51.749999999999993</v>
      </c>
      <c r="E232" s="14">
        <f>_xlfn.XLOOKUP(A232,orders!$A$2:$A$1001,orders!$B$2:$B$1001,,0)</f>
        <v>44496</v>
      </c>
    </row>
    <row r="233" spans="1:5" x14ac:dyDescent="0.35">
      <c r="A233" t="str">
        <f>_xlfn.XLOOKUP(orders!$A233,orders!$A$2:$A$1001,orders!$A$2:$A$1001,,0)</f>
        <v>YFH-87456-208</v>
      </c>
      <c r="B233" t="str">
        <f>IFERROR(_xlfn.XLOOKUP(A233,orders!$A$2:$A$1001,orders!$O$2:$O$1001,,0),"")</f>
        <v>Medium</v>
      </c>
      <c r="C233" t="str">
        <f>_xlfn.XLOOKUP(A233,orders!$A$2:$A$1001,orders!$N$2:$N$1001,,0)</f>
        <v>Liberica</v>
      </c>
      <c r="D233">
        <f>_xlfn.XLOOKUP(A233,orders!$A$2:$A$1001,orders!$M$2:$M$1001,,0)</f>
        <v>8.73</v>
      </c>
      <c r="E233" s="14">
        <f>_xlfn.XLOOKUP(A233,orders!$A$2:$A$1001,orders!$B$2:$B$1001,,0)</f>
        <v>43628</v>
      </c>
    </row>
    <row r="234" spans="1:5" x14ac:dyDescent="0.35">
      <c r="A234" t="str">
        <f>_xlfn.XLOOKUP(orders!$A234,orders!$A$2:$A$1001,orders!$A$2:$A$1001,,0)</f>
        <v>JLN-14700-924</v>
      </c>
      <c r="B234" t="str">
        <f>IFERROR(_xlfn.XLOOKUP(A234,orders!$A$2:$A$1001,orders!$O$2:$O$1001,,0),"")</f>
        <v>Light</v>
      </c>
      <c r="C234" t="str">
        <f>_xlfn.XLOOKUP(A234,orders!$A$2:$A$1001,orders!$N$2:$N$1001,,0)</f>
        <v>Liberica</v>
      </c>
      <c r="D234">
        <f>_xlfn.XLOOKUP(A234,orders!$A$2:$A$1001,orders!$M$2:$M$1001,,0)</f>
        <v>23.774999999999999</v>
      </c>
      <c r="E234" s="14">
        <f>_xlfn.XLOOKUP(A234,orders!$A$2:$A$1001,orders!$B$2:$B$1001,,0)</f>
        <v>44010</v>
      </c>
    </row>
    <row r="235" spans="1:5" x14ac:dyDescent="0.35">
      <c r="A235" t="str">
        <f>_xlfn.XLOOKUP(orders!$A235,orders!$A$2:$A$1001,orders!$A$2:$A$1001,,0)</f>
        <v>JVW-22582-137</v>
      </c>
      <c r="B235" t="str">
        <f>IFERROR(_xlfn.XLOOKUP(A235,orders!$A$2:$A$1001,orders!$O$2:$O$1001,,0),"")</f>
        <v>Medium</v>
      </c>
      <c r="C235" t="str">
        <f>_xlfn.XLOOKUP(A235,orders!$A$2:$A$1001,orders!$N$2:$N$1001,,0)</f>
        <v>EXCELSA</v>
      </c>
      <c r="D235">
        <f>_xlfn.XLOOKUP(A235,orders!$A$2:$A$1001,orders!$M$2:$M$1001,,0)</f>
        <v>20.625</v>
      </c>
      <c r="E235" s="14">
        <f>_xlfn.XLOOKUP(A235,orders!$A$2:$A$1001,orders!$B$2:$B$1001,,0)</f>
        <v>44278</v>
      </c>
    </row>
    <row r="236" spans="1:5" x14ac:dyDescent="0.35">
      <c r="A236" t="str">
        <f>_xlfn.XLOOKUP(orders!$A236,orders!$A$2:$A$1001,orders!$A$2:$A$1001,,0)</f>
        <v>LAA-41879-001</v>
      </c>
      <c r="B236" t="str">
        <f>IFERROR(_xlfn.XLOOKUP(A236,orders!$A$2:$A$1001,orders!$O$2:$O$1001,,0),"")</f>
        <v>Light</v>
      </c>
      <c r="C236" t="str">
        <f>_xlfn.XLOOKUP(A236,orders!$A$2:$A$1001,orders!$N$2:$N$1001,,0)</f>
        <v>Liberica</v>
      </c>
      <c r="D236">
        <f>_xlfn.XLOOKUP(A236,orders!$A$2:$A$1001,orders!$M$2:$M$1001,,0)</f>
        <v>36.454999999999998</v>
      </c>
      <c r="E236" s="14">
        <f>_xlfn.XLOOKUP(A236,orders!$A$2:$A$1001,orders!$B$2:$B$1001,,0)</f>
        <v>44602</v>
      </c>
    </row>
    <row r="237" spans="1:5" x14ac:dyDescent="0.35">
      <c r="A237" t="str">
        <f>_xlfn.XLOOKUP(orders!$A237,orders!$A$2:$A$1001,orders!$A$2:$A$1001,,0)</f>
        <v>BRV-64870-915</v>
      </c>
      <c r="B237" t="str">
        <f>IFERROR(_xlfn.XLOOKUP(A237,orders!$A$2:$A$1001,orders!$O$2:$O$1001,,0),"")</f>
        <v>Light</v>
      </c>
      <c r="C237" t="str">
        <f>_xlfn.XLOOKUP(A237,orders!$A$2:$A$1001,orders!$N$2:$N$1001,,0)</f>
        <v>Liberica</v>
      </c>
      <c r="D237">
        <f>_xlfn.XLOOKUP(A237,orders!$A$2:$A$1001,orders!$M$2:$M$1001,,0)</f>
        <v>182.27499999999998</v>
      </c>
      <c r="E237" s="14">
        <f>_xlfn.XLOOKUP(A237,orders!$A$2:$A$1001,orders!$B$2:$B$1001,,0)</f>
        <v>43571</v>
      </c>
    </row>
    <row r="238" spans="1:5" x14ac:dyDescent="0.35">
      <c r="A238" t="str">
        <f>_xlfn.XLOOKUP(orders!$A238,orders!$A$2:$A$1001,orders!$A$2:$A$1001,,0)</f>
        <v>RGJ-12544-083</v>
      </c>
      <c r="B238" t="str">
        <f>IFERROR(_xlfn.XLOOKUP(A238,orders!$A$2:$A$1001,orders!$O$2:$O$1001,,0),"")</f>
        <v>Dark</v>
      </c>
      <c r="C238" t="str">
        <f>_xlfn.XLOOKUP(A238,orders!$A$2:$A$1001,orders!$N$2:$N$1001,,0)</f>
        <v>Liberica</v>
      </c>
      <c r="D238">
        <f>_xlfn.XLOOKUP(A238,orders!$A$2:$A$1001,orders!$M$2:$M$1001,,0)</f>
        <v>89.35499999999999</v>
      </c>
      <c r="E238" s="14">
        <f>_xlfn.XLOOKUP(A238,orders!$A$2:$A$1001,orders!$B$2:$B$1001,,0)</f>
        <v>43873</v>
      </c>
    </row>
    <row r="239" spans="1:5" x14ac:dyDescent="0.35">
      <c r="A239" t="str">
        <f>_xlfn.XLOOKUP(orders!$A239,orders!$A$2:$A$1001,orders!$A$2:$A$1001,,0)</f>
        <v>JJX-83339-346</v>
      </c>
      <c r="B239" t="str">
        <f>IFERROR(_xlfn.XLOOKUP(A239,orders!$A$2:$A$1001,orders!$O$2:$O$1001,,0),"")</f>
        <v>Light</v>
      </c>
      <c r="C239" t="str">
        <f>_xlfn.XLOOKUP(A239,orders!$A$2:$A$1001,orders!$N$2:$N$1001,,0)</f>
        <v>Robusta</v>
      </c>
      <c r="D239">
        <f>_xlfn.XLOOKUP(A239,orders!$A$2:$A$1001,orders!$M$2:$M$1001,,0)</f>
        <v>3.5849999999999995</v>
      </c>
      <c r="E239" s="14">
        <f>_xlfn.XLOOKUP(A239,orders!$A$2:$A$1001,orders!$B$2:$B$1001,,0)</f>
        <v>44563</v>
      </c>
    </row>
    <row r="240" spans="1:5" x14ac:dyDescent="0.35">
      <c r="A240" t="str">
        <f>_xlfn.XLOOKUP(orders!$A240,orders!$A$2:$A$1001,orders!$A$2:$A$1001,,0)</f>
        <v>BIU-21970-705</v>
      </c>
      <c r="B240" t="str">
        <f>IFERROR(_xlfn.XLOOKUP(A240,orders!$A$2:$A$1001,orders!$O$2:$O$1001,,0),"")</f>
        <v>Medium</v>
      </c>
      <c r="C240" t="str">
        <f>_xlfn.XLOOKUP(A240,orders!$A$2:$A$1001,orders!$N$2:$N$1001,,0)</f>
        <v>Robusta</v>
      </c>
      <c r="D240">
        <f>_xlfn.XLOOKUP(A240,orders!$A$2:$A$1001,orders!$M$2:$M$1001,,0)</f>
        <v>45.769999999999996</v>
      </c>
      <c r="E240" s="14">
        <f>_xlfn.XLOOKUP(A240,orders!$A$2:$A$1001,orders!$B$2:$B$1001,,0)</f>
        <v>44172</v>
      </c>
    </row>
    <row r="241" spans="1:5" x14ac:dyDescent="0.35">
      <c r="A241" t="str">
        <f>_xlfn.XLOOKUP(orders!$A241,orders!$A$2:$A$1001,orders!$A$2:$A$1001,,0)</f>
        <v>ELJ-87741-745</v>
      </c>
      <c r="B241" t="str">
        <f>IFERROR(_xlfn.XLOOKUP(A241,orders!$A$2:$A$1001,orders!$O$2:$O$1001,,0),"")</f>
        <v>Light</v>
      </c>
      <c r="C241" t="str">
        <f>_xlfn.XLOOKUP(A241,orders!$A$2:$A$1001,orders!$N$2:$N$1001,,0)</f>
        <v>EXCELSA</v>
      </c>
      <c r="D241">
        <f>_xlfn.XLOOKUP(A241,orders!$A$2:$A$1001,orders!$M$2:$M$1001,,0)</f>
        <v>59.4</v>
      </c>
      <c r="E241" s="14">
        <f>_xlfn.XLOOKUP(A241,orders!$A$2:$A$1001,orders!$B$2:$B$1001,,0)</f>
        <v>43881</v>
      </c>
    </row>
    <row r="242" spans="1:5" x14ac:dyDescent="0.35">
      <c r="A242" t="str">
        <f>_xlfn.XLOOKUP(orders!$A242,orders!$A$2:$A$1001,orders!$A$2:$A$1001,,0)</f>
        <v>SGI-48226-857</v>
      </c>
      <c r="B242" t="str">
        <f>IFERROR(_xlfn.XLOOKUP(A242,orders!$A$2:$A$1001,orders!$O$2:$O$1001,,0),"")</f>
        <v>Medium</v>
      </c>
      <c r="C242" t="str">
        <f>_xlfn.XLOOKUP(A242,orders!$A$2:$A$1001,orders!$N$2:$N$1001,,0)</f>
        <v>Arabica</v>
      </c>
      <c r="D242">
        <f>_xlfn.XLOOKUP(A242,orders!$A$2:$A$1001,orders!$M$2:$M$1001,,0)</f>
        <v>155.24999999999997</v>
      </c>
      <c r="E242" s="14">
        <f>_xlfn.XLOOKUP(A242,orders!$A$2:$A$1001,orders!$B$2:$B$1001,,0)</f>
        <v>43993</v>
      </c>
    </row>
    <row r="243" spans="1:5" x14ac:dyDescent="0.35">
      <c r="A243" t="str">
        <f>_xlfn.XLOOKUP(orders!$A243,orders!$A$2:$A$1001,orders!$A$2:$A$1001,,0)</f>
        <v>AHV-66988-037</v>
      </c>
      <c r="B243" t="str">
        <f>IFERROR(_xlfn.XLOOKUP(A243,orders!$A$2:$A$1001,orders!$O$2:$O$1001,,0),"")</f>
        <v>Medium</v>
      </c>
      <c r="C243" t="str">
        <f>_xlfn.XLOOKUP(A243,orders!$A$2:$A$1001,orders!$N$2:$N$1001,,0)</f>
        <v>Robusta</v>
      </c>
      <c r="D243">
        <f>_xlfn.XLOOKUP(A243,orders!$A$2:$A$1001,orders!$M$2:$M$1001,,0)</f>
        <v>45.769999999999996</v>
      </c>
      <c r="E243" s="14">
        <f>_xlfn.XLOOKUP(A243,orders!$A$2:$A$1001,orders!$B$2:$B$1001,,0)</f>
        <v>44082</v>
      </c>
    </row>
    <row r="244" spans="1:5" x14ac:dyDescent="0.35">
      <c r="A244" t="str">
        <f>_xlfn.XLOOKUP(orders!$A244,orders!$A$2:$A$1001,orders!$A$2:$A$1001,,0)</f>
        <v>ISK-42066-094</v>
      </c>
      <c r="B244" t="str">
        <f>IFERROR(_xlfn.XLOOKUP(A244,orders!$A$2:$A$1001,orders!$O$2:$O$1001,,0),"")</f>
        <v>Dark</v>
      </c>
      <c r="C244" t="str">
        <f>_xlfn.XLOOKUP(A244,orders!$A$2:$A$1001,orders!$N$2:$N$1001,,0)</f>
        <v>EXCELSA</v>
      </c>
      <c r="D244">
        <f>_xlfn.XLOOKUP(A244,orders!$A$2:$A$1001,orders!$M$2:$M$1001,,0)</f>
        <v>36.450000000000003</v>
      </c>
      <c r="E244" s="14">
        <f>_xlfn.XLOOKUP(A244,orders!$A$2:$A$1001,orders!$B$2:$B$1001,,0)</f>
        <v>43918</v>
      </c>
    </row>
    <row r="245" spans="1:5" x14ac:dyDescent="0.35">
      <c r="A245" t="str">
        <f>_xlfn.XLOOKUP(orders!$A245,orders!$A$2:$A$1001,orders!$A$2:$A$1001,,0)</f>
        <v>FTC-35822-530</v>
      </c>
      <c r="B245" t="str">
        <f>IFERROR(_xlfn.XLOOKUP(A245,orders!$A$2:$A$1001,orders!$O$2:$O$1001,,0),"")</f>
        <v>Dark</v>
      </c>
      <c r="C245" t="str">
        <f>_xlfn.XLOOKUP(A245,orders!$A$2:$A$1001,orders!$N$2:$N$1001,,0)</f>
        <v>EXCELSA</v>
      </c>
      <c r="D245">
        <f>_xlfn.XLOOKUP(A245,orders!$A$2:$A$1001,orders!$M$2:$M$1001,,0)</f>
        <v>29.16</v>
      </c>
      <c r="E245" s="14">
        <f>_xlfn.XLOOKUP(A245,orders!$A$2:$A$1001,orders!$B$2:$B$1001,,0)</f>
        <v>44114</v>
      </c>
    </row>
    <row r="246" spans="1:5" x14ac:dyDescent="0.35">
      <c r="A246" t="str">
        <f>_xlfn.XLOOKUP(orders!$A246,orders!$A$2:$A$1001,orders!$A$2:$A$1001,,0)</f>
        <v>VSS-56247-688</v>
      </c>
      <c r="B246" t="str">
        <f>IFERROR(_xlfn.XLOOKUP(A246,orders!$A$2:$A$1001,orders!$O$2:$O$1001,,0),"")</f>
        <v>Medium</v>
      </c>
      <c r="C246" t="str">
        <f>_xlfn.XLOOKUP(A246,orders!$A$2:$A$1001,orders!$N$2:$N$1001,,0)</f>
        <v>Liberica</v>
      </c>
      <c r="D246">
        <f>_xlfn.XLOOKUP(A246,orders!$A$2:$A$1001,orders!$M$2:$M$1001,,0)</f>
        <v>133.85999999999999</v>
      </c>
      <c r="E246" s="14">
        <f>_xlfn.XLOOKUP(A246,orders!$A$2:$A$1001,orders!$B$2:$B$1001,,0)</f>
        <v>44702</v>
      </c>
    </row>
    <row r="247" spans="1:5" x14ac:dyDescent="0.35">
      <c r="A247" t="str">
        <f>_xlfn.XLOOKUP(orders!$A247,orders!$A$2:$A$1001,orders!$A$2:$A$1001,,0)</f>
        <v>HVW-25584-144</v>
      </c>
      <c r="B247" t="str">
        <f>IFERROR(_xlfn.XLOOKUP(A247,orders!$A$2:$A$1001,orders!$O$2:$O$1001,,0),"")</f>
        <v>Light</v>
      </c>
      <c r="C247" t="str">
        <f>_xlfn.XLOOKUP(A247,orders!$A$2:$A$1001,orders!$N$2:$N$1001,,0)</f>
        <v>Liberica</v>
      </c>
      <c r="D247">
        <f>_xlfn.XLOOKUP(A247,orders!$A$2:$A$1001,orders!$M$2:$M$1001,,0)</f>
        <v>23.774999999999999</v>
      </c>
      <c r="E247" s="14">
        <f>_xlfn.XLOOKUP(A247,orders!$A$2:$A$1001,orders!$B$2:$B$1001,,0)</f>
        <v>43951</v>
      </c>
    </row>
    <row r="248" spans="1:5" x14ac:dyDescent="0.35">
      <c r="A248" t="str">
        <f>_xlfn.XLOOKUP(orders!$A248,orders!$A$2:$A$1001,orders!$A$2:$A$1001,,0)</f>
        <v>MUY-15309-209</v>
      </c>
      <c r="B248" t="str">
        <f>IFERROR(_xlfn.XLOOKUP(A248,orders!$A$2:$A$1001,orders!$O$2:$O$1001,,0),"")</f>
        <v>Dark</v>
      </c>
      <c r="C248" t="str">
        <f>_xlfn.XLOOKUP(A248,orders!$A$2:$A$1001,orders!$N$2:$N$1001,,0)</f>
        <v>Liberica</v>
      </c>
      <c r="D248">
        <f>_xlfn.XLOOKUP(A248,orders!$A$2:$A$1001,orders!$M$2:$M$1001,,0)</f>
        <v>38.849999999999994</v>
      </c>
      <c r="E248" s="14">
        <f>_xlfn.XLOOKUP(A248,orders!$A$2:$A$1001,orders!$B$2:$B$1001,,0)</f>
        <v>44542</v>
      </c>
    </row>
    <row r="249" spans="1:5" x14ac:dyDescent="0.35">
      <c r="A249" t="str">
        <f>_xlfn.XLOOKUP(orders!$A249,orders!$A$2:$A$1001,orders!$A$2:$A$1001,,0)</f>
        <v>VAJ-44572-469</v>
      </c>
      <c r="B249" t="str">
        <f>IFERROR(_xlfn.XLOOKUP(A249,orders!$A$2:$A$1001,orders!$O$2:$O$1001,,0),"")</f>
        <v>Light</v>
      </c>
      <c r="C249" t="str">
        <f>_xlfn.XLOOKUP(A249,orders!$A$2:$A$1001,orders!$N$2:$N$1001,,0)</f>
        <v>Robusta</v>
      </c>
      <c r="D249">
        <f>_xlfn.XLOOKUP(A249,orders!$A$2:$A$1001,orders!$M$2:$M$1001,,0)</f>
        <v>21.509999999999998</v>
      </c>
      <c r="E249" s="14">
        <f>_xlfn.XLOOKUP(A249,orders!$A$2:$A$1001,orders!$B$2:$B$1001,,0)</f>
        <v>44131</v>
      </c>
    </row>
    <row r="250" spans="1:5" x14ac:dyDescent="0.35">
      <c r="A250" t="str">
        <f>_xlfn.XLOOKUP(orders!$A250,orders!$A$2:$A$1001,orders!$A$2:$A$1001,,0)</f>
        <v>YJU-84377-606</v>
      </c>
      <c r="B250" t="str">
        <f>IFERROR(_xlfn.XLOOKUP(A250,orders!$A$2:$A$1001,orders!$O$2:$O$1001,,0),"")</f>
        <v>Dark</v>
      </c>
      <c r="C250" t="str">
        <f>_xlfn.XLOOKUP(A250,orders!$A$2:$A$1001,orders!$N$2:$N$1001,,0)</f>
        <v>Arabica</v>
      </c>
      <c r="D250">
        <f>_xlfn.XLOOKUP(A250,orders!$A$2:$A$1001,orders!$M$2:$M$1001,,0)</f>
        <v>9.9499999999999993</v>
      </c>
      <c r="E250" s="14">
        <f>_xlfn.XLOOKUP(A250,orders!$A$2:$A$1001,orders!$B$2:$B$1001,,0)</f>
        <v>44019</v>
      </c>
    </row>
    <row r="251" spans="1:5" x14ac:dyDescent="0.35">
      <c r="A251" t="str">
        <f>_xlfn.XLOOKUP(orders!$A251,orders!$A$2:$A$1001,orders!$A$2:$A$1001,,0)</f>
        <v>VNC-93921-469</v>
      </c>
      <c r="B251" t="str">
        <f>IFERROR(_xlfn.XLOOKUP(A251,orders!$A$2:$A$1001,orders!$O$2:$O$1001,,0),"")</f>
        <v>Light</v>
      </c>
      <c r="C251" t="str">
        <f>_xlfn.XLOOKUP(A251,orders!$A$2:$A$1001,orders!$N$2:$N$1001,,0)</f>
        <v>Liberica</v>
      </c>
      <c r="D251">
        <f>_xlfn.XLOOKUP(A251,orders!$A$2:$A$1001,orders!$M$2:$M$1001,,0)</f>
        <v>15.85</v>
      </c>
      <c r="E251" s="14">
        <f>_xlfn.XLOOKUP(A251,orders!$A$2:$A$1001,orders!$B$2:$B$1001,,0)</f>
        <v>43861</v>
      </c>
    </row>
    <row r="252" spans="1:5" x14ac:dyDescent="0.35">
      <c r="A252" t="str">
        <f>_xlfn.XLOOKUP(orders!$A252,orders!$A$2:$A$1001,orders!$A$2:$A$1001,,0)</f>
        <v>OGB-91614-810</v>
      </c>
      <c r="B252" t="str">
        <f>IFERROR(_xlfn.XLOOKUP(A252,orders!$A$2:$A$1001,orders!$O$2:$O$1001,,0),"")</f>
        <v>Medium</v>
      </c>
      <c r="C252" t="str">
        <f>_xlfn.XLOOKUP(A252,orders!$A$2:$A$1001,orders!$N$2:$N$1001,,0)</f>
        <v>Robusta</v>
      </c>
      <c r="D252">
        <f>_xlfn.XLOOKUP(A252,orders!$A$2:$A$1001,orders!$M$2:$M$1001,,0)</f>
        <v>2.9849999999999999</v>
      </c>
      <c r="E252" s="14">
        <f>_xlfn.XLOOKUP(A252,orders!$A$2:$A$1001,orders!$B$2:$B$1001,,0)</f>
        <v>43879</v>
      </c>
    </row>
    <row r="253" spans="1:5" x14ac:dyDescent="0.35">
      <c r="A253" t="str">
        <f>_xlfn.XLOOKUP(orders!$A253,orders!$A$2:$A$1001,orders!$A$2:$A$1001,,0)</f>
        <v>BQI-61647-496</v>
      </c>
      <c r="B253" t="str">
        <f>IFERROR(_xlfn.XLOOKUP(A253,orders!$A$2:$A$1001,orders!$O$2:$O$1001,,0),"")</f>
        <v>Medium</v>
      </c>
      <c r="C253" t="str">
        <f>_xlfn.XLOOKUP(A253,orders!$A$2:$A$1001,orders!$N$2:$N$1001,,0)</f>
        <v>EXCELSA</v>
      </c>
      <c r="D253">
        <f>_xlfn.XLOOKUP(A253,orders!$A$2:$A$1001,orders!$M$2:$M$1001,,0)</f>
        <v>68.75</v>
      </c>
      <c r="E253" s="14">
        <f>_xlfn.XLOOKUP(A253,orders!$A$2:$A$1001,orders!$B$2:$B$1001,,0)</f>
        <v>44360</v>
      </c>
    </row>
    <row r="254" spans="1:5" x14ac:dyDescent="0.35">
      <c r="A254" t="str">
        <f>_xlfn.XLOOKUP(orders!$A254,orders!$A$2:$A$1001,orders!$A$2:$A$1001,,0)</f>
        <v>IOM-51636-823</v>
      </c>
      <c r="B254" t="str">
        <f>IFERROR(_xlfn.XLOOKUP(A254,orders!$A$2:$A$1001,orders!$O$2:$O$1001,,0),"")</f>
        <v>Dark</v>
      </c>
      <c r="C254" t="str">
        <f>_xlfn.XLOOKUP(A254,orders!$A$2:$A$1001,orders!$N$2:$N$1001,,0)</f>
        <v>Arabica</v>
      </c>
      <c r="D254">
        <f>_xlfn.XLOOKUP(A254,orders!$A$2:$A$1001,orders!$M$2:$M$1001,,0)</f>
        <v>29.849999999999998</v>
      </c>
      <c r="E254" s="14">
        <f>_xlfn.XLOOKUP(A254,orders!$A$2:$A$1001,orders!$B$2:$B$1001,,0)</f>
        <v>44779</v>
      </c>
    </row>
    <row r="255" spans="1:5" x14ac:dyDescent="0.35">
      <c r="A255" t="str">
        <f>_xlfn.XLOOKUP(orders!$A255,orders!$A$2:$A$1001,orders!$A$2:$A$1001,,0)</f>
        <v>GGD-38107-641</v>
      </c>
      <c r="B255" t="str">
        <f>IFERROR(_xlfn.XLOOKUP(A255,orders!$A$2:$A$1001,orders!$O$2:$O$1001,,0),"")</f>
        <v>Medium</v>
      </c>
      <c r="C255" t="str">
        <f>_xlfn.XLOOKUP(A255,orders!$A$2:$A$1001,orders!$N$2:$N$1001,,0)</f>
        <v>Liberica</v>
      </c>
      <c r="D255">
        <f>_xlfn.XLOOKUP(A255,orders!$A$2:$A$1001,orders!$M$2:$M$1001,,0)</f>
        <v>58.2</v>
      </c>
      <c r="E255" s="14">
        <f>_xlfn.XLOOKUP(A255,orders!$A$2:$A$1001,orders!$B$2:$B$1001,,0)</f>
        <v>44523</v>
      </c>
    </row>
    <row r="256" spans="1:5" x14ac:dyDescent="0.35">
      <c r="A256" t="str">
        <f>_xlfn.XLOOKUP(orders!$A256,orders!$A$2:$A$1001,orders!$A$2:$A$1001,,0)</f>
        <v>LTO-95975-728</v>
      </c>
      <c r="B256" t="str">
        <f>IFERROR(_xlfn.XLOOKUP(A256,orders!$A$2:$A$1001,orders!$O$2:$O$1001,,0),"")</f>
        <v>Light</v>
      </c>
      <c r="C256" t="str">
        <f>_xlfn.XLOOKUP(A256,orders!$A$2:$A$1001,orders!$N$2:$N$1001,,0)</f>
        <v>Robusta</v>
      </c>
      <c r="D256">
        <f>_xlfn.XLOOKUP(A256,orders!$A$2:$A$1001,orders!$M$2:$M$1001,,0)</f>
        <v>28.679999999999996</v>
      </c>
      <c r="E256" s="14">
        <f>_xlfn.XLOOKUP(A256,orders!$A$2:$A$1001,orders!$B$2:$B$1001,,0)</f>
        <v>44482</v>
      </c>
    </row>
    <row r="257" spans="1:5" x14ac:dyDescent="0.35">
      <c r="A257" t="str">
        <f>_xlfn.XLOOKUP(orders!$A257,orders!$A$2:$A$1001,orders!$A$2:$A$1001,,0)</f>
        <v>IGM-84664-265</v>
      </c>
      <c r="B257" t="str">
        <f>IFERROR(_xlfn.XLOOKUP(A257,orders!$A$2:$A$1001,orders!$O$2:$O$1001,,0),"")</f>
        <v>Light</v>
      </c>
      <c r="C257" t="str">
        <f>_xlfn.XLOOKUP(A257,orders!$A$2:$A$1001,orders!$N$2:$N$1001,,0)</f>
        <v>Robusta</v>
      </c>
      <c r="D257">
        <f>_xlfn.XLOOKUP(A257,orders!$A$2:$A$1001,orders!$M$2:$M$1001,,0)</f>
        <v>21.509999999999998</v>
      </c>
      <c r="E257" s="14">
        <f>_xlfn.XLOOKUP(A257,orders!$A$2:$A$1001,orders!$B$2:$B$1001,,0)</f>
        <v>44439</v>
      </c>
    </row>
    <row r="258" spans="1:5" x14ac:dyDescent="0.35">
      <c r="A258" t="str">
        <f>_xlfn.XLOOKUP(orders!$A258,orders!$A$2:$A$1001,orders!$A$2:$A$1001,,0)</f>
        <v>SKO-45740-621</v>
      </c>
      <c r="B258" t="str">
        <f>IFERROR(_xlfn.XLOOKUP(A258,orders!$A$2:$A$1001,orders!$O$2:$O$1001,,0),"")</f>
        <v>Medium</v>
      </c>
      <c r="C258" t="str">
        <f>_xlfn.XLOOKUP(A258,orders!$A$2:$A$1001,orders!$N$2:$N$1001,,0)</f>
        <v>Liberica</v>
      </c>
      <c r="D258">
        <f>_xlfn.XLOOKUP(A258,orders!$A$2:$A$1001,orders!$M$2:$M$1001,,0)</f>
        <v>17.46</v>
      </c>
      <c r="E258" s="14">
        <f>_xlfn.XLOOKUP(A258,orders!$A$2:$A$1001,orders!$B$2:$B$1001,,0)</f>
        <v>43846</v>
      </c>
    </row>
    <row r="259" spans="1:5" x14ac:dyDescent="0.35">
      <c r="A259" t="str">
        <f>_xlfn.XLOOKUP(orders!$A259,orders!$A$2:$A$1001,orders!$A$2:$A$1001,,0)</f>
        <v>FOJ-02234-063</v>
      </c>
      <c r="B259" t="str">
        <f>IFERROR(_xlfn.XLOOKUP(A259,orders!$A$2:$A$1001,orders!$O$2:$O$1001,,0),"")</f>
        <v>Dark</v>
      </c>
      <c r="C259" t="str">
        <f>_xlfn.XLOOKUP(A259,orders!$A$2:$A$1001,orders!$N$2:$N$1001,,0)</f>
        <v>EXCELSA</v>
      </c>
      <c r="D259">
        <f>_xlfn.XLOOKUP(A259,orders!$A$2:$A$1001,orders!$M$2:$M$1001,,0)</f>
        <v>27.945</v>
      </c>
      <c r="E259" s="14">
        <f>_xlfn.XLOOKUP(A259,orders!$A$2:$A$1001,orders!$B$2:$B$1001,,0)</f>
        <v>44676</v>
      </c>
    </row>
    <row r="260" spans="1:5" x14ac:dyDescent="0.35">
      <c r="A260" t="str">
        <f>_xlfn.XLOOKUP(orders!$A260,orders!$A$2:$A$1001,orders!$A$2:$A$1001,,0)</f>
        <v>MSJ-11909-468</v>
      </c>
      <c r="B260" t="str">
        <f>IFERROR(_xlfn.XLOOKUP(A260,orders!$A$2:$A$1001,orders!$O$2:$O$1001,,0),"")</f>
        <v>Dark</v>
      </c>
      <c r="C260" t="str">
        <f>_xlfn.XLOOKUP(A260,orders!$A$2:$A$1001,orders!$N$2:$N$1001,,0)</f>
        <v>EXCELSA</v>
      </c>
      <c r="D260">
        <f>_xlfn.XLOOKUP(A260,orders!$A$2:$A$1001,orders!$M$2:$M$1001,,0)</f>
        <v>139.72499999999999</v>
      </c>
      <c r="E260" s="14">
        <f>_xlfn.XLOOKUP(A260,orders!$A$2:$A$1001,orders!$B$2:$B$1001,,0)</f>
        <v>44513</v>
      </c>
    </row>
    <row r="261" spans="1:5" x14ac:dyDescent="0.35">
      <c r="A261" t="str">
        <f>_xlfn.XLOOKUP(orders!$A261,orders!$A$2:$A$1001,orders!$A$2:$A$1001,,0)</f>
        <v>DKB-78053-329</v>
      </c>
      <c r="B261" t="str">
        <f>IFERROR(_xlfn.XLOOKUP(A261,orders!$A$2:$A$1001,orders!$O$2:$O$1001,,0),"")</f>
        <v>Medium</v>
      </c>
      <c r="C261" t="str">
        <f>_xlfn.XLOOKUP(A261,orders!$A$2:$A$1001,orders!$N$2:$N$1001,,0)</f>
        <v>Robusta</v>
      </c>
      <c r="D261">
        <f>_xlfn.XLOOKUP(A261,orders!$A$2:$A$1001,orders!$M$2:$M$1001,,0)</f>
        <v>5.97</v>
      </c>
      <c r="E261" s="14">
        <f>_xlfn.XLOOKUP(A261,orders!$A$2:$A$1001,orders!$B$2:$B$1001,,0)</f>
        <v>44355</v>
      </c>
    </row>
    <row r="262" spans="1:5" x14ac:dyDescent="0.35">
      <c r="A262" t="str">
        <f>_xlfn.XLOOKUP(orders!$A262,orders!$A$2:$A$1001,orders!$A$2:$A$1001,,0)</f>
        <v>DFZ-45083-941</v>
      </c>
      <c r="B262" t="str">
        <f>IFERROR(_xlfn.XLOOKUP(A262,orders!$A$2:$A$1001,orders!$O$2:$O$1001,,0),"")</f>
        <v>Light</v>
      </c>
      <c r="C262" t="str">
        <f>_xlfn.XLOOKUP(A262,orders!$A$2:$A$1001,orders!$N$2:$N$1001,,0)</f>
        <v>Robusta</v>
      </c>
      <c r="D262">
        <f>_xlfn.XLOOKUP(A262,orders!$A$2:$A$1001,orders!$M$2:$M$1001,,0)</f>
        <v>27.484999999999996</v>
      </c>
      <c r="E262" s="14">
        <f>_xlfn.XLOOKUP(A262,orders!$A$2:$A$1001,orders!$B$2:$B$1001,,0)</f>
        <v>44156</v>
      </c>
    </row>
    <row r="263" spans="1:5" x14ac:dyDescent="0.35">
      <c r="A263" t="str">
        <f>_xlfn.XLOOKUP(orders!$A263,orders!$A$2:$A$1001,orders!$A$2:$A$1001,,0)</f>
        <v>OTA-40969-710</v>
      </c>
      <c r="B263" t="str">
        <f>IFERROR(_xlfn.XLOOKUP(A263,orders!$A$2:$A$1001,orders!$O$2:$O$1001,,0),"")</f>
        <v>Light</v>
      </c>
      <c r="C263" t="str">
        <f>_xlfn.XLOOKUP(A263,orders!$A$2:$A$1001,orders!$N$2:$N$1001,,0)</f>
        <v>Robusta</v>
      </c>
      <c r="D263">
        <f>_xlfn.XLOOKUP(A263,orders!$A$2:$A$1001,orders!$M$2:$M$1001,,0)</f>
        <v>59.75</v>
      </c>
      <c r="E263" s="14">
        <f>_xlfn.XLOOKUP(A263,orders!$A$2:$A$1001,orders!$B$2:$B$1001,,0)</f>
        <v>43538</v>
      </c>
    </row>
    <row r="264" spans="1:5" x14ac:dyDescent="0.35">
      <c r="A264" t="str">
        <f>_xlfn.XLOOKUP(orders!$A264,orders!$A$2:$A$1001,orders!$A$2:$A$1001,,0)</f>
        <v>GRH-45571-667</v>
      </c>
      <c r="B264" t="str">
        <f>IFERROR(_xlfn.XLOOKUP(A264,orders!$A$2:$A$1001,orders!$O$2:$O$1001,,0),"")</f>
        <v>Medium</v>
      </c>
      <c r="C264" t="str">
        <f>_xlfn.XLOOKUP(A264,orders!$A$2:$A$1001,orders!$N$2:$N$1001,,0)</f>
        <v>EXCELSA</v>
      </c>
      <c r="D264">
        <f>_xlfn.XLOOKUP(A264,orders!$A$2:$A$1001,orders!$M$2:$M$1001,,0)</f>
        <v>41.25</v>
      </c>
      <c r="E264" s="14">
        <f>_xlfn.XLOOKUP(A264,orders!$A$2:$A$1001,orders!$B$2:$B$1001,,0)</f>
        <v>43693</v>
      </c>
    </row>
    <row r="265" spans="1:5" x14ac:dyDescent="0.35">
      <c r="A265" t="str">
        <f>_xlfn.XLOOKUP(orders!$A265,orders!$A$2:$A$1001,orders!$A$2:$A$1001,,0)</f>
        <v>NXV-05302-067</v>
      </c>
      <c r="B265" t="str">
        <f>IFERROR(_xlfn.XLOOKUP(A265,orders!$A$2:$A$1001,orders!$O$2:$O$1001,,0),"")</f>
        <v>Medium</v>
      </c>
      <c r="C265" t="str">
        <f>_xlfn.XLOOKUP(A265,orders!$A$2:$A$1001,orders!$N$2:$N$1001,,0)</f>
        <v>Liberica</v>
      </c>
      <c r="D265">
        <f>_xlfn.XLOOKUP(A265,orders!$A$2:$A$1001,orders!$M$2:$M$1001,,0)</f>
        <v>133.85999999999999</v>
      </c>
      <c r="E265" s="14">
        <f>_xlfn.XLOOKUP(A265,orders!$A$2:$A$1001,orders!$B$2:$B$1001,,0)</f>
        <v>43577</v>
      </c>
    </row>
    <row r="266" spans="1:5" x14ac:dyDescent="0.35">
      <c r="A266" t="str">
        <f>_xlfn.XLOOKUP(orders!$A266,orders!$A$2:$A$1001,orders!$A$2:$A$1001,,0)</f>
        <v>VZH-86274-142</v>
      </c>
      <c r="B266" t="str">
        <f>IFERROR(_xlfn.XLOOKUP(A266,orders!$A$2:$A$1001,orders!$O$2:$O$1001,,0),"")</f>
        <v>Light</v>
      </c>
      <c r="C266" t="str">
        <f>_xlfn.XLOOKUP(A266,orders!$A$2:$A$1001,orders!$N$2:$N$1001,,0)</f>
        <v>Robusta</v>
      </c>
      <c r="D266">
        <f>_xlfn.XLOOKUP(A266,orders!$A$2:$A$1001,orders!$M$2:$M$1001,,0)</f>
        <v>59.75</v>
      </c>
      <c r="E266" s="14">
        <f>_xlfn.XLOOKUP(A266,orders!$A$2:$A$1001,orders!$B$2:$B$1001,,0)</f>
        <v>44683</v>
      </c>
    </row>
    <row r="267" spans="1:5" x14ac:dyDescent="0.35">
      <c r="A267" t="str">
        <f>_xlfn.XLOOKUP(orders!$A267,orders!$A$2:$A$1001,orders!$A$2:$A$1001,,0)</f>
        <v>KIX-93248-135</v>
      </c>
      <c r="B267" t="str">
        <f>IFERROR(_xlfn.XLOOKUP(A267,orders!$A$2:$A$1001,orders!$O$2:$O$1001,,0),"")</f>
        <v>Dark</v>
      </c>
      <c r="C267" t="str">
        <f>_xlfn.XLOOKUP(A267,orders!$A$2:$A$1001,orders!$N$2:$N$1001,,0)</f>
        <v>Arabica</v>
      </c>
      <c r="D267">
        <f>_xlfn.XLOOKUP(A267,orders!$A$2:$A$1001,orders!$M$2:$M$1001,,0)</f>
        <v>5.97</v>
      </c>
      <c r="E267" s="14">
        <f>_xlfn.XLOOKUP(A267,orders!$A$2:$A$1001,orders!$B$2:$B$1001,,0)</f>
        <v>43872</v>
      </c>
    </row>
    <row r="268" spans="1:5" x14ac:dyDescent="0.35">
      <c r="A268" t="str">
        <f>_xlfn.XLOOKUP(orders!$A268,orders!$A$2:$A$1001,orders!$A$2:$A$1001,,0)</f>
        <v>AXR-10962-010</v>
      </c>
      <c r="B268" t="str">
        <f>IFERROR(_xlfn.XLOOKUP(A268,orders!$A$2:$A$1001,orders!$O$2:$O$1001,,0),"")</f>
        <v>Dark</v>
      </c>
      <c r="C268" t="str">
        <f>_xlfn.XLOOKUP(A268,orders!$A$2:$A$1001,orders!$N$2:$N$1001,,0)</f>
        <v>EXCELSA</v>
      </c>
      <c r="D268">
        <f>_xlfn.XLOOKUP(A268,orders!$A$2:$A$1001,orders!$M$2:$M$1001,,0)</f>
        <v>24.3</v>
      </c>
      <c r="E268" s="14">
        <f>_xlfn.XLOOKUP(A268,orders!$A$2:$A$1001,orders!$B$2:$B$1001,,0)</f>
        <v>44283</v>
      </c>
    </row>
    <row r="269" spans="1:5" x14ac:dyDescent="0.35">
      <c r="A269" t="str">
        <f>_xlfn.XLOOKUP(orders!$A269,orders!$A$2:$A$1001,orders!$A$2:$A$1001,,0)</f>
        <v>IHS-71573-008</v>
      </c>
      <c r="B269" t="str">
        <f>IFERROR(_xlfn.XLOOKUP(A269,orders!$A$2:$A$1001,orders!$O$2:$O$1001,,0),"")</f>
        <v>Dark</v>
      </c>
      <c r="C269" t="str">
        <f>_xlfn.XLOOKUP(A269,orders!$A$2:$A$1001,orders!$N$2:$N$1001,,0)</f>
        <v>EXCELSA</v>
      </c>
      <c r="D269">
        <f>_xlfn.XLOOKUP(A269,orders!$A$2:$A$1001,orders!$M$2:$M$1001,,0)</f>
        <v>21.87</v>
      </c>
      <c r="E269" s="14">
        <f>_xlfn.XLOOKUP(A269,orders!$A$2:$A$1001,orders!$B$2:$B$1001,,0)</f>
        <v>44324</v>
      </c>
    </row>
    <row r="270" spans="1:5" x14ac:dyDescent="0.35">
      <c r="A270" t="str">
        <f>_xlfn.XLOOKUP(orders!$A270,orders!$A$2:$A$1001,orders!$A$2:$A$1001,,0)</f>
        <v>QTR-19001-114</v>
      </c>
      <c r="B270" t="str">
        <f>IFERROR(_xlfn.XLOOKUP(A270,orders!$A$2:$A$1001,orders!$O$2:$O$1001,,0),"")</f>
        <v>Dark</v>
      </c>
      <c r="C270" t="str">
        <f>_xlfn.XLOOKUP(A270,orders!$A$2:$A$1001,orders!$N$2:$N$1001,,0)</f>
        <v>Arabica</v>
      </c>
      <c r="D270">
        <f>_xlfn.XLOOKUP(A270,orders!$A$2:$A$1001,orders!$M$2:$M$1001,,0)</f>
        <v>19.899999999999999</v>
      </c>
      <c r="E270" s="14">
        <f>_xlfn.XLOOKUP(A270,orders!$A$2:$A$1001,orders!$B$2:$B$1001,,0)</f>
        <v>43790</v>
      </c>
    </row>
    <row r="271" spans="1:5" x14ac:dyDescent="0.35">
      <c r="A271" t="str">
        <f>_xlfn.XLOOKUP(orders!$A271,orders!$A$2:$A$1001,orders!$A$2:$A$1001,,0)</f>
        <v>WBK-62297-910</v>
      </c>
      <c r="B271" t="str">
        <f>IFERROR(_xlfn.XLOOKUP(A271,orders!$A$2:$A$1001,orders!$O$2:$O$1001,,0),"")</f>
        <v>Dark</v>
      </c>
      <c r="C271" t="str">
        <f>_xlfn.XLOOKUP(A271,orders!$A$2:$A$1001,orders!$N$2:$N$1001,,0)</f>
        <v>Arabica</v>
      </c>
      <c r="D271">
        <f>_xlfn.XLOOKUP(A271,orders!$A$2:$A$1001,orders!$M$2:$M$1001,,0)</f>
        <v>5.97</v>
      </c>
      <c r="E271" s="14">
        <f>_xlfn.XLOOKUP(A271,orders!$A$2:$A$1001,orders!$B$2:$B$1001,,0)</f>
        <v>44333</v>
      </c>
    </row>
    <row r="272" spans="1:5" x14ac:dyDescent="0.35">
      <c r="A272" t="str">
        <f>_xlfn.XLOOKUP(orders!$A272,orders!$A$2:$A$1001,orders!$A$2:$A$1001,,0)</f>
        <v>OGY-19377-175</v>
      </c>
      <c r="B272" t="str">
        <f>IFERROR(_xlfn.XLOOKUP(A272,orders!$A$2:$A$1001,orders!$O$2:$O$1001,,0),"")</f>
        <v>Dark</v>
      </c>
      <c r="C272" t="str">
        <f>_xlfn.XLOOKUP(A272,orders!$A$2:$A$1001,orders!$N$2:$N$1001,,0)</f>
        <v>EXCELSA</v>
      </c>
      <c r="D272">
        <f>_xlfn.XLOOKUP(A272,orders!$A$2:$A$1001,orders!$M$2:$M$1001,,0)</f>
        <v>7.29</v>
      </c>
      <c r="E272" s="14">
        <f>_xlfn.XLOOKUP(A272,orders!$A$2:$A$1001,orders!$B$2:$B$1001,,0)</f>
        <v>43655</v>
      </c>
    </row>
    <row r="273" spans="1:5" x14ac:dyDescent="0.35">
      <c r="A273" t="str">
        <f>_xlfn.XLOOKUP(orders!$A273,orders!$A$2:$A$1001,orders!$A$2:$A$1001,,0)</f>
        <v>ESR-66651-814</v>
      </c>
      <c r="B273" t="str">
        <f>IFERROR(_xlfn.XLOOKUP(A273,orders!$A$2:$A$1001,orders!$O$2:$O$1001,,0),"")</f>
        <v>Dark</v>
      </c>
      <c r="C273" t="str">
        <f>_xlfn.XLOOKUP(A273,orders!$A$2:$A$1001,orders!$N$2:$N$1001,,0)</f>
        <v>Arabica</v>
      </c>
      <c r="D273">
        <f>_xlfn.XLOOKUP(A273,orders!$A$2:$A$1001,orders!$M$2:$M$1001,,0)</f>
        <v>11.94</v>
      </c>
      <c r="E273" s="14">
        <f>_xlfn.XLOOKUP(A273,orders!$A$2:$A$1001,orders!$B$2:$B$1001,,0)</f>
        <v>43971</v>
      </c>
    </row>
    <row r="274" spans="1:5" x14ac:dyDescent="0.35">
      <c r="A274" t="str">
        <f>_xlfn.XLOOKUP(orders!$A274,orders!$A$2:$A$1001,orders!$A$2:$A$1001,,0)</f>
        <v>CPX-46916-770</v>
      </c>
      <c r="B274" t="str">
        <f>IFERROR(_xlfn.XLOOKUP(A274,orders!$A$2:$A$1001,orders!$O$2:$O$1001,,0),"")</f>
        <v>Light</v>
      </c>
      <c r="C274" t="str">
        <f>_xlfn.XLOOKUP(A274,orders!$A$2:$A$1001,orders!$N$2:$N$1001,,0)</f>
        <v>Robusta</v>
      </c>
      <c r="D274">
        <f>_xlfn.XLOOKUP(A274,orders!$A$2:$A$1001,orders!$M$2:$M$1001,,0)</f>
        <v>71.699999999999989</v>
      </c>
      <c r="E274" s="14">
        <f>_xlfn.XLOOKUP(A274,orders!$A$2:$A$1001,orders!$B$2:$B$1001,,0)</f>
        <v>44435</v>
      </c>
    </row>
    <row r="275" spans="1:5" x14ac:dyDescent="0.35">
      <c r="A275" t="str">
        <f>_xlfn.XLOOKUP(orders!$A275,orders!$A$2:$A$1001,orders!$A$2:$A$1001,,0)</f>
        <v>MDC-03318-645</v>
      </c>
      <c r="B275" t="str">
        <f>IFERROR(_xlfn.XLOOKUP(A275,orders!$A$2:$A$1001,orders!$O$2:$O$1001,,0),"")</f>
        <v>Light</v>
      </c>
      <c r="C275" t="str">
        <f>_xlfn.XLOOKUP(A275,orders!$A$2:$A$1001,orders!$N$2:$N$1001,,0)</f>
        <v>Arabica</v>
      </c>
      <c r="D275">
        <f>_xlfn.XLOOKUP(A275,orders!$A$2:$A$1001,orders!$M$2:$M$1001,,0)</f>
        <v>7.77</v>
      </c>
      <c r="E275" s="14">
        <f>_xlfn.XLOOKUP(A275,orders!$A$2:$A$1001,orders!$B$2:$B$1001,,0)</f>
        <v>44681</v>
      </c>
    </row>
    <row r="276" spans="1:5" x14ac:dyDescent="0.35">
      <c r="A276" t="str">
        <f>_xlfn.XLOOKUP(orders!$A276,orders!$A$2:$A$1001,orders!$A$2:$A$1001,,0)</f>
        <v>SFF-86059-407</v>
      </c>
      <c r="B276" t="str">
        <f>IFERROR(_xlfn.XLOOKUP(A276,orders!$A$2:$A$1001,orders!$O$2:$O$1001,,0),"")</f>
        <v>Medium</v>
      </c>
      <c r="C276" t="str">
        <f>_xlfn.XLOOKUP(A276,orders!$A$2:$A$1001,orders!$N$2:$N$1001,,0)</f>
        <v>Arabica</v>
      </c>
      <c r="D276">
        <f>_xlfn.XLOOKUP(A276,orders!$A$2:$A$1001,orders!$M$2:$M$1001,,0)</f>
        <v>25.874999999999996</v>
      </c>
      <c r="E276" s="14">
        <f>_xlfn.XLOOKUP(A276,orders!$A$2:$A$1001,orders!$B$2:$B$1001,,0)</f>
        <v>43985</v>
      </c>
    </row>
    <row r="277" spans="1:5" x14ac:dyDescent="0.35">
      <c r="A277" t="str">
        <f>_xlfn.XLOOKUP(orders!$A277,orders!$A$2:$A$1001,orders!$A$2:$A$1001,,0)</f>
        <v>SCL-94540-788</v>
      </c>
      <c r="B277" t="str">
        <f>IFERROR(_xlfn.XLOOKUP(A277,orders!$A$2:$A$1001,orders!$O$2:$O$1001,,0),"")</f>
        <v>Light</v>
      </c>
      <c r="C277" t="str">
        <f>_xlfn.XLOOKUP(A277,orders!$A$2:$A$1001,orders!$N$2:$N$1001,,0)</f>
        <v>EXCELSA</v>
      </c>
      <c r="D277">
        <f>_xlfn.XLOOKUP(A277,orders!$A$2:$A$1001,orders!$M$2:$M$1001,,0)</f>
        <v>204.92999999999995</v>
      </c>
      <c r="E277" s="14">
        <f>_xlfn.XLOOKUP(A277,orders!$A$2:$A$1001,orders!$B$2:$B$1001,,0)</f>
        <v>44725</v>
      </c>
    </row>
    <row r="278" spans="1:5" x14ac:dyDescent="0.35">
      <c r="A278" t="str">
        <f>_xlfn.XLOOKUP(orders!$A278,orders!$A$2:$A$1001,orders!$A$2:$A$1001,,0)</f>
        <v>HVU-21634-076</v>
      </c>
      <c r="B278" t="str">
        <f>IFERROR(_xlfn.XLOOKUP(A278,orders!$A$2:$A$1001,orders!$O$2:$O$1001,,0),"")</f>
        <v>Light</v>
      </c>
      <c r="C278" t="str">
        <f>_xlfn.XLOOKUP(A278,orders!$A$2:$A$1001,orders!$N$2:$N$1001,,0)</f>
        <v>Robusta</v>
      </c>
      <c r="D278">
        <f>_xlfn.XLOOKUP(A278,orders!$A$2:$A$1001,orders!$M$2:$M$1001,,0)</f>
        <v>109.93999999999998</v>
      </c>
      <c r="E278" s="14">
        <f>_xlfn.XLOOKUP(A278,orders!$A$2:$A$1001,orders!$B$2:$B$1001,,0)</f>
        <v>43992</v>
      </c>
    </row>
    <row r="279" spans="1:5" x14ac:dyDescent="0.35">
      <c r="A279" t="str">
        <f>_xlfn.XLOOKUP(orders!$A279,orders!$A$2:$A$1001,orders!$A$2:$A$1001,,0)</f>
        <v>XUS-73326-418</v>
      </c>
      <c r="B279" t="str">
        <f>IFERROR(_xlfn.XLOOKUP(A279,orders!$A$2:$A$1001,orders!$O$2:$O$1001,,0),"")</f>
        <v>Light</v>
      </c>
      <c r="C279" t="str">
        <f>_xlfn.XLOOKUP(A279,orders!$A$2:$A$1001,orders!$N$2:$N$1001,,0)</f>
        <v>EXCELSA</v>
      </c>
      <c r="D279">
        <f>_xlfn.XLOOKUP(A279,orders!$A$2:$A$1001,orders!$M$2:$M$1001,,0)</f>
        <v>89.1</v>
      </c>
      <c r="E279" s="14">
        <f>_xlfn.XLOOKUP(A279,orders!$A$2:$A$1001,orders!$B$2:$B$1001,,0)</f>
        <v>44183</v>
      </c>
    </row>
    <row r="280" spans="1:5" x14ac:dyDescent="0.35">
      <c r="A280" t="str">
        <f>_xlfn.XLOOKUP(orders!$A280,orders!$A$2:$A$1001,orders!$A$2:$A$1001,,0)</f>
        <v>XWD-18933-006</v>
      </c>
      <c r="B280" t="str">
        <f>IFERROR(_xlfn.XLOOKUP(A280,orders!$A$2:$A$1001,orders!$O$2:$O$1001,,0),"")</f>
        <v>Light</v>
      </c>
      <c r="C280" t="str">
        <f>_xlfn.XLOOKUP(A280,orders!$A$2:$A$1001,orders!$N$2:$N$1001,,0)</f>
        <v>Arabica</v>
      </c>
      <c r="D280">
        <f>_xlfn.XLOOKUP(A280,orders!$A$2:$A$1001,orders!$M$2:$M$1001,,0)</f>
        <v>7.77</v>
      </c>
      <c r="E280" s="14">
        <f>_xlfn.XLOOKUP(A280,orders!$A$2:$A$1001,orders!$B$2:$B$1001,,0)</f>
        <v>43708</v>
      </c>
    </row>
    <row r="281" spans="1:5" x14ac:dyDescent="0.35">
      <c r="A281" t="str">
        <f>_xlfn.XLOOKUP(orders!$A281,orders!$A$2:$A$1001,orders!$A$2:$A$1001,,0)</f>
        <v>HPD-65272-772</v>
      </c>
      <c r="B281" t="str">
        <f>IFERROR(_xlfn.XLOOKUP(A281,orders!$A$2:$A$1001,orders!$O$2:$O$1001,,0),"")</f>
        <v>Medium</v>
      </c>
      <c r="C281" t="str">
        <f>_xlfn.XLOOKUP(A281,orders!$A$2:$A$1001,orders!$N$2:$N$1001,,0)</f>
        <v>Liberica</v>
      </c>
      <c r="D281">
        <f>_xlfn.XLOOKUP(A281,orders!$A$2:$A$1001,orders!$M$2:$M$1001,,0)</f>
        <v>33.464999999999996</v>
      </c>
      <c r="E281" s="14">
        <f>_xlfn.XLOOKUP(A281,orders!$A$2:$A$1001,orders!$B$2:$B$1001,,0)</f>
        <v>43521</v>
      </c>
    </row>
    <row r="282" spans="1:5" x14ac:dyDescent="0.35">
      <c r="A282" t="str">
        <f>_xlfn.XLOOKUP(orders!$A282,orders!$A$2:$A$1001,orders!$A$2:$A$1001,,0)</f>
        <v>JEG-93140-224</v>
      </c>
      <c r="B282" t="str">
        <f>IFERROR(_xlfn.XLOOKUP(A282,orders!$A$2:$A$1001,orders!$O$2:$O$1001,,0),"")</f>
        <v>Medium</v>
      </c>
      <c r="C282" t="str">
        <f>_xlfn.XLOOKUP(A282,orders!$A$2:$A$1001,orders!$N$2:$N$1001,,0)</f>
        <v>EXCELSA</v>
      </c>
      <c r="D282">
        <f>_xlfn.XLOOKUP(A282,orders!$A$2:$A$1001,orders!$M$2:$M$1001,,0)</f>
        <v>41.25</v>
      </c>
      <c r="E282" s="14">
        <f>_xlfn.XLOOKUP(A282,orders!$A$2:$A$1001,orders!$B$2:$B$1001,,0)</f>
        <v>44234</v>
      </c>
    </row>
    <row r="283" spans="1:5" x14ac:dyDescent="0.35">
      <c r="A283" t="str">
        <f>_xlfn.XLOOKUP(orders!$A283,orders!$A$2:$A$1001,orders!$A$2:$A$1001,,0)</f>
        <v>NNH-62058-950</v>
      </c>
      <c r="B283" t="str">
        <f>IFERROR(_xlfn.XLOOKUP(A283,orders!$A$2:$A$1001,orders!$O$2:$O$1001,,0),"")</f>
        <v>Light</v>
      </c>
      <c r="C283" t="str">
        <f>_xlfn.XLOOKUP(A283,orders!$A$2:$A$1001,orders!$N$2:$N$1001,,0)</f>
        <v>EXCELSA</v>
      </c>
      <c r="D283">
        <f>_xlfn.XLOOKUP(A283,orders!$A$2:$A$1001,orders!$M$2:$M$1001,,0)</f>
        <v>59.4</v>
      </c>
      <c r="E283" s="14">
        <f>_xlfn.XLOOKUP(A283,orders!$A$2:$A$1001,orders!$B$2:$B$1001,,0)</f>
        <v>44210</v>
      </c>
    </row>
    <row r="284" spans="1:5" x14ac:dyDescent="0.35">
      <c r="A284" t="str">
        <f>_xlfn.XLOOKUP(orders!$A284,orders!$A$2:$A$1001,orders!$A$2:$A$1001,,0)</f>
        <v>LTD-71429-845</v>
      </c>
      <c r="B284" t="str">
        <f>IFERROR(_xlfn.XLOOKUP(A284,orders!$A$2:$A$1001,orders!$O$2:$O$1001,,0),"")</f>
        <v>Light</v>
      </c>
      <c r="C284" t="str">
        <f>_xlfn.XLOOKUP(A284,orders!$A$2:$A$1001,orders!$N$2:$N$1001,,0)</f>
        <v>Arabica</v>
      </c>
      <c r="D284">
        <f>_xlfn.XLOOKUP(A284,orders!$A$2:$A$1001,orders!$M$2:$M$1001,,0)</f>
        <v>7.77</v>
      </c>
      <c r="E284" s="14">
        <f>_xlfn.XLOOKUP(A284,orders!$A$2:$A$1001,orders!$B$2:$B$1001,,0)</f>
        <v>43520</v>
      </c>
    </row>
    <row r="285" spans="1:5" x14ac:dyDescent="0.35">
      <c r="A285" t="str">
        <f>_xlfn.XLOOKUP(orders!$A285,orders!$A$2:$A$1001,orders!$A$2:$A$1001,,0)</f>
        <v>MPV-26985-215</v>
      </c>
      <c r="B285" t="str">
        <f>IFERROR(_xlfn.XLOOKUP(A285,orders!$A$2:$A$1001,orders!$O$2:$O$1001,,0),"")</f>
        <v>Dark</v>
      </c>
      <c r="C285" t="str">
        <f>_xlfn.XLOOKUP(A285,orders!$A$2:$A$1001,orders!$N$2:$N$1001,,0)</f>
        <v>Robusta</v>
      </c>
      <c r="D285">
        <f>_xlfn.XLOOKUP(A285,orders!$A$2:$A$1001,orders!$M$2:$M$1001,,0)</f>
        <v>5.3699999999999992</v>
      </c>
      <c r="E285" s="14">
        <f>_xlfn.XLOOKUP(A285,orders!$A$2:$A$1001,orders!$B$2:$B$1001,,0)</f>
        <v>43639</v>
      </c>
    </row>
    <row r="286" spans="1:5" x14ac:dyDescent="0.35">
      <c r="A286" t="str">
        <f>_xlfn.XLOOKUP(orders!$A286,orders!$A$2:$A$1001,orders!$A$2:$A$1001,,0)</f>
        <v>IYO-10245-081</v>
      </c>
      <c r="B286" t="str">
        <f>IFERROR(_xlfn.XLOOKUP(A286,orders!$A$2:$A$1001,orders!$O$2:$O$1001,,0),"")</f>
        <v>Medium</v>
      </c>
      <c r="C286" t="str">
        <f>_xlfn.XLOOKUP(A286,orders!$A$2:$A$1001,orders!$N$2:$N$1001,,0)</f>
        <v>EXCELSA</v>
      </c>
      <c r="D286">
        <f>_xlfn.XLOOKUP(A286,orders!$A$2:$A$1001,orders!$M$2:$M$1001,,0)</f>
        <v>94.874999999999986</v>
      </c>
      <c r="E286" s="14">
        <f>_xlfn.XLOOKUP(A286,orders!$A$2:$A$1001,orders!$B$2:$B$1001,,0)</f>
        <v>43960</v>
      </c>
    </row>
    <row r="287" spans="1:5" x14ac:dyDescent="0.35">
      <c r="A287" t="str">
        <f>_xlfn.XLOOKUP(orders!$A287,orders!$A$2:$A$1001,orders!$A$2:$A$1001,,0)</f>
        <v>BYZ-39669-954</v>
      </c>
      <c r="B287" t="str">
        <f>IFERROR(_xlfn.XLOOKUP(A287,orders!$A$2:$A$1001,orders!$O$2:$O$1001,,0),"")</f>
        <v>Light</v>
      </c>
      <c r="C287" t="str">
        <f>_xlfn.XLOOKUP(A287,orders!$A$2:$A$1001,orders!$N$2:$N$1001,,0)</f>
        <v>Liberica</v>
      </c>
      <c r="D287">
        <f>_xlfn.XLOOKUP(A287,orders!$A$2:$A$1001,orders!$M$2:$M$1001,,0)</f>
        <v>36.454999999999998</v>
      </c>
      <c r="E287" s="14">
        <f>_xlfn.XLOOKUP(A287,orders!$A$2:$A$1001,orders!$B$2:$B$1001,,0)</f>
        <v>44030</v>
      </c>
    </row>
    <row r="288" spans="1:5" x14ac:dyDescent="0.35">
      <c r="A288" t="str">
        <f>_xlfn.XLOOKUP(orders!$A288,orders!$A$2:$A$1001,orders!$A$2:$A$1001,,0)</f>
        <v>EFB-72860-209</v>
      </c>
      <c r="B288" t="str">
        <f>IFERROR(_xlfn.XLOOKUP(A288,orders!$A$2:$A$1001,orders!$O$2:$O$1001,,0),"")</f>
        <v>Medium</v>
      </c>
      <c r="C288" t="str">
        <f>_xlfn.XLOOKUP(A288,orders!$A$2:$A$1001,orders!$N$2:$N$1001,,0)</f>
        <v>Arabica</v>
      </c>
      <c r="D288">
        <f>_xlfn.XLOOKUP(A288,orders!$A$2:$A$1001,orders!$M$2:$M$1001,,0)</f>
        <v>13.5</v>
      </c>
      <c r="E288" s="14">
        <f>_xlfn.XLOOKUP(A288,orders!$A$2:$A$1001,orders!$B$2:$B$1001,,0)</f>
        <v>43755</v>
      </c>
    </row>
    <row r="289" spans="1:5" x14ac:dyDescent="0.35">
      <c r="A289" t="str">
        <f>_xlfn.XLOOKUP(orders!$A289,orders!$A$2:$A$1001,orders!$A$2:$A$1001,,0)</f>
        <v>GMM-72397-378</v>
      </c>
      <c r="B289" t="str">
        <f>IFERROR(_xlfn.XLOOKUP(A289,orders!$A$2:$A$1001,orders!$O$2:$O$1001,,0),"")</f>
        <v>Light</v>
      </c>
      <c r="C289" t="str">
        <f>_xlfn.XLOOKUP(A289,orders!$A$2:$A$1001,orders!$N$2:$N$1001,,0)</f>
        <v>Robusta</v>
      </c>
      <c r="D289">
        <f>_xlfn.XLOOKUP(A289,orders!$A$2:$A$1001,orders!$M$2:$M$1001,,0)</f>
        <v>14.339999999999998</v>
      </c>
      <c r="E289" s="14">
        <f>_xlfn.XLOOKUP(A289,orders!$A$2:$A$1001,orders!$B$2:$B$1001,,0)</f>
        <v>44697</v>
      </c>
    </row>
    <row r="290" spans="1:5" x14ac:dyDescent="0.35">
      <c r="A290" t="str">
        <f>_xlfn.XLOOKUP(orders!$A290,orders!$A$2:$A$1001,orders!$A$2:$A$1001,,0)</f>
        <v>LYP-52345-883</v>
      </c>
      <c r="B290" t="str">
        <f>IFERROR(_xlfn.XLOOKUP(A290,orders!$A$2:$A$1001,orders!$O$2:$O$1001,,0),"")</f>
        <v>Medium</v>
      </c>
      <c r="C290" t="str">
        <f>_xlfn.XLOOKUP(A290,orders!$A$2:$A$1001,orders!$N$2:$N$1001,,0)</f>
        <v>EXCELSA</v>
      </c>
      <c r="D290">
        <f>_xlfn.XLOOKUP(A290,orders!$A$2:$A$1001,orders!$M$2:$M$1001,,0)</f>
        <v>8.25</v>
      </c>
      <c r="E290" s="14">
        <f>_xlfn.XLOOKUP(A290,orders!$A$2:$A$1001,orders!$B$2:$B$1001,,0)</f>
        <v>44279</v>
      </c>
    </row>
    <row r="291" spans="1:5" x14ac:dyDescent="0.35">
      <c r="A291" t="str">
        <f>_xlfn.XLOOKUP(orders!$A291,orders!$A$2:$A$1001,orders!$A$2:$A$1001,,0)</f>
        <v>DFK-35846-692</v>
      </c>
      <c r="B291" t="str">
        <f>IFERROR(_xlfn.XLOOKUP(A291,orders!$A$2:$A$1001,orders!$O$2:$O$1001,,0),"")</f>
        <v>Dark</v>
      </c>
      <c r="C291" t="str">
        <f>_xlfn.XLOOKUP(A291,orders!$A$2:$A$1001,orders!$N$2:$N$1001,,0)</f>
        <v>Robusta</v>
      </c>
      <c r="D291">
        <f>_xlfn.XLOOKUP(A291,orders!$A$2:$A$1001,orders!$M$2:$M$1001,,0)</f>
        <v>13.424999999999997</v>
      </c>
      <c r="E291" s="14">
        <f>_xlfn.XLOOKUP(A291,orders!$A$2:$A$1001,orders!$B$2:$B$1001,,0)</f>
        <v>43772</v>
      </c>
    </row>
    <row r="292" spans="1:5" x14ac:dyDescent="0.35">
      <c r="A292" t="str">
        <f>_xlfn.XLOOKUP(orders!$A292,orders!$A$2:$A$1001,orders!$A$2:$A$1001,,0)</f>
        <v>XAH-93337-609</v>
      </c>
      <c r="B292" t="str">
        <f>IFERROR(_xlfn.XLOOKUP(A292,orders!$A$2:$A$1001,orders!$O$2:$O$1001,,0),"")</f>
        <v>Dark</v>
      </c>
      <c r="C292" t="str">
        <f>_xlfn.XLOOKUP(A292,orders!$A$2:$A$1001,orders!$N$2:$N$1001,,0)</f>
        <v>Arabica</v>
      </c>
      <c r="D292">
        <f>_xlfn.XLOOKUP(A292,orders!$A$2:$A$1001,orders!$M$2:$M$1001,,0)</f>
        <v>49.75</v>
      </c>
      <c r="E292" s="14">
        <f>_xlfn.XLOOKUP(A292,orders!$A$2:$A$1001,orders!$B$2:$B$1001,,0)</f>
        <v>44497</v>
      </c>
    </row>
    <row r="293" spans="1:5" x14ac:dyDescent="0.35">
      <c r="A293" t="str">
        <f>_xlfn.XLOOKUP(orders!$A293,orders!$A$2:$A$1001,orders!$A$2:$A$1001,,0)</f>
        <v>QKA-72582-644</v>
      </c>
      <c r="B293" t="str">
        <f>IFERROR(_xlfn.XLOOKUP(A293,orders!$A$2:$A$1001,orders!$O$2:$O$1001,,0),"")</f>
        <v>Medium</v>
      </c>
      <c r="C293" t="str">
        <f>_xlfn.XLOOKUP(A293,orders!$A$2:$A$1001,orders!$N$2:$N$1001,,0)</f>
        <v>EXCELSA</v>
      </c>
      <c r="D293">
        <f>_xlfn.XLOOKUP(A293,orders!$A$2:$A$1001,orders!$M$2:$M$1001,,0)</f>
        <v>16.5</v>
      </c>
      <c r="E293" s="14">
        <f>_xlfn.XLOOKUP(A293,orders!$A$2:$A$1001,orders!$B$2:$B$1001,,0)</f>
        <v>44181</v>
      </c>
    </row>
    <row r="294" spans="1:5" x14ac:dyDescent="0.35">
      <c r="A294" t="str">
        <f>_xlfn.XLOOKUP(orders!$A294,orders!$A$2:$A$1001,orders!$A$2:$A$1001,,0)</f>
        <v>ZDK-84567-102</v>
      </c>
      <c r="B294" t="str">
        <f>IFERROR(_xlfn.XLOOKUP(A294,orders!$A$2:$A$1001,orders!$O$2:$O$1001,,0),"")</f>
        <v>Dark</v>
      </c>
      <c r="C294" t="str">
        <f>_xlfn.XLOOKUP(A294,orders!$A$2:$A$1001,orders!$N$2:$N$1001,,0)</f>
        <v>Arabica</v>
      </c>
      <c r="D294">
        <f>_xlfn.XLOOKUP(A294,orders!$A$2:$A$1001,orders!$M$2:$M$1001,,0)</f>
        <v>17.91</v>
      </c>
      <c r="E294" s="14">
        <f>_xlfn.XLOOKUP(A294,orders!$A$2:$A$1001,orders!$B$2:$B$1001,,0)</f>
        <v>44529</v>
      </c>
    </row>
    <row r="295" spans="1:5" x14ac:dyDescent="0.35">
      <c r="A295" t="str">
        <f>_xlfn.XLOOKUP(orders!$A295,orders!$A$2:$A$1001,orders!$A$2:$A$1001,,0)</f>
        <v>WAV-38301-984</v>
      </c>
      <c r="B295" t="str">
        <f>IFERROR(_xlfn.XLOOKUP(A295,orders!$A$2:$A$1001,orders!$O$2:$O$1001,,0),"")</f>
        <v>Dark</v>
      </c>
      <c r="C295" t="str">
        <f>_xlfn.XLOOKUP(A295,orders!$A$2:$A$1001,orders!$N$2:$N$1001,,0)</f>
        <v>Arabica</v>
      </c>
      <c r="D295">
        <f>_xlfn.XLOOKUP(A295,orders!$A$2:$A$1001,orders!$M$2:$M$1001,,0)</f>
        <v>29.849999999999998</v>
      </c>
      <c r="E295" s="14">
        <f>_xlfn.XLOOKUP(A295,orders!$A$2:$A$1001,orders!$B$2:$B$1001,,0)</f>
        <v>44275</v>
      </c>
    </row>
    <row r="296" spans="1:5" x14ac:dyDescent="0.35">
      <c r="A296" t="str">
        <f>_xlfn.XLOOKUP(orders!$A296,orders!$A$2:$A$1001,orders!$A$2:$A$1001,,0)</f>
        <v>KZR-33023-209</v>
      </c>
      <c r="B296" t="str">
        <f>IFERROR(_xlfn.XLOOKUP(A296,orders!$A$2:$A$1001,orders!$O$2:$O$1001,,0),"")</f>
        <v>Light</v>
      </c>
      <c r="C296" t="str">
        <f>_xlfn.XLOOKUP(A296,orders!$A$2:$A$1001,orders!$N$2:$N$1001,,0)</f>
        <v>EXCELSA</v>
      </c>
      <c r="D296">
        <f>_xlfn.XLOOKUP(A296,orders!$A$2:$A$1001,orders!$M$2:$M$1001,,0)</f>
        <v>44.55</v>
      </c>
      <c r="E296" s="14">
        <f>_xlfn.XLOOKUP(A296,orders!$A$2:$A$1001,orders!$B$2:$B$1001,,0)</f>
        <v>44659</v>
      </c>
    </row>
    <row r="297" spans="1:5" x14ac:dyDescent="0.35">
      <c r="A297" t="str">
        <f>_xlfn.XLOOKUP(orders!$A297,orders!$A$2:$A$1001,orders!$A$2:$A$1001,,0)</f>
        <v>ULM-49433-003</v>
      </c>
      <c r="B297" t="str">
        <f>IFERROR(_xlfn.XLOOKUP(A297,orders!$A$2:$A$1001,orders!$O$2:$O$1001,,0),"")</f>
        <v>Medium</v>
      </c>
      <c r="C297" t="str">
        <f>_xlfn.XLOOKUP(A297,orders!$A$2:$A$1001,orders!$N$2:$N$1001,,0)</f>
        <v>EXCELSA</v>
      </c>
      <c r="D297">
        <f>_xlfn.XLOOKUP(A297,orders!$A$2:$A$1001,orders!$M$2:$M$1001,,0)</f>
        <v>27.5</v>
      </c>
      <c r="E297" s="14">
        <f>_xlfn.XLOOKUP(A297,orders!$A$2:$A$1001,orders!$B$2:$B$1001,,0)</f>
        <v>44057</v>
      </c>
    </row>
    <row r="298" spans="1:5" x14ac:dyDescent="0.35">
      <c r="A298" t="str">
        <f>_xlfn.XLOOKUP(orders!$A298,orders!$A$2:$A$1001,orders!$A$2:$A$1001,,0)</f>
        <v>SIB-83254-136</v>
      </c>
      <c r="B298" t="str">
        <f>IFERROR(_xlfn.XLOOKUP(A298,orders!$A$2:$A$1001,orders!$O$2:$O$1001,,0),"")</f>
        <v>Medium</v>
      </c>
      <c r="C298" t="str">
        <f>_xlfn.XLOOKUP(A298,orders!$A$2:$A$1001,orders!$N$2:$N$1001,,0)</f>
        <v>Robusta</v>
      </c>
      <c r="D298">
        <f>_xlfn.XLOOKUP(A298,orders!$A$2:$A$1001,orders!$M$2:$M$1001,,0)</f>
        <v>35.82</v>
      </c>
      <c r="E298" s="14">
        <f>_xlfn.XLOOKUP(A298,orders!$A$2:$A$1001,orders!$B$2:$B$1001,,0)</f>
        <v>43597</v>
      </c>
    </row>
    <row r="299" spans="1:5" x14ac:dyDescent="0.35">
      <c r="A299" t="str">
        <f>_xlfn.XLOOKUP(orders!$A299,orders!$A$2:$A$1001,orders!$A$2:$A$1001,,0)</f>
        <v>NOK-50349-551</v>
      </c>
      <c r="B299" t="str">
        <f>IFERROR(_xlfn.XLOOKUP(A299,orders!$A$2:$A$1001,orders!$O$2:$O$1001,,0),"")</f>
        <v>Dark</v>
      </c>
      <c r="C299" t="str">
        <f>_xlfn.XLOOKUP(A299,orders!$A$2:$A$1001,orders!$N$2:$N$1001,,0)</f>
        <v>Robusta</v>
      </c>
      <c r="D299">
        <f>_xlfn.XLOOKUP(A299,orders!$A$2:$A$1001,orders!$M$2:$M$1001,,0)</f>
        <v>16.11</v>
      </c>
      <c r="E299" s="14">
        <f>_xlfn.XLOOKUP(A299,orders!$A$2:$A$1001,orders!$B$2:$B$1001,,0)</f>
        <v>44258</v>
      </c>
    </row>
    <row r="300" spans="1:5" x14ac:dyDescent="0.35">
      <c r="A300" t="str">
        <f>_xlfn.XLOOKUP(orders!$A300,orders!$A$2:$A$1001,orders!$A$2:$A$1001,,0)</f>
        <v>YIS-96268-844</v>
      </c>
      <c r="B300" t="str">
        <f>IFERROR(_xlfn.XLOOKUP(A300,orders!$A$2:$A$1001,orders!$O$2:$O$1001,,0),"")</f>
        <v>Light</v>
      </c>
      <c r="C300" t="str">
        <f>_xlfn.XLOOKUP(A300,orders!$A$2:$A$1001,orders!$N$2:$N$1001,,0)</f>
        <v>EXCELSA</v>
      </c>
      <c r="D300">
        <f>_xlfn.XLOOKUP(A300,orders!$A$2:$A$1001,orders!$M$2:$M$1001,,0)</f>
        <v>26.73</v>
      </c>
      <c r="E300" s="14">
        <f>_xlfn.XLOOKUP(A300,orders!$A$2:$A$1001,orders!$B$2:$B$1001,,0)</f>
        <v>43872</v>
      </c>
    </row>
    <row r="301" spans="1:5" x14ac:dyDescent="0.35">
      <c r="A301" t="str">
        <f>_xlfn.XLOOKUP(orders!$A301,orders!$A$2:$A$1001,orders!$A$2:$A$1001,,0)</f>
        <v>CXI-04933-855</v>
      </c>
      <c r="B301" t="str">
        <f>IFERROR(_xlfn.XLOOKUP(A301,orders!$A$2:$A$1001,orders!$O$2:$O$1001,,0),"")</f>
        <v>Light</v>
      </c>
      <c r="C301" t="str">
        <f>_xlfn.XLOOKUP(A301,orders!$A$2:$A$1001,orders!$N$2:$N$1001,,0)</f>
        <v>EXCELSA</v>
      </c>
      <c r="D301">
        <f>_xlfn.XLOOKUP(A301,orders!$A$2:$A$1001,orders!$M$2:$M$1001,,0)</f>
        <v>204.92999999999995</v>
      </c>
      <c r="E301" s="14">
        <f>_xlfn.XLOOKUP(A301,orders!$A$2:$A$1001,orders!$B$2:$B$1001,,0)</f>
        <v>43582</v>
      </c>
    </row>
    <row r="302" spans="1:5" x14ac:dyDescent="0.35">
      <c r="A302" t="str">
        <f>_xlfn.XLOOKUP(orders!$A302,orders!$A$2:$A$1001,orders!$A$2:$A$1001,,0)</f>
        <v>IZU-90429-382</v>
      </c>
      <c r="B302" t="str">
        <f>IFERROR(_xlfn.XLOOKUP(A302,orders!$A$2:$A$1001,orders!$O$2:$O$1001,,0),"")</f>
        <v>Light</v>
      </c>
      <c r="C302" t="str">
        <f>_xlfn.XLOOKUP(A302,orders!$A$2:$A$1001,orders!$N$2:$N$1001,,0)</f>
        <v>Arabica</v>
      </c>
      <c r="D302">
        <f>_xlfn.XLOOKUP(A302,orders!$A$2:$A$1001,orders!$M$2:$M$1001,,0)</f>
        <v>38.849999999999994</v>
      </c>
      <c r="E302" s="14">
        <f>_xlfn.XLOOKUP(A302,orders!$A$2:$A$1001,orders!$B$2:$B$1001,,0)</f>
        <v>44646</v>
      </c>
    </row>
    <row r="303" spans="1:5" x14ac:dyDescent="0.35">
      <c r="A303" t="str">
        <f>_xlfn.XLOOKUP(orders!$A303,orders!$A$2:$A$1001,orders!$A$2:$A$1001,,0)</f>
        <v>WIT-40912-783</v>
      </c>
      <c r="B303" t="str">
        <f>IFERROR(_xlfn.XLOOKUP(A303,orders!$A$2:$A$1001,orders!$O$2:$O$1001,,0),"")</f>
        <v>Dark</v>
      </c>
      <c r="C303" t="str">
        <f>_xlfn.XLOOKUP(A303,orders!$A$2:$A$1001,orders!$N$2:$N$1001,,0)</f>
        <v>Liberica</v>
      </c>
      <c r="D303">
        <f>_xlfn.XLOOKUP(A303,orders!$A$2:$A$1001,orders!$M$2:$M$1001,,0)</f>
        <v>15.54</v>
      </c>
      <c r="E303" s="14">
        <f>_xlfn.XLOOKUP(A303,orders!$A$2:$A$1001,orders!$B$2:$B$1001,,0)</f>
        <v>44102</v>
      </c>
    </row>
    <row r="304" spans="1:5" x14ac:dyDescent="0.35">
      <c r="A304" t="str">
        <f>_xlfn.XLOOKUP(orders!$A304,orders!$A$2:$A$1001,orders!$A$2:$A$1001,,0)</f>
        <v>PSD-57291-590</v>
      </c>
      <c r="B304" t="str">
        <f>IFERROR(_xlfn.XLOOKUP(A304,orders!$A$2:$A$1001,orders!$O$2:$O$1001,,0),"")</f>
        <v>Medium</v>
      </c>
      <c r="C304" t="str">
        <f>_xlfn.XLOOKUP(A304,orders!$A$2:$A$1001,orders!$N$2:$N$1001,,0)</f>
        <v>Arabica</v>
      </c>
      <c r="D304">
        <f>_xlfn.XLOOKUP(A304,orders!$A$2:$A$1001,orders!$M$2:$M$1001,,0)</f>
        <v>6.75</v>
      </c>
      <c r="E304" s="14">
        <f>_xlfn.XLOOKUP(A304,orders!$A$2:$A$1001,orders!$B$2:$B$1001,,0)</f>
        <v>43762</v>
      </c>
    </row>
    <row r="305" spans="1:5" x14ac:dyDescent="0.35">
      <c r="A305" t="str">
        <f>_xlfn.XLOOKUP(orders!$A305,orders!$A$2:$A$1001,orders!$A$2:$A$1001,,0)</f>
        <v>GOI-41472-677</v>
      </c>
      <c r="B305" t="str">
        <f>IFERROR(_xlfn.XLOOKUP(A305,orders!$A$2:$A$1001,orders!$O$2:$O$1001,,0),"")</f>
        <v>Dark</v>
      </c>
      <c r="C305" t="str">
        <f>_xlfn.XLOOKUP(A305,orders!$A$2:$A$1001,orders!$N$2:$N$1001,,0)</f>
        <v>EXCELSA</v>
      </c>
      <c r="D305">
        <f>_xlfn.XLOOKUP(A305,orders!$A$2:$A$1001,orders!$M$2:$M$1001,,0)</f>
        <v>111.78</v>
      </c>
      <c r="E305" s="14">
        <f>_xlfn.XLOOKUP(A305,orders!$A$2:$A$1001,orders!$B$2:$B$1001,,0)</f>
        <v>44412</v>
      </c>
    </row>
    <row r="306" spans="1:5" x14ac:dyDescent="0.35">
      <c r="A306" t="str">
        <f>_xlfn.XLOOKUP(orders!$A306,orders!$A$2:$A$1001,orders!$A$2:$A$1001,,0)</f>
        <v>KTX-17944-494</v>
      </c>
      <c r="B306" t="str">
        <f>IFERROR(_xlfn.XLOOKUP(A306,orders!$A$2:$A$1001,orders!$O$2:$O$1001,,0),"")</f>
        <v>Light</v>
      </c>
      <c r="C306" t="str">
        <f>_xlfn.XLOOKUP(A306,orders!$A$2:$A$1001,orders!$N$2:$N$1001,,0)</f>
        <v>Arabica</v>
      </c>
      <c r="D306">
        <f>_xlfn.XLOOKUP(A306,orders!$A$2:$A$1001,orders!$M$2:$M$1001,,0)</f>
        <v>3.8849999999999998</v>
      </c>
      <c r="E306" s="14">
        <f>_xlfn.XLOOKUP(A306,orders!$A$2:$A$1001,orders!$B$2:$B$1001,,0)</f>
        <v>43828</v>
      </c>
    </row>
    <row r="307" spans="1:5" x14ac:dyDescent="0.35">
      <c r="A307" t="str">
        <f>_xlfn.XLOOKUP(orders!$A307,orders!$A$2:$A$1001,orders!$A$2:$A$1001,,0)</f>
        <v>RDM-99811-230</v>
      </c>
      <c r="B307" t="str">
        <f>IFERROR(_xlfn.XLOOKUP(A307,orders!$A$2:$A$1001,orders!$O$2:$O$1001,,0),"")</f>
        <v>Medium</v>
      </c>
      <c r="C307" t="str">
        <f>_xlfn.XLOOKUP(A307,orders!$A$2:$A$1001,orders!$N$2:$N$1001,,0)</f>
        <v>Liberica</v>
      </c>
      <c r="D307">
        <f>_xlfn.XLOOKUP(A307,orders!$A$2:$A$1001,orders!$M$2:$M$1001,,0)</f>
        <v>21.825000000000003</v>
      </c>
      <c r="E307" s="14">
        <f>_xlfn.XLOOKUP(A307,orders!$A$2:$A$1001,orders!$B$2:$B$1001,,0)</f>
        <v>43796</v>
      </c>
    </row>
    <row r="308" spans="1:5" x14ac:dyDescent="0.35">
      <c r="A308" t="str">
        <f>_xlfn.XLOOKUP(orders!$A308,orders!$A$2:$A$1001,orders!$A$2:$A$1001,,0)</f>
        <v>JTU-55897-581</v>
      </c>
      <c r="B308" t="str">
        <f>IFERROR(_xlfn.XLOOKUP(A308,orders!$A$2:$A$1001,orders!$O$2:$O$1001,,0),"")</f>
        <v>Medium</v>
      </c>
      <c r="C308" t="str">
        <f>_xlfn.XLOOKUP(A308,orders!$A$2:$A$1001,orders!$N$2:$N$1001,,0)</f>
        <v>Robusta</v>
      </c>
      <c r="D308">
        <f>_xlfn.XLOOKUP(A308,orders!$A$2:$A$1001,orders!$M$2:$M$1001,,0)</f>
        <v>14.924999999999999</v>
      </c>
      <c r="E308" s="14">
        <f>_xlfn.XLOOKUP(A308,orders!$A$2:$A$1001,orders!$B$2:$B$1001,,0)</f>
        <v>43890</v>
      </c>
    </row>
    <row r="309" spans="1:5" x14ac:dyDescent="0.35">
      <c r="A309" t="str">
        <f>_xlfn.XLOOKUP(orders!$A309,orders!$A$2:$A$1001,orders!$A$2:$A$1001,,0)</f>
        <v>CRK-07584-240</v>
      </c>
      <c r="B309" t="str">
        <f>IFERROR(_xlfn.XLOOKUP(A309,orders!$A$2:$A$1001,orders!$O$2:$O$1001,,0),"")</f>
        <v>Medium</v>
      </c>
      <c r="C309" t="str">
        <f>_xlfn.XLOOKUP(A309,orders!$A$2:$A$1001,orders!$N$2:$N$1001,,0)</f>
        <v>Arabica</v>
      </c>
      <c r="D309">
        <f>_xlfn.XLOOKUP(A309,orders!$A$2:$A$1001,orders!$M$2:$M$1001,,0)</f>
        <v>33.75</v>
      </c>
      <c r="E309" s="14">
        <f>_xlfn.XLOOKUP(A309,orders!$A$2:$A$1001,orders!$B$2:$B$1001,,0)</f>
        <v>44227</v>
      </c>
    </row>
    <row r="310" spans="1:5" x14ac:dyDescent="0.35">
      <c r="A310" t="str">
        <f>_xlfn.XLOOKUP(orders!$A310,orders!$A$2:$A$1001,orders!$A$2:$A$1001,,0)</f>
        <v>MKE-75518-399</v>
      </c>
      <c r="B310" t="str">
        <f>IFERROR(_xlfn.XLOOKUP(A310,orders!$A$2:$A$1001,orders!$O$2:$O$1001,,0),"")</f>
        <v>Medium</v>
      </c>
      <c r="C310" t="str">
        <f>_xlfn.XLOOKUP(A310,orders!$A$2:$A$1001,orders!$N$2:$N$1001,,0)</f>
        <v>Arabica</v>
      </c>
      <c r="D310">
        <f>_xlfn.XLOOKUP(A310,orders!$A$2:$A$1001,orders!$M$2:$M$1001,,0)</f>
        <v>33.75</v>
      </c>
      <c r="E310" s="14">
        <f>_xlfn.XLOOKUP(A310,orders!$A$2:$A$1001,orders!$B$2:$B$1001,,0)</f>
        <v>44729</v>
      </c>
    </row>
    <row r="311" spans="1:5" x14ac:dyDescent="0.35">
      <c r="A311" t="str">
        <f>_xlfn.XLOOKUP(orders!$A311,orders!$A$2:$A$1001,orders!$A$2:$A$1001,,0)</f>
        <v>AEL-51169-725</v>
      </c>
      <c r="B311" t="str">
        <f>IFERROR(_xlfn.XLOOKUP(A311,orders!$A$2:$A$1001,orders!$O$2:$O$1001,,0),"")</f>
        <v>Medium</v>
      </c>
      <c r="C311" t="str">
        <f>_xlfn.XLOOKUP(A311,orders!$A$2:$A$1001,orders!$N$2:$N$1001,,0)</f>
        <v>Liberica</v>
      </c>
      <c r="D311">
        <f>_xlfn.XLOOKUP(A311,orders!$A$2:$A$1001,orders!$M$2:$M$1001,,0)</f>
        <v>26.19</v>
      </c>
      <c r="E311" s="14">
        <f>_xlfn.XLOOKUP(A311,orders!$A$2:$A$1001,orders!$B$2:$B$1001,,0)</f>
        <v>43864</v>
      </c>
    </row>
    <row r="312" spans="1:5" x14ac:dyDescent="0.35">
      <c r="A312" t="str">
        <f>_xlfn.XLOOKUP(orders!$A312,orders!$A$2:$A$1001,orders!$A$2:$A$1001,,0)</f>
        <v>ZGM-83108-823</v>
      </c>
      <c r="B312" t="str">
        <f>IFERROR(_xlfn.XLOOKUP(A312,orders!$A$2:$A$1001,orders!$O$2:$O$1001,,0),"")</f>
        <v>Light</v>
      </c>
      <c r="C312" t="str">
        <f>_xlfn.XLOOKUP(A312,orders!$A$2:$A$1001,orders!$N$2:$N$1001,,0)</f>
        <v>EXCELSA</v>
      </c>
      <c r="D312">
        <f>_xlfn.XLOOKUP(A312,orders!$A$2:$A$1001,orders!$M$2:$M$1001,,0)</f>
        <v>14.85</v>
      </c>
      <c r="E312" s="14">
        <f>_xlfn.XLOOKUP(A312,orders!$A$2:$A$1001,orders!$B$2:$B$1001,,0)</f>
        <v>44586</v>
      </c>
    </row>
    <row r="313" spans="1:5" x14ac:dyDescent="0.35">
      <c r="A313" t="str">
        <f>_xlfn.XLOOKUP(orders!$A313,orders!$A$2:$A$1001,orders!$A$2:$A$1001,,0)</f>
        <v>JBP-78754-392</v>
      </c>
      <c r="B313" t="str">
        <f>IFERROR(_xlfn.XLOOKUP(A313,orders!$A$2:$A$1001,orders!$O$2:$O$1001,,0),"")</f>
        <v>Medium</v>
      </c>
      <c r="C313" t="str">
        <f>_xlfn.XLOOKUP(A313,orders!$A$2:$A$1001,orders!$N$2:$N$1001,,0)</f>
        <v>EXCELSA</v>
      </c>
      <c r="D313">
        <f>_xlfn.XLOOKUP(A313,orders!$A$2:$A$1001,orders!$M$2:$M$1001,,0)</f>
        <v>189.74999999999997</v>
      </c>
      <c r="E313" s="14">
        <f>_xlfn.XLOOKUP(A313,orders!$A$2:$A$1001,orders!$B$2:$B$1001,,0)</f>
        <v>43951</v>
      </c>
    </row>
    <row r="314" spans="1:5" x14ac:dyDescent="0.35">
      <c r="A314" t="str">
        <f>_xlfn.XLOOKUP(orders!$A314,orders!$A$2:$A$1001,orders!$A$2:$A$1001,,0)</f>
        <v>RNH-54912-747</v>
      </c>
      <c r="B314" t="str">
        <f>IFERROR(_xlfn.XLOOKUP(A314,orders!$A$2:$A$1001,orders!$O$2:$O$1001,,0),"")</f>
        <v>Medium</v>
      </c>
      <c r="C314" t="str">
        <f>_xlfn.XLOOKUP(A314,orders!$A$2:$A$1001,orders!$N$2:$N$1001,,0)</f>
        <v>Robusta</v>
      </c>
      <c r="D314">
        <f>_xlfn.XLOOKUP(A314,orders!$A$2:$A$1001,orders!$M$2:$M$1001,,0)</f>
        <v>5.97</v>
      </c>
      <c r="E314" s="14">
        <f>_xlfn.XLOOKUP(A314,orders!$A$2:$A$1001,orders!$B$2:$B$1001,,0)</f>
        <v>44317</v>
      </c>
    </row>
    <row r="315" spans="1:5" x14ac:dyDescent="0.35">
      <c r="A315" t="str">
        <f>_xlfn.XLOOKUP(orders!$A315,orders!$A$2:$A$1001,orders!$A$2:$A$1001,,0)</f>
        <v>JDS-33440-914</v>
      </c>
      <c r="B315" t="str">
        <f>IFERROR(_xlfn.XLOOKUP(A315,orders!$A$2:$A$1001,orders!$O$2:$O$1001,,0),"")</f>
        <v>Medium</v>
      </c>
      <c r="C315" t="str">
        <f>_xlfn.XLOOKUP(A315,orders!$A$2:$A$1001,orders!$N$2:$N$1001,,0)</f>
        <v>Robusta</v>
      </c>
      <c r="D315">
        <f>_xlfn.XLOOKUP(A315,orders!$A$2:$A$1001,orders!$M$2:$M$1001,,0)</f>
        <v>29.849999999999998</v>
      </c>
      <c r="E315" s="14">
        <f>_xlfn.XLOOKUP(A315,orders!$A$2:$A$1001,orders!$B$2:$B$1001,,0)</f>
        <v>44497</v>
      </c>
    </row>
    <row r="316" spans="1:5" x14ac:dyDescent="0.35">
      <c r="A316" t="str">
        <f>_xlfn.XLOOKUP(orders!$A316,orders!$A$2:$A$1001,orders!$A$2:$A$1001,,0)</f>
        <v>SYX-48878-182</v>
      </c>
      <c r="B316" t="str">
        <f>IFERROR(_xlfn.XLOOKUP(A316,orders!$A$2:$A$1001,orders!$O$2:$O$1001,,0),"")</f>
        <v>Dark</v>
      </c>
      <c r="C316" t="str">
        <f>_xlfn.XLOOKUP(A316,orders!$A$2:$A$1001,orders!$N$2:$N$1001,,0)</f>
        <v>Robusta</v>
      </c>
      <c r="D316">
        <f>_xlfn.XLOOKUP(A316,orders!$A$2:$A$1001,orders!$M$2:$M$1001,,0)</f>
        <v>44.75</v>
      </c>
      <c r="E316" s="14">
        <f>_xlfn.XLOOKUP(A316,orders!$A$2:$A$1001,orders!$B$2:$B$1001,,0)</f>
        <v>44437</v>
      </c>
    </row>
    <row r="317" spans="1:5" x14ac:dyDescent="0.35">
      <c r="A317" t="str">
        <f>_xlfn.XLOOKUP(orders!$A317,orders!$A$2:$A$1001,orders!$A$2:$A$1001,,0)</f>
        <v>ZGD-94763-868</v>
      </c>
      <c r="B317" t="str">
        <f>IFERROR(_xlfn.XLOOKUP(A317,orders!$A$2:$A$1001,orders!$O$2:$O$1001,,0),"")</f>
        <v>Light</v>
      </c>
      <c r="C317" t="str">
        <f>_xlfn.XLOOKUP(A317,orders!$A$2:$A$1001,orders!$N$2:$N$1001,,0)</f>
        <v>EXCELSA</v>
      </c>
      <c r="D317">
        <f>_xlfn.XLOOKUP(A317,orders!$A$2:$A$1001,orders!$M$2:$M$1001,,0)</f>
        <v>34.154999999999994</v>
      </c>
      <c r="E317" s="14">
        <f>_xlfn.XLOOKUP(A317,orders!$A$2:$A$1001,orders!$B$2:$B$1001,,0)</f>
        <v>43826</v>
      </c>
    </row>
    <row r="318" spans="1:5" x14ac:dyDescent="0.35">
      <c r="A318" t="str">
        <f>_xlfn.XLOOKUP(orders!$A318,orders!$A$2:$A$1001,orders!$A$2:$A$1001,,0)</f>
        <v>CZY-70361-485</v>
      </c>
      <c r="B318" t="str">
        <f>IFERROR(_xlfn.XLOOKUP(A318,orders!$A$2:$A$1001,orders!$O$2:$O$1001,,0),"")</f>
        <v>Light</v>
      </c>
      <c r="C318" t="str">
        <f>_xlfn.XLOOKUP(A318,orders!$A$2:$A$1001,orders!$N$2:$N$1001,,0)</f>
        <v>EXCELSA</v>
      </c>
      <c r="D318">
        <f>_xlfn.XLOOKUP(A318,orders!$A$2:$A$1001,orders!$M$2:$M$1001,,0)</f>
        <v>204.92999999999995</v>
      </c>
      <c r="E318" s="14">
        <f>_xlfn.XLOOKUP(A318,orders!$A$2:$A$1001,orders!$B$2:$B$1001,,0)</f>
        <v>43641</v>
      </c>
    </row>
    <row r="319" spans="1:5" x14ac:dyDescent="0.35">
      <c r="A319" t="str">
        <f>_xlfn.XLOOKUP(orders!$A319,orders!$A$2:$A$1001,orders!$A$2:$A$1001,,0)</f>
        <v>RJR-12175-899</v>
      </c>
      <c r="B319" t="str">
        <f>IFERROR(_xlfn.XLOOKUP(A319,orders!$A$2:$A$1001,orders!$O$2:$O$1001,,0),"")</f>
        <v>Dark</v>
      </c>
      <c r="C319" t="str">
        <f>_xlfn.XLOOKUP(A319,orders!$A$2:$A$1001,orders!$N$2:$N$1001,,0)</f>
        <v>EXCELSA</v>
      </c>
      <c r="D319">
        <f>_xlfn.XLOOKUP(A319,orders!$A$2:$A$1001,orders!$M$2:$M$1001,,0)</f>
        <v>21.87</v>
      </c>
      <c r="E319" s="14">
        <f>_xlfn.XLOOKUP(A319,orders!$A$2:$A$1001,orders!$B$2:$B$1001,,0)</f>
        <v>43526</v>
      </c>
    </row>
    <row r="320" spans="1:5" x14ac:dyDescent="0.35">
      <c r="A320" t="str">
        <f>_xlfn.XLOOKUP(orders!$A320,orders!$A$2:$A$1001,orders!$A$2:$A$1001,,0)</f>
        <v>ELB-07929-407</v>
      </c>
      <c r="B320" t="str">
        <f>IFERROR(_xlfn.XLOOKUP(A320,orders!$A$2:$A$1001,orders!$O$2:$O$1001,,0),"")</f>
        <v>Medium</v>
      </c>
      <c r="C320" t="str">
        <f>_xlfn.XLOOKUP(A320,orders!$A$2:$A$1001,orders!$N$2:$N$1001,,0)</f>
        <v>Arabica</v>
      </c>
      <c r="D320">
        <f>_xlfn.XLOOKUP(A320,orders!$A$2:$A$1001,orders!$M$2:$M$1001,,0)</f>
        <v>51.749999999999993</v>
      </c>
      <c r="E320" s="14">
        <f>_xlfn.XLOOKUP(A320,orders!$A$2:$A$1001,orders!$B$2:$B$1001,,0)</f>
        <v>44563</v>
      </c>
    </row>
    <row r="321" spans="1:5" x14ac:dyDescent="0.35">
      <c r="A321" t="str">
        <f>_xlfn.XLOOKUP(orders!$A321,orders!$A$2:$A$1001,orders!$A$2:$A$1001,,0)</f>
        <v>UJQ-54441-340</v>
      </c>
      <c r="B321" t="str">
        <f>IFERROR(_xlfn.XLOOKUP(A321,orders!$A$2:$A$1001,orders!$O$2:$O$1001,,0),"")</f>
        <v>Medium</v>
      </c>
      <c r="C321" t="str">
        <f>_xlfn.XLOOKUP(A321,orders!$A$2:$A$1001,orders!$N$2:$N$1001,,0)</f>
        <v>EXCELSA</v>
      </c>
      <c r="D321">
        <f>_xlfn.XLOOKUP(A321,orders!$A$2:$A$1001,orders!$M$2:$M$1001,,0)</f>
        <v>8.25</v>
      </c>
      <c r="E321" s="14">
        <f>_xlfn.XLOOKUP(A321,orders!$A$2:$A$1001,orders!$B$2:$B$1001,,0)</f>
        <v>43676</v>
      </c>
    </row>
    <row r="322" spans="1:5" x14ac:dyDescent="0.35">
      <c r="A322" t="str">
        <f>_xlfn.XLOOKUP(orders!$A322,orders!$A$2:$A$1001,orders!$A$2:$A$1001,,0)</f>
        <v>UJQ-54441-340</v>
      </c>
      <c r="B322" t="str">
        <f>IFERROR(_xlfn.XLOOKUP(A322,orders!$A$2:$A$1001,orders!$O$2:$O$1001,,0),"")</f>
        <v>Medium</v>
      </c>
      <c r="C322" t="str">
        <f>_xlfn.XLOOKUP(A322,orders!$A$2:$A$1001,orders!$N$2:$N$1001,,0)</f>
        <v>EXCELSA</v>
      </c>
      <c r="D322">
        <f>_xlfn.XLOOKUP(A322,orders!$A$2:$A$1001,orders!$M$2:$M$1001,,0)</f>
        <v>8.25</v>
      </c>
      <c r="E322" s="14">
        <f>_xlfn.XLOOKUP(A322,orders!$A$2:$A$1001,orders!$B$2:$B$1001,,0)</f>
        <v>43676</v>
      </c>
    </row>
    <row r="323" spans="1:5" x14ac:dyDescent="0.35">
      <c r="A323" t="str">
        <f>_xlfn.XLOOKUP(orders!$A323,orders!$A$2:$A$1001,orders!$A$2:$A$1001,,0)</f>
        <v>OWY-43108-475</v>
      </c>
      <c r="B323" t="str">
        <f>IFERROR(_xlfn.XLOOKUP(A323,orders!$A$2:$A$1001,orders!$O$2:$O$1001,,0),"")</f>
        <v>Medium</v>
      </c>
      <c r="C323" t="str">
        <f>_xlfn.XLOOKUP(A323,orders!$A$2:$A$1001,orders!$N$2:$N$1001,,0)</f>
        <v>Arabica</v>
      </c>
      <c r="D323">
        <f>_xlfn.XLOOKUP(A323,orders!$A$2:$A$1001,orders!$M$2:$M$1001,,0)</f>
        <v>20.25</v>
      </c>
      <c r="E323" s="14">
        <f>_xlfn.XLOOKUP(A323,orders!$A$2:$A$1001,orders!$B$2:$B$1001,,0)</f>
        <v>44170</v>
      </c>
    </row>
    <row r="324" spans="1:5" x14ac:dyDescent="0.35">
      <c r="A324" t="str">
        <f>_xlfn.XLOOKUP(orders!$A324,orders!$A$2:$A$1001,orders!$A$2:$A$1001,,0)</f>
        <v>GNO-91911-159</v>
      </c>
      <c r="B324" t="str">
        <f>IFERROR(_xlfn.XLOOKUP(A324,orders!$A$2:$A$1001,orders!$O$2:$O$1001,,0),"")</f>
        <v>Dark</v>
      </c>
      <c r="C324" t="str">
        <f>_xlfn.XLOOKUP(A324,orders!$A$2:$A$1001,orders!$N$2:$N$1001,,0)</f>
        <v>Liberica</v>
      </c>
      <c r="D324">
        <f>_xlfn.XLOOKUP(A324,orders!$A$2:$A$1001,orders!$M$2:$M$1001,,0)</f>
        <v>23.31</v>
      </c>
      <c r="E324" s="14">
        <f>_xlfn.XLOOKUP(A324,orders!$A$2:$A$1001,orders!$B$2:$B$1001,,0)</f>
        <v>44182</v>
      </c>
    </row>
    <row r="325" spans="1:5" x14ac:dyDescent="0.35">
      <c r="A325" t="str">
        <f>_xlfn.XLOOKUP(orders!$A325,orders!$A$2:$A$1001,orders!$A$2:$A$1001,,0)</f>
        <v>CNY-06284-066</v>
      </c>
      <c r="B325" t="str">
        <f>IFERROR(_xlfn.XLOOKUP(A325,orders!$A$2:$A$1001,orders!$O$2:$O$1001,,0),"")</f>
        <v>Dark</v>
      </c>
      <c r="C325" t="str">
        <f>_xlfn.XLOOKUP(A325,orders!$A$2:$A$1001,orders!$N$2:$N$1001,,0)</f>
        <v>EXCELSA</v>
      </c>
      <c r="D325">
        <f>_xlfn.XLOOKUP(A325,orders!$A$2:$A$1001,orders!$M$2:$M$1001,,0)</f>
        <v>18.225000000000001</v>
      </c>
      <c r="E325" s="14">
        <f>_xlfn.XLOOKUP(A325,orders!$A$2:$A$1001,orders!$B$2:$B$1001,,0)</f>
        <v>44373</v>
      </c>
    </row>
    <row r="326" spans="1:5" x14ac:dyDescent="0.35">
      <c r="A326" t="str">
        <f>_xlfn.XLOOKUP(orders!$A326,orders!$A$2:$A$1001,orders!$A$2:$A$1001,,0)</f>
        <v>OQS-46321-904</v>
      </c>
      <c r="B326" t="str">
        <f>IFERROR(_xlfn.XLOOKUP(A326,orders!$A$2:$A$1001,orders!$O$2:$O$1001,,0),"")</f>
        <v>Medium</v>
      </c>
      <c r="C326" t="str">
        <f>_xlfn.XLOOKUP(A326,orders!$A$2:$A$1001,orders!$N$2:$N$1001,,0)</f>
        <v>EXCELSA</v>
      </c>
      <c r="D326">
        <f>_xlfn.XLOOKUP(A326,orders!$A$2:$A$1001,orders!$M$2:$M$1001,,0)</f>
        <v>13.75</v>
      </c>
      <c r="E326" s="14">
        <f>_xlfn.XLOOKUP(A326,orders!$A$2:$A$1001,orders!$B$2:$B$1001,,0)</f>
        <v>43666</v>
      </c>
    </row>
    <row r="327" spans="1:5" x14ac:dyDescent="0.35">
      <c r="A327" t="str">
        <f>_xlfn.XLOOKUP(orders!$A327,orders!$A$2:$A$1001,orders!$A$2:$A$1001,,0)</f>
        <v>IBW-87442-480</v>
      </c>
      <c r="B327" t="str">
        <f>IFERROR(_xlfn.XLOOKUP(A327,orders!$A$2:$A$1001,orders!$O$2:$O$1001,,0),"")</f>
        <v>Light</v>
      </c>
      <c r="C327" t="str">
        <f>_xlfn.XLOOKUP(A327,orders!$A$2:$A$1001,orders!$N$2:$N$1001,,0)</f>
        <v>Arabica</v>
      </c>
      <c r="D327">
        <f>_xlfn.XLOOKUP(A327,orders!$A$2:$A$1001,orders!$M$2:$M$1001,,0)</f>
        <v>29.784999999999997</v>
      </c>
      <c r="E327" s="14">
        <f>_xlfn.XLOOKUP(A327,orders!$A$2:$A$1001,orders!$B$2:$B$1001,,0)</f>
        <v>44756</v>
      </c>
    </row>
    <row r="328" spans="1:5" x14ac:dyDescent="0.35">
      <c r="A328" t="str">
        <f>_xlfn.XLOOKUP(orders!$A328,orders!$A$2:$A$1001,orders!$A$2:$A$1001,,0)</f>
        <v>DGZ-82537-477</v>
      </c>
      <c r="B328" t="str">
        <f>IFERROR(_xlfn.XLOOKUP(A328,orders!$A$2:$A$1001,orders!$O$2:$O$1001,,0),"")</f>
        <v>Dark</v>
      </c>
      <c r="C328" t="str">
        <f>_xlfn.XLOOKUP(A328,orders!$A$2:$A$1001,orders!$N$2:$N$1001,,0)</f>
        <v>Robusta</v>
      </c>
      <c r="D328">
        <f>_xlfn.XLOOKUP(A328,orders!$A$2:$A$1001,orders!$M$2:$M$1001,,0)</f>
        <v>44.75</v>
      </c>
      <c r="E328" s="14">
        <f>_xlfn.XLOOKUP(A328,orders!$A$2:$A$1001,orders!$B$2:$B$1001,,0)</f>
        <v>44057</v>
      </c>
    </row>
    <row r="329" spans="1:5" x14ac:dyDescent="0.35">
      <c r="A329" t="str">
        <f>_xlfn.XLOOKUP(orders!$A329,orders!$A$2:$A$1001,orders!$A$2:$A$1001,,0)</f>
        <v>LPS-39089-432</v>
      </c>
      <c r="B329" t="str">
        <f>IFERROR(_xlfn.XLOOKUP(A329,orders!$A$2:$A$1001,orders!$O$2:$O$1001,,0),"")</f>
        <v>Dark</v>
      </c>
      <c r="C329" t="str">
        <f>_xlfn.XLOOKUP(A329,orders!$A$2:$A$1001,orders!$N$2:$N$1001,,0)</f>
        <v>Robusta</v>
      </c>
      <c r="D329">
        <f>_xlfn.XLOOKUP(A329,orders!$A$2:$A$1001,orders!$M$2:$M$1001,,0)</f>
        <v>44.75</v>
      </c>
      <c r="E329" s="14">
        <f>_xlfn.XLOOKUP(A329,orders!$A$2:$A$1001,orders!$B$2:$B$1001,,0)</f>
        <v>43579</v>
      </c>
    </row>
    <row r="330" spans="1:5" x14ac:dyDescent="0.35">
      <c r="A330" t="str">
        <f>_xlfn.XLOOKUP(orders!$A330,orders!$A$2:$A$1001,orders!$A$2:$A$1001,,0)</f>
        <v>MQU-86100-929</v>
      </c>
      <c r="B330" t="str">
        <f>IFERROR(_xlfn.XLOOKUP(A330,orders!$A$2:$A$1001,orders!$O$2:$O$1001,,0),"")</f>
        <v>Light</v>
      </c>
      <c r="C330" t="str">
        <f>_xlfn.XLOOKUP(A330,orders!$A$2:$A$1001,orders!$N$2:$N$1001,,0)</f>
        <v>Liberica</v>
      </c>
      <c r="D330">
        <f>_xlfn.XLOOKUP(A330,orders!$A$2:$A$1001,orders!$M$2:$M$1001,,0)</f>
        <v>38.04</v>
      </c>
      <c r="E330" s="14">
        <f>_xlfn.XLOOKUP(A330,orders!$A$2:$A$1001,orders!$B$2:$B$1001,,0)</f>
        <v>43620</v>
      </c>
    </row>
    <row r="331" spans="1:5" x14ac:dyDescent="0.35">
      <c r="A331" t="str">
        <f>_xlfn.XLOOKUP(orders!$A331,orders!$A$2:$A$1001,orders!$A$2:$A$1001,,0)</f>
        <v>XUR-14132-391</v>
      </c>
      <c r="B331" t="str">
        <f>IFERROR(_xlfn.XLOOKUP(A331,orders!$A$2:$A$1001,orders!$O$2:$O$1001,,0),"")</f>
        <v>Dark</v>
      </c>
      <c r="C331" t="str">
        <f>_xlfn.XLOOKUP(A331,orders!$A$2:$A$1001,orders!$N$2:$N$1001,,0)</f>
        <v>Robusta</v>
      </c>
      <c r="D331">
        <f>_xlfn.XLOOKUP(A331,orders!$A$2:$A$1001,orders!$M$2:$M$1001,,0)</f>
        <v>21.479999999999997</v>
      </c>
      <c r="E331" s="14">
        <f>_xlfn.XLOOKUP(A331,orders!$A$2:$A$1001,orders!$B$2:$B$1001,,0)</f>
        <v>44781</v>
      </c>
    </row>
    <row r="332" spans="1:5" x14ac:dyDescent="0.35">
      <c r="A332" t="str">
        <f>_xlfn.XLOOKUP(orders!$A332,orders!$A$2:$A$1001,orders!$A$2:$A$1001,,0)</f>
        <v>OVI-27064-381</v>
      </c>
      <c r="B332" t="str">
        <f>IFERROR(_xlfn.XLOOKUP(A332,orders!$A$2:$A$1001,orders!$O$2:$O$1001,,0),"")</f>
        <v>Dark</v>
      </c>
      <c r="C332" t="str">
        <f>_xlfn.XLOOKUP(A332,orders!$A$2:$A$1001,orders!$N$2:$N$1001,,0)</f>
        <v>Robusta</v>
      </c>
      <c r="D332">
        <f>_xlfn.XLOOKUP(A332,orders!$A$2:$A$1001,orders!$M$2:$M$1001,,0)</f>
        <v>16.11</v>
      </c>
      <c r="E332" s="14">
        <f>_xlfn.XLOOKUP(A332,orders!$A$2:$A$1001,orders!$B$2:$B$1001,,0)</f>
        <v>43782</v>
      </c>
    </row>
    <row r="333" spans="1:5" x14ac:dyDescent="0.35">
      <c r="A333" t="str">
        <f>_xlfn.XLOOKUP(orders!$A333,orders!$A$2:$A$1001,orders!$A$2:$A$1001,,0)</f>
        <v>SHP-17012-870</v>
      </c>
      <c r="B333" t="str">
        <f>IFERROR(_xlfn.XLOOKUP(A333,orders!$A$2:$A$1001,orders!$O$2:$O$1001,,0),"")</f>
        <v>Medium</v>
      </c>
      <c r="C333" t="str">
        <f>_xlfn.XLOOKUP(A333,orders!$A$2:$A$1001,orders!$N$2:$N$1001,,0)</f>
        <v>Robusta</v>
      </c>
      <c r="D333">
        <f>_xlfn.XLOOKUP(A333,orders!$A$2:$A$1001,orders!$M$2:$M$1001,,0)</f>
        <v>22.884999999999998</v>
      </c>
      <c r="E333" s="14">
        <f>_xlfn.XLOOKUP(A333,orders!$A$2:$A$1001,orders!$B$2:$B$1001,,0)</f>
        <v>43989</v>
      </c>
    </row>
    <row r="334" spans="1:5" x14ac:dyDescent="0.35">
      <c r="A334" t="str">
        <f>_xlfn.XLOOKUP(orders!$A334,orders!$A$2:$A$1001,orders!$A$2:$A$1001,,0)</f>
        <v>FDY-03414-903</v>
      </c>
      <c r="B334" t="str">
        <f>IFERROR(_xlfn.XLOOKUP(A334,orders!$A$2:$A$1001,orders!$O$2:$O$1001,,0),"")</f>
        <v>Dark</v>
      </c>
      <c r="C334" t="str">
        <f>_xlfn.XLOOKUP(A334,orders!$A$2:$A$1001,orders!$N$2:$N$1001,,0)</f>
        <v>Arabica</v>
      </c>
      <c r="D334">
        <f>_xlfn.XLOOKUP(A334,orders!$A$2:$A$1001,orders!$M$2:$M$1001,,0)</f>
        <v>17.91</v>
      </c>
      <c r="E334" s="14">
        <f>_xlfn.XLOOKUP(A334,orders!$A$2:$A$1001,orders!$B$2:$B$1001,,0)</f>
        <v>43689</v>
      </c>
    </row>
    <row r="335" spans="1:5" x14ac:dyDescent="0.35">
      <c r="A335" t="str">
        <f>_xlfn.XLOOKUP(orders!$A335,orders!$A$2:$A$1001,orders!$A$2:$A$1001,,0)</f>
        <v>WXT-85291-143</v>
      </c>
      <c r="B335" t="str">
        <f>IFERROR(_xlfn.XLOOKUP(A335,orders!$A$2:$A$1001,orders!$O$2:$O$1001,,0),"")</f>
        <v>Medium</v>
      </c>
      <c r="C335" t="str">
        <f>_xlfn.XLOOKUP(A335,orders!$A$2:$A$1001,orders!$N$2:$N$1001,,0)</f>
        <v>Robusta</v>
      </c>
      <c r="D335">
        <f>_xlfn.XLOOKUP(A335,orders!$A$2:$A$1001,orders!$M$2:$M$1001,,0)</f>
        <v>23.88</v>
      </c>
      <c r="E335" s="14">
        <f>_xlfn.XLOOKUP(A335,orders!$A$2:$A$1001,orders!$B$2:$B$1001,,0)</f>
        <v>43712</v>
      </c>
    </row>
    <row r="336" spans="1:5" x14ac:dyDescent="0.35">
      <c r="A336" t="str">
        <f>_xlfn.XLOOKUP(orders!$A336,orders!$A$2:$A$1001,orders!$A$2:$A$1001,,0)</f>
        <v>QNP-18893-547</v>
      </c>
      <c r="B336" t="str">
        <f>IFERROR(_xlfn.XLOOKUP(A336,orders!$A$2:$A$1001,orders!$O$2:$O$1001,,0),"")</f>
        <v>Light</v>
      </c>
      <c r="C336" t="str">
        <f>_xlfn.XLOOKUP(A336,orders!$A$2:$A$1001,orders!$N$2:$N$1001,,0)</f>
        <v>Robusta</v>
      </c>
      <c r="D336">
        <f>_xlfn.XLOOKUP(A336,orders!$A$2:$A$1001,orders!$M$2:$M$1001,,0)</f>
        <v>59.75</v>
      </c>
      <c r="E336" s="14">
        <f>_xlfn.XLOOKUP(A336,orders!$A$2:$A$1001,orders!$B$2:$B$1001,,0)</f>
        <v>43742</v>
      </c>
    </row>
    <row r="337" spans="1:5" x14ac:dyDescent="0.35">
      <c r="A337" t="str">
        <f>_xlfn.XLOOKUP(orders!$A337,orders!$A$2:$A$1001,orders!$A$2:$A$1001,,0)</f>
        <v>DOH-92927-530</v>
      </c>
      <c r="B337" t="str">
        <f>IFERROR(_xlfn.XLOOKUP(A337,orders!$A$2:$A$1001,orders!$O$2:$O$1001,,0),"")</f>
        <v>Light</v>
      </c>
      <c r="C337" t="str">
        <f>_xlfn.XLOOKUP(A337,orders!$A$2:$A$1001,orders!$N$2:$N$1001,,0)</f>
        <v>Liberica</v>
      </c>
      <c r="D337">
        <f>_xlfn.XLOOKUP(A337,orders!$A$2:$A$1001,orders!$M$2:$M$1001,,0)</f>
        <v>28.53</v>
      </c>
      <c r="E337" s="14">
        <f>_xlfn.XLOOKUP(A337,orders!$A$2:$A$1001,orders!$B$2:$B$1001,,0)</f>
        <v>43885</v>
      </c>
    </row>
    <row r="338" spans="1:5" x14ac:dyDescent="0.35">
      <c r="A338" t="str">
        <f>_xlfn.XLOOKUP(orders!$A338,orders!$A$2:$A$1001,orders!$A$2:$A$1001,,0)</f>
        <v>HGJ-82768-173</v>
      </c>
      <c r="B338" t="str">
        <f>IFERROR(_xlfn.XLOOKUP(A338,orders!$A$2:$A$1001,orders!$O$2:$O$1001,,0),"")</f>
        <v>Medium</v>
      </c>
      <c r="C338" t="str">
        <f>_xlfn.XLOOKUP(A338,orders!$A$2:$A$1001,orders!$N$2:$N$1001,,0)</f>
        <v>Arabica</v>
      </c>
      <c r="D338">
        <f>_xlfn.XLOOKUP(A338,orders!$A$2:$A$1001,orders!$M$2:$M$1001,,0)</f>
        <v>45</v>
      </c>
      <c r="E338" s="14">
        <f>_xlfn.XLOOKUP(A338,orders!$A$2:$A$1001,orders!$B$2:$B$1001,,0)</f>
        <v>44434</v>
      </c>
    </row>
    <row r="339" spans="1:5" x14ac:dyDescent="0.35">
      <c r="A339" t="str">
        <f>_xlfn.XLOOKUP(orders!$A339,orders!$A$2:$A$1001,orders!$A$2:$A$1001,,0)</f>
        <v>YPT-95383-088</v>
      </c>
      <c r="B339" t="str">
        <f>IFERROR(_xlfn.XLOOKUP(A339,orders!$A$2:$A$1001,orders!$O$2:$O$1001,,0),"")</f>
        <v>Dark</v>
      </c>
      <c r="C339" t="str">
        <f>_xlfn.XLOOKUP(A339,orders!$A$2:$A$1001,orders!$N$2:$N$1001,,0)</f>
        <v>EXCELSA</v>
      </c>
      <c r="D339">
        <f>_xlfn.XLOOKUP(A339,orders!$A$2:$A$1001,orders!$M$2:$M$1001,,0)</f>
        <v>55.89</v>
      </c>
      <c r="E339" s="14">
        <f>_xlfn.XLOOKUP(A339,orders!$A$2:$A$1001,orders!$B$2:$B$1001,,0)</f>
        <v>44472</v>
      </c>
    </row>
    <row r="340" spans="1:5" x14ac:dyDescent="0.35">
      <c r="A340" t="str">
        <f>_xlfn.XLOOKUP(orders!$A340,orders!$A$2:$A$1001,orders!$A$2:$A$1001,,0)</f>
        <v>OYH-16533-767</v>
      </c>
      <c r="B340" t="str">
        <f>IFERROR(_xlfn.XLOOKUP(A340,orders!$A$2:$A$1001,orders!$O$2:$O$1001,,0),"")</f>
        <v>Light</v>
      </c>
      <c r="C340" t="str">
        <f>_xlfn.XLOOKUP(A340,orders!$A$2:$A$1001,orders!$N$2:$N$1001,,0)</f>
        <v>EXCELSA</v>
      </c>
      <c r="D340">
        <f>_xlfn.XLOOKUP(A340,orders!$A$2:$A$1001,orders!$M$2:$M$1001,,0)</f>
        <v>59.4</v>
      </c>
      <c r="E340" s="14">
        <f>_xlfn.XLOOKUP(A340,orders!$A$2:$A$1001,orders!$B$2:$B$1001,,0)</f>
        <v>43995</v>
      </c>
    </row>
    <row r="341" spans="1:5" x14ac:dyDescent="0.35">
      <c r="A341" t="str">
        <f>_xlfn.XLOOKUP(orders!$A341,orders!$A$2:$A$1001,orders!$A$2:$A$1001,,0)</f>
        <v>DWW-28642-549</v>
      </c>
      <c r="B341" t="str">
        <f>IFERROR(_xlfn.XLOOKUP(A341,orders!$A$2:$A$1001,orders!$O$2:$O$1001,,0),"")</f>
        <v>Dark</v>
      </c>
      <c r="C341" t="str">
        <f>_xlfn.XLOOKUP(A341,orders!$A$2:$A$1001,orders!$N$2:$N$1001,,0)</f>
        <v>EXCELSA</v>
      </c>
      <c r="D341">
        <f>_xlfn.XLOOKUP(A341,orders!$A$2:$A$1001,orders!$M$2:$M$1001,,0)</f>
        <v>7.29</v>
      </c>
      <c r="E341" s="14">
        <f>_xlfn.XLOOKUP(A341,orders!$A$2:$A$1001,orders!$B$2:$B$1001,,0)</f>
        <v>44256</v>
      </c>
    </row>
    <row r="342" spans="1:5" x14ac:dyDescent="0.35">
      <c r="A342" t="str">
        <f>_xlfn.XLOOKUP(orders!$A342,orders!$A$2:$A$1001,orders!$A$2:$A$1001,,0)</f>
        <v>CGO-79583-871</v>
      </c>
      <c r="B342" t="str">
        <f>IFERROR(_xlfn.XLOOKUP(A342,orders!$A$2:$A$1001,orders!$O$2:$O$1001,,0),"")</f>
        <v>Dark</v>
      </c>
      <c r="C342" t="str">
        <f>_xlfn.XLOOKUP(A342,orders!$A$2:$A$1001,orders!$N$2:$N$1001,,0)</f>
        <v>EXCELSA</v>
      </c>
      <c r="D342">
        <f>_xlfn.XLOOKUP(A342,orders!$A$2:$A$1001,orders!$M$2:$M$1001,,0)</f>
        <v>7.29</v>
      </c>
      <c r="E342" s="14">
        <f>_xlfn.XLOOKUP(A342,orders!$A$2:$A$1001,orders!$B$2:$B$1001,,0)</f>
        <v>43528</v>
      </c>
    </row>
    <row r="343" spans="1:5" x14ac:dyDescent="0.35">
      <c r="A343" t="str">
        <f>_xlfn.XLOOKUP(orders!$A343,orders!$A$2:$A$1001,orders!$A$2:$A$1001,,0)</f>
        <v>TFY-52090-386</v>
      </c>
      <c r="B343" t="str">
        <f>IFERROR(_xlfn.XLOOKUP(A343,orders!$A$2:$A$1001,orders!$O$2:$O$1001,,0),"")</f>
        <v>Light</v>
      </c>
      <c r="C343" t="str">
        <f>_xlfn.XLOOKUP(A343,orders!$A$2:$A$1001,orders!$N$2:$N$1001,,0)</f>
        <v>EXCELSA</v>
      </c>
      <c r="D343">
        <f>_xlfn.XLOOKUP(A343,orders!$A$2:$A$1001,orders!$M$2:$M$1001,,0)</f>
        <v>17.82</v>
      </c>
      <c r="E343" s="14">
        <f>_xlfn.XLOOKUP(A343,orders!$A$2:$A$1001,orders!$B$2:$B$1001,,0)</f>
        <v>43751</v>
      </c>
    </row>
    <row r="344" spans="1:5" x14ac:dyDescent="0.35">
      <c r="A344" t="str">
        <f>_xlfn.XLOOKUP(orders!$A344,orders!$A$2:$A$1001,orders!$A$2:$A$1001,,0)</f>
        <v>TFY-52090-386</v>
      </c>
      <c r="B344" t="str">
        <f>IFERROR(_xlfn.XLOOKUP(A344,orders!$A$2:$A$1001,orders!$O$2:$O$1001,,0),"")</f>
        <v>Light</v>
      </c>
      <c r="C344" t="str">
        <f>_xlfn.XLOOKUP(A344,orders!$A$2:$A$1001,orders!$N$2:$N$1001,,0)</f>
        <v>EXCELSA</v>
      </c>
      <c r="D344">
        <f>_xlfn.XLOOKUP(A344,orders!$A$2:$A$1001,orders!$M$2:$M$1001,,0)</f>
        <v>17.82</v>
      </c>
      <c r="E344" s="14">
        <f>_xlfn.XLOOKUP(A344,orders!$A$2:$A$1001,orders!$B$2:$B$1001,,0)</f>
        <v>43751</v>
      </c>
    </row>
    <row r="345" spans="1:5" x14ac:dyDescent="0.35">
      <c r="A345" t="str">
        <f>_xlfn.XLOOKUP(orders!$A345,orders!$A$2:$A$1001,orders!$A$2:$A$1001,,0)</f>
        <v>NYY-73968-094</v>
      </c>
      <c r="B345" t="str">
        <f>IFERROR(_xlfn.XLOOKUP(A345,orders!$A$2:$A$1001,orders!$O$2:$O$1001,,0),"")</f>
        <v>Dark</v>
      </c>
      <c r="C345" t="str">
        <f>_xlfn.XLOOKUP(A345,orders!$A$2:$A$1001,orders!$N$2:$N$1001,,0)</f>
        <v>Robusta</v>
      </c>
      <c r="D345">
        <f>_xlfn.XLOOKUP(A345,orders!$A$2:$A$1001,orders!$M$2:$M$1001,,0)</f>
        <v>32.22</v>
      </c>
      <c r="E345" s="14">
        <f>_xlfn.XLOOKUP(A345,orders!$A$2:$A$1001,orders!$B$2:$B$1001,,0)</f>
        <v>43692</v>
      </c>
    </row>
    <row r="346" spans="1:5" x14ac:dyDescent="0.35">
      <c r="A346" t="str">
        <f>_xlfn.XLOOKUP(orders!$A346,orders!$A$2:$A$1001,orders!$A$2:$A$1001,,0)</f>
        <v>QEY-71761-460</v>
      </c>
      <c r="B346" t="str">
        <f>IFERROR(_xlfn.XLOOKUP(A346,orders!$A$2:$A$1001,orders!$O$2:$O$1001,,0),"")</f>
        <v>Medium</v>
      </c>
      <c r="C346" t="str">
        <f>_xlfn.XLOOKUP(A346,orders!$A$2:$A$1001,orders!$N$2:$N$1001,,0)</f>
        <v>Robusta</v>
      </c>
      <c r="D346">
        <f>_xlfn.XLOOKUP(A346,orders!$A$2:$A$1001,orders!$M$2:$M$1001,,0)</f>
        <v>19.899999999999999</v>
      </c>
      <c r="E346" s="14">
        <f>_xlfn.XLOOKUP(A346,orders!$A$2:$A$1001,orders!$B$2:$B$1001,,0)</f>
        <v>44529</v>
      </c>
    </row>
    <row r="347" spans="1:5" x14ac:dyDescent="0.35">
      <c r="A347" t="str">
        <f>_xlfn.XLOOKUP(orders!$A347,orders!$A$2:$A$1001,orders!$A$2:$A$1001,,0)</f>
        <v>GKQ-82603-910</v>
      </c>
      <c r="B347" t="str">
        <f>IFERROR(_xlfn.XLOOKUP(A347,orders!$A$2:$A$1001,orders!$O$2:$O$1001,,0),"")</f>
        <v>Light</v>
      </c>
      <c r="C347" t="str">
        <f>_xlfn.XLOOKUP(A347,orders!$A$2:$A$1001,orders!$N$2:$N$1001,,0)</f>
        <v>Robusta</v>
      </c>
      <c r="D347">
        <f>_xlfn.XLOOKUP(A347,orders!$A$2:$A$1001,orders!$M$2:$M$1001,,0)</f>
        <v>59.75</v>
      </c>
      <c r="E347" s="14">
        <f>_xlfn.XLOOKUP(A347,orders!$A$2:$A$1001,orders!$B$2:$B$1001,,0)</f>
        <v>43849</v>
      </c>
    </row>
    <row r="348" spans="1:5" x14ac:dyDescent="0.35">
      <c r="A348" t="str">
        <f>_xlfn.XLOOKUP(orders!$A348,orders!$A$2:$A$1001,orders!$A$2:$A$1001,,0)</f>
        <v>IOB-32673-745</v>
      </c>
      <c r="B348" t="str">
        <f>IFERROR(_xlfn.XLOOKUP(A348,orders!$A$2:$A$1001,orders!$O$2:$O$1001,,0),"")</f>
        <v>Light</v>
      </c>
      <c r="C348" t="str">
        <f>_xlfn.XLOOKUP(A348,orders!$A$2:$A$1001,orders!$N$2:$N$1001,,0)</f>
        <v>Arabica</v>
      </c>
      <c r="D348">
        <f>_xlfn.XLOOKUP(A348,orders!$A$2:$A$1001,orders!$M$2:$M$1001,,0)</f>
        <v>23.31</v>
      </c>
      <c r="E348" s="14">
        <f>_xlfn.XLOOKUP(A348,orders!$A$2:$A$1001,orders!$B$2:$B$1001,,0)</f>
        <v>44344</v>
      </c>
    </row>
    <row r="349" spans="1:5" x14ac:dyDescent="0.35">
      <c r="A349" t="str">
        <f>_xlfn.XLOOKUP(orders!$A349,orders!$A$2:$A$1001,orders!$A$2:$A$1001,,0)</f>
        <v>YAU-98893-150</v>
      </c>
      <c r="B349" t="str">
        <f>IFERROR(_xlfn.XLOOKUP(A349,orders!$A$2:$A$1001,orders!$O$2:$O$1001,,0),"")</f>
        <v>Medium</v>
      </c>
      <c r="C349" t="str">
        <f>_xlfn.XLOOKUP(A349,orders!$A$2:$A$1001,orders!$N$2:$N$1001,,0)</f>
        <v>Liberica</v>
      </c>
      <c r="D349">
        <f>_xlfn.XLOOKUP(A349,orders!$A$2:$A$1001,orders!$M$2:$M$1001,,0)</f>
        <v>43.650000000000006</v>
      </c>
      <c r="E349" s="14">
        <f>_xlfn.XLOOKUP(A349,orders!$A$2:$A$1001,orders!$B$2:$B$1001,,0)</f>
        <v>44576</v>
      </c>
    </row>
    <row r="350" spans="1:5" x14ac:dyDescent="0.35">
      <c r="A350" t="str">
        <f>_xlfn.XLOOKUP(orders!$A350,orders!$A$2:$A$1001,orders!$A$2:$A$1001,,0)</f>
        <v>XNM-14163-951</v>
      </c>
      <c r="B350" t="str">
        <f>IFERROR(_xlfn.XLOOKUP(A350,orders!$A$2:$A$1001,orders!$O$2:$O$1001,,0),"")</f>
        <v>Light</v>
      </c>
      <c r="C350" t="str">
        <f>_xlfn.XLOOKUP(A350,orders!$A$2:$A$1001,orders!$N$2:$N$1001,,0)</f>
        <v>EXCELSA</v>
      </c>
      <c r="D350">
        <f>_xlfn.XLOOKUP(A350,orders!$A$2:$A$1001,orders!$M$2:$M$1001,,0)</f>
        <v>204.92999999999995</v>
      </c>
      <c r="E350" s="14">
        <f>_xlfn.XLOOKUP(A350,orders!$A$2:$A$1001,orders!$B$2:$B$1001,,0)</f>
        <v>43803</v>
      </c>
    </row>
    <row r="351" spans="1:5" x14ac:dyDescent="0.35">
      <c r="A351" t="str">
        <f>_xlfn.XLOOKUP(orders!$A351,orders!$A$2:$A$1001,orders!$A$2:$A$1001,,0)</f>
        <v>JPB-45297-000</v>
      </c>
      <c r="B351" t="str">
        <f>IFERROR(_xlfn.XLOOKUP(A351,orders!$A$2:$A$1001,orders!$O$2:$O$1001,,0),"")</f>
        <v>Light</v>
      </c>
      <c r="C351" t="str">
        <f>_xlfn.XLOOKUP(A351,orders!$A$2:$A$1001,orders!$N$2:$N$1001,,0)</f>
        <v>Robusta</v>
      </c>
      <c r="D351">
        <f>_xlfn.XLOOKUP(A351,orders!$A$2:$A$1001,orders!$M$2:$M$1001,,0)</f>
        <v>14.339999999999998</v>
      </c>
      <c r="E351" s="14">
        <f>_xlfn.XLOOKUP(A351,orders!$A$2:$A$1001,orders!$B$2:$B$1001,,0)</f>
        <v>44743</v>
      </c>
    </row>
    <row r="352" spans="1:5" x14ac:dyDescent="0.35">
      <c r="A352" t="str">
        <f>_xlfn.XLOOKUP(orders!$A352,orders!$A$2:$A$1001,orders!$A$2:$A$1001,,0)</f>
        <v>MOU-74341-266</v>
      </c>
      <c r="B352" t="str">
        <f>IFERROR(_xlfn.XLOOKUP(A352,orders!$A$2:$A$1001,orders!$O$2:$O$1001,,0),"")</f>
        <v>Dark</v>
      </c>
      <c r="C352" t="str">
        <f>_xlfn.XLOOKUP(A352,orders!$A$2:$A$1001,orders!$N$2:$N$1001,,0)</f>
        <v>Arabica</v>
      </c>
      <c r="D352">
        <f>_xlfn.XLOOKUP(A352,orders!$A$2:$A$1001,orders!$M$2:$M$1001,,0)</f>
        <v>23.88</v>
      </c>
      <c r="E352" s="14">
        <f>_xlfn.XLOOKUP(A352,orders!$A$2:$A$1001,orders!$B$2:$B$1001,,0)</f>
        <v>43592</v>
      </c>
    </row>
    <row r="353" spans="1:5" x14ac:dyDescent="0.35">
      <c r="A353" t="str">
        <f>_xlfn.XLOOKUP(orders!$A353,orders!$A$2:$A$1001,orders!$A$2:$A$1001,,0)</f>
        <v>DHJ-87461-571</v>
      </c>
      <c r="B353" t="str">
        <f>IFERROR(_xlfn.XLOOKUP(A353,orders!$A$2:$A$1001,orders!$O$2:$O$1001,,0),"")</f>
        <v>Medium</v>
      </c>
      <c r="C353" t="str">
        <f>_xlfn.XLOOKUP(A353,orders!$A$2:$A$1001,orders!$N$2:$N$1001,,0)</f>
        <v>Arabica</v>
      </c>
      <c r="D353">
        <f>_xlfn.XLOOKUP(A353,orders!$A$2:$A$1001,orders!$M$2:$M$1001,,0)</f>
        <v>22.5</v>
      </c>
      <c r="E353" s="14">
        <f>_xlfn.XLOOKUP(A353,orders!$A$2:$A$1001,orders!$B$2:$B$1001,,0)</f>
        <v>44066</v>
      </c>
    </row>
    <row r="354" spans="1:5" x14ac:dyDescent="0.35">
      <c r="A354" t="str">
        <f>_xlfn.XLOOKUP(orders!$A354,orders!$A$2:$A$1001,orders!$A$2:$A$1001,,0)</f>
        <v>DKM-97676-850</v>
      </c>
      <c r="B354" t="str">
        <f>IFERROR(_xlfn.XLOOKUP(A354,orders!$A$2:$A$1001,orders!$O$2:$O$1001,,0),"")</f>
        <v>Dark</v>
      </c>
      <c r="C354" t="str">
        <f>_xlfn.XLOOKUP(A354,orders!$A$2:$A$1001,orders!$N$2:$N$1001,,0)</f>
        <v>EXCELSA</v>
      </c>
      <c r="D354">
        <f>_xlfn.XLOOKUP(A354,orders!$A$2:$A$1001,orders!$M$2:$M$1001,,0)</f>
        <v>36.450000000000003</v>
      </c>
      <c r="E354" s="14">
        <f>_xlfn.XLOOKUP(A354,orders!$A$2:$A$1001,orders!$B$2:$B$1001,,0)</f>
        <v>43984</v>
      </c>
    </row>
    <row r="355" spans="1:5" x14ac:dyDescent="0.35">
      <c r="A355" t="str">
        <f>_xlfn.XLOOKUP(orders!$A355,orders!$A$2:$A$1001,orders!$A$2:$A$1001,,0)</f>
        <v>UEB-09112-118</v>
      </c>
      <c r="B355" t="str">
        <f>IFERROR(_xlfn.XLOOKUP(A355,orders!$A$2:$A$1001,orders!$O$2:$O$1001,,0),"")</f>
        <v>Medium</v>
      </c>
      <c r="C355" t="str">
        <f>_xlfn.XLOOKUP(A355,orders!$A$2:$A$1001,orders!$N$2:$N$1001,,0)</f>
        <v>Arabica</v>
      </c>
      <c r="D355">
        <f>_xlfn.XLOOKUP(A355,orders!$A$2:$A$1001,orders!$M$2:$M$1001,,0)</f>
        <v>27</v>
      </c>
      <c r="E355" s="14">
        <f>_xlfn.XLOOKUP(A355,orders!$A$2:$A$1001,orders!$B$2:$B$1001,,0)</f>
        <v>43860</v>
      </c>
    </row>
    <row r="356" spans="1:5" x14ac:dyDescent="0.35">
      <c r="A356" t="str">
        <f>_xlfn.XLOOKUP(orders!$A356,orders!$A$2:$A$1001,orders!$A$2:$A$1001,,0)</f>
        <v>ORZ-67699-748</v>
      </c>
      <c r="B356" t="str">
        <f>IFERROR(_xlfn.XLOOKUP(A356,orders!$A$2:$A$1001,orders!$O$2:$O$1001,,0),"")</f>
        <v>Medium</v>
      </c>
      <c r="C356" t="str">
        <f>_xlfn.XLOOKUP(A356,orders!$A$2:$A$1001,orders!$N$2:$N$1001,,0)</f>
        <v>Arabica</v>
      </c>
      <c r="D356">
        <f>_xlfn.XLOOKUP(A356,orders!$A$2:$A$1001,orders!$M$2:$M$1001,,0)</f>
        <v>155.24999999999997</v>
      </c>
      <c r="E356" s="14">
        <f>_xlfn.XLOOKUP(A356,orders!$A$2:$A$1001,orders!$B$2:$B$1001,,0)</f>
        <v>43876</v>
      </c>
    </row>
    <row r="357" spans="1:5" x14ac:dyDescent="0.35">
      <c r="A357" t="str">
        <f>_xlfn.XLOOKUP(orders!$A357,orders!$A$2:$A$1001,orders!$A$2:$A$1001,,0)</f>
        <v>JXP-28398-485</v>
      </c>
      <c r="B357" t="str">
        <f>IFERROR(_xlfn.XLOOKUP(A357,orders!$A$2:$A$1001,orders!$O$2:$O$1001,,0),"")</f>
        <v>Dark</v>
      </c>
      <c r="C357" t="str">
        <f>_xlfn.XLOOKUP(A357,orders!$A$2:$A$1001,orders!$N$2:$N$1001,,0)</f>
        <v>Arabica</v>
      </c>
      <c r="D357">
        <f>_xlfn.XLOOKUP(A357,orders!$A$2:$A$1001,orders!$M$2:$M$1001,,0)</f>
        <v>114.42499999999998</v>
      </c>
      <c r="E357" s="14">
        <f>_xlfn.XLOOKUP(A357,orders!$A$2:$A$1001,orders!$B$2:$B$1001,,0)</f>
        <v>44358</v>
      </c>
    </row>
    <row r="358" spans="1:5" x14ac:dyDescent="0.35">
      <c r="A358" t="str">
        <f>_xlfn.XLOOKUP(orders!$A358,orders!$A$2:$A$1001,orders!$A$2:$A$1001,,0)</f>
        <v>WWH-92259-198</v>
      </c>
      <c r="B358" t="str">
        <f>IFERROR(_xlfn.XLOOKUP(A358,orders!$A$2:$A$1001,orders!$O$2:$O$1001,,0),"")</f>
        <v>Dark</v>
      </c>
      <c r="C358" t="str">
        <f>_xlfn.XLOOKUP(A358,orders!$A$2:$A$1001,orders!$N$2:$N$1001,,0)</f>
        <v>Liberica</v>
      </c>
      <c r="D358">
        <f>_xlfn.XLOOKUP(A358,orders!$A$2:$A$1001,orders!$M$2:$M$1001,,0)</f>
        <v>51.8</v>
      </c>
      <c r="E358" s="14">
        <f>_xlfn.XLOOKUP(A358,orders!$A$2:$A$1001,orders!$B$2:$B$1001,,0)</f>
        <v>44631</v>
      </c>
    </row>
    <row r="359" spans="1:5" x14ac:dyDescent="0.35">
      <c r="A359" t="str">
        <f>_xlfn.XLOOKUP(orders!$A359,orders!$A$2:$A$1001,orders!$A$2:$A$1001,,0)</f>
        <v>FLR-82914-153</v>
      </c>
      <c r="B359" t="str">
        <f>IFERROR(_xlfn.XLOOKUP(A359,orders!$A$2:$A$1001,orders!$O$2:$O$1001,,0),"")</f>
        <v>Medium</v>
      </c>
      <c r="C359" t="str">
        <f>_xlfn.XLOOKUP(A359,orders!$A$2:$A$1001,orders!$N$2:$N$1001,,0)</f>
        <v>Arabica</v>
      </c>
      <c r="D359">
        <f>_xlfn.XLOOKUP(A359,orders!$A$2:$A$1001,orders!$M$2:$M$1001,,0)</f>
        <v>155.24999999999997</v>
      </c>
      <c r="E359" s="14">
        <f>_xlfn.XLOOKUP(A359,orders!$A$2:$A$1001,orders!$B$2:$B$1001,,0)</f>
        <v>44448</v>
      </c>
    </row>
    <row r="360" spans="1:5" x14ac:dyDescent="0.35">
      <c r="A360" t="str">
        <f>_xlfn.XLOOKUP(orders!$A360,orders!$A$2:$A$1001,orders!$A$2:$A$1001,,0)</f>
        <v>AMB-93600-000</v>
      </c>
      <c r="B360" t="str">
        <f>IFERROR(_xlfn.XLOOKUP(A360,orders!$A$2:$A$1001,orders!$O$2:$O$1001,,0),"")</f>
        <v>Light</v>
      </c>
      <c r="C360" t="str">
        <f>_xlfn.XLOOKUP(A360,orders!$A$2:$A$1001,orders!$N$2:$N$1001,,0)</f>
        <v>Arabica</v>
      </c>
      <c r="D360">
        <f>_xlfn.XLOOKUP(A360,orders!$A$2:$A$1001,orders!$M$2:$M$1001,,0)</f>
        <v>29.784999999999997</v>
      </c>
      <c r="E360" s="14">
        <f>_xlfn.XLOOKUP(A360,orders!$A$2:$A$1001,orders!$B$2:$B$1001,,0)</f>
        <v>43599</v>
      </c>
    </row>
    <row r="361" spans="1:5" x14ac:dyDescent="0.35">
      <c r="A361" t="str">
        <f>_xlfn.XLOOKUP(orders!$A361,orders!$A$2:$A$1001,orders!$A$2:$A$1001,,0)</f>
        <v>FEP-36895-658</v>
      </c>
      <c r="B361" t="str">
        <f>IFERROR(_xlfn.XLOOKUP(A361,orders!$A$2:$A$1001,orders!$O$2:$O$1001,,0),"")</f>
        <v>Light</v>
      </c>
      <c r="C361" t="str">
        <f>_xlfn.XLOOKUP(A361,orders!$A$2:$A$1001,orders!$N$2:$N$1001,,0)</f>
        <v>Robusta</v>
      </c>
      <c r="D361">
        <f>_xlfn.XLOOKUP(A361,orders!$A$2:$A$1001,orders!$M$2:$M$1001,,0)</f>
        <v>21.509999999999998</v>
      </c>
      <c r="E361" s="14">
        <f>_xlfn.XLOOKUP(A361,orders!$A$2:$A$1001,orders!$B$2:$B$1001,,0)</f>
        <v>43563</v>
      </c>
    </row>
    <row r="362" spans="1:5" x14ac:dyDescent="0.35">
      <c r="A362" t="str">
        <f>_xlfn.XLOOKUP(orders!$A362,orders!$A$2:$A$1001,orders!$A$2:$A$1001,,0)</f>
        <v>RXW-91413-276</v>
      </c>
      <c r="B362" t="str">
        <f>IFERROR(_xlfn.XLOOKUP(A362,orders!$A$2:$A$1001,orders!$O$2:$O$1001,,0),"")</f>
        <v>Dark</v>
      </c>
      <c r="C362" t="str">
        <f>_xlfn.XLOOKUP(A362,orders!$A$2:$A$1001,orders!$N$2:$N$1001,,0)</f>
        <v>Robusta</v>
      </c>
      <c r="D362">
        <f>_xlfn.XLOOKUP(A362,orders!$A$2:$A$1001,orders!$M$2:$M$1001,,0)</f>
        <v>41.169999999999995</v>
      </c>
      <c r="E362" s="14">
        <f>_xlfn.XLOOKUP(A362,orders!$A$2:$A$1001,orders!$B$2:$B$1001,,0)</f>
        <v>44058</v>
      </c>
    </row>
    <row r="363" spans="1:5" x14ac:dyDescent="0.35">
      <c r="A363" t="str">
        <f>_xlfn.XLOOKUP(orders!$A363,orders!$A$2:$A$1001,orders!$A$2:$A$1001,,0)</f>
        <v>RXW-91413-276</v>
      </c>
      <c r="B363" t="str">
        <f>IFERROR(_xlfn.XLOOKUP(A363,orders!$A$2:$A$1001,orders!$O$2:$O$1001,,0),"")</f>
        <v>Dark</v>
      </c>
      <c r="C363" t="str">
        <f>_xlfn.XLOOKUP(A363,orders!$A$2:$A$1001,orders!$N$2:$N$1001,,0)</f>
        <v>Robusta</v>
      </c>
      <c r="D363">
        <f>_xlfn.XLOOKUP(A363,orders!$A$2:$A$1001,orders!$M$2:$M$1001,,0)</f>
        <v>41.169999999999995</v>
      </c>
      <c r="E363" s="14">
        <f>_xlfn.XLOOKUP(A363,orders!$A$2:$A$1001,orders!$B$2:$B$1001,,0)</f>
        <v>44058</v>
      </c>
    </row>
    <row r="364" spans="1:5" x14ac:dyDescent="0.35">
      <c r="A364" t="str">
        <f>_xlfn.XLOOKUP(orders!$A364,orders!$A$2:$A$1001,orders!$A$2:$A$1001,,0)</f>
        <v>SDB-77492-188</v>
      </c>
      <c r="B364" t="str">
        <f>IFERROR(_xlfn.XLOOKUP(A364,orders!$A$2:$A$1001,orders!$O$2:$O$1001,,0),"")</f>
        <v>Light</v>
      </c>
      <c r="C364" t="str">
        <f>_xlfn.XLOOKUP(A364,orders!$A$2:$A$1001,orders!$N$2:$N$1001,,0)</f>
        <v>EXCELSA</v>
      </c>
      <c r="D364">
        <f>_xlfn.XLOOKUP(A364,orders!$A$2:$A$1001,orders!$M$2:$M$1001,,0)</f>
        <v>74.25</v>
      </c>
      <c r="E364" s="14">
        <f>_xlfn.XLOOKUP(A364,orders!$A$2:$A$1001,orders!$B$2:$B$1001,,0)</f>
        <v>44686</v>
      </c>
    </row>
    <row r="365" spans="1:5" x14ac:dyDescent="0.35">
      <c r="A365" t="str">
        <f>_xlfn.XLOOKUP(orders!$A365,orders!$A$2:$A$1001,orders!$A$2:$A$1001,,0)</f>
        <v>RZN-65182-395</v>
      </c>
      <c r="B365" t="str">
        <f>IFERROR(_xlfn.XLOOKUP(A365,orders!$A$2:$A$1001,orders!$O$2:$O$1001,,0),"")</f>
        <v>Medium</v>
      </c>
      <c r="C365" t="str">
        <f>_xlfn.XLOOKUP(A365,orders!$A$2:$A$1001,orders!$N$2:$N$1001,,0)</f>
        <v>Liberica</v>
      </c>
      <c r="D365">
        <f>_xlfn.XLOOKUP(A365,orders!$A$2:$A$1001,orders!$M$2:$M$1001,,0)</f>
        <v>87.300000000000011</v>
      </c>
      <c r="E365" s="14">
        <f>_xlfn.XLOOKUP(A365,orders!$A$2:$A$1001,orders!$B$2:$B$1001,,0)</f>
        <v>44282</v>
      </c>
    </row>
    <row r="366" spans="1:5" x14ac:dyDescent="0.35">
      <c r="A366" t="str">
        <f>_xlfn.XLOOKUP(orders!$A366,orders!$A$2:$A$1001,orders!$A$2:$A$1001,,0)</f>
        <v>HDQ-86094-507</v>
      </c>
      <c r="B366" t="str">
        <f>IFERROR(_xlfn.XLOOKUP(A366,orders!$A$2:$A$1001,orders!$O$2:$O$1001,,0),"")</f>
        <v>Dark</v>
      </c>
      <c r="C366" t="str">
        <f>_xlfn.XLOOKUP(A366,orders!$A$2:$A$1001,orders!$N$2:$N$1001,,0)</f>
        <v>EXCELSA</v>
      </c>
      <c r="D366">
        <f>_xlfn.XLOOKUP(A366,orders!$A$2:$A$1001,orders!$M$2:$M$1001,,0)</f>
        <v>72.900000000000006</v>
      </c>
      <c r="E366" s="14">
        <f>_xlfn.XLOOKUP(A366,orders!$A$2:$A$1001,orders!$B$2:$B$1001,,0)</f>
        <v>43582</v>
      </c>
    </row>
    <row r="367" spans="1:5" x14ac:dyDescent="0.35">
      <c r="A367" t="str">
        <f>_xlfn.XLOOKUP(orders!$A367,orders!$A$2:$A$1001,orders!$A$2:$A$1001,,0)</f>
        <v>YXO-79631-417</v>
      </c>
      <c r="B367" t="str">
        <f>IFERROR(_xlfn.XLOOKUP(A367,orders!$A$2:$A$1001,orders!$O$2:$O$1001,,0),"")</f>
        <v>Dark</v>
      </c>
      <c r="C367" t="str">
        <f>_xlfn.XLOOKUP(A367,orders!$A$2:$A$1001,orders!$N$2:$N$1001,,0)</f>
        <v>Liberica</v>
      </c>
      <c r="D367">
        <f>_xlfn.XLOOKUP(A367,orders!$A$2:$A$1001,orders!$M$2:$M$1001,,0)</f>
        <v>7.77</v>
      </c>
      <c r="E367" s="14">
        <f>_xlfn.XLOOKUP(A367,orders!$A$2:$A$1001,orders!$B$2:$B$1001,,0)</f>
        <v>44464</v>
      </c>
    </row>
    <row r="368" spans="1:5" x14ac:dyDescent="0.35">
      <c r="A368" t="str">
        <f>_xlfn.XLOOKUP(orders!$A368,orders!$A$2:$A$1001,orders!$A$2:$A$1001,,0)</f>
        <v>SNF-57032-096</v>
      </c>
      <c r="B368" t="str">
        <f>IFERROR(_xlfn.XLOOKUP(A368,orders!$A$2:$A$1001,orders!$O$2:$O$1001,,0),"")</f>
        <v>Dark</v>
      </c>
      <c r="C368" t="str">
        <f>_xlfn.XLOOKUP(A368,orders!$A$2:$A$1001,orders!$N$2:$N$1001,,0)</f>
        <v>EXCELSA</v>
      </c>
      <c r="D368">
        <f>_xlfn.XLOOKUP(A368,orders!$A$2:$A$1001,orders!$M$2:$M$1001,,0)</f>
        <v>43.74</v>
      </c>
      <c r="E368" s="14">
        <f>_xlfn.XLOOKUP(A368,orders!$A$2:$A$1001,orders!$B$2:$B$1001,,0)</f>
        <v>43874</v>
      </c>
    </row>
    <row r="369" spans="1:5" x14ac:dyDescent="0.35">
      <c r="A369" t="str">
        <f>_xlfn.XLOOKUP(orders!$A369,orders!$A$2:$A$1001,orders!$A$2:$A$1001,,0)</f>
        <v>DGL-29648-995</v>
      </c>
      <c r="B369" t="str">
        <f>IFERROR(_xlfn.XLOOKUP(A369,orders!$A$2:$A$1001,orders!$O$2:$O$1001,,0),"")</f>
        <v>Medium</v>
      </c>
      <c r="C369" t="str">
        <f>_xlfn.XLOOKUP(A369,orders!$A$2:$A$1001,orders!$N$2:$N$1001,,0)</f>
        <v>Liberica</v>
      </c>
      <c r="D369">
        <f>_xlfn.XLOOKUP(A369,orders!$A$2:$A$1001,orders!$M$2:$M$1001,,0)</f>
        <v>8.73</v>
      </c>
      <c r="E369" s="14">
        <f>_xlfn.XLOOKUP(A369,orders!$A$2:$A$1001,orders!$B$2:$B$1001,,0)</f>
        <v>44393</v>
      </c>
    </row>
    <row r="370" spans="1:5" x14ac:dyDescent="0.35">
      <c r="A370" t="str">
        <f>_xlfn.XLOOKUP(orders!$A370,orders!$A$2:$A$1001,orders!$A$2:$A$1001,,0)</f>
        <v>GPU-65651-504</v>
      </c>
      <c r="B370" t="str">
        <f>IFERROR(_xlfn.XLOOKUP(A370,orders!$A$2:$A$1001,orders!$O$2:$O$1001,,0),"")</f>
        <v>Medium</v>
      </c>
      <c r="C370" t="str">
        <f>_xlfn.XLOOKUP(A370,orders!$A$2:$A$1001,orders!$N$2:$N$1001,,0)</f>
        <v>EXCELSA</v>
      </c>
      <c r="D370">
        <f>_xlfn.XLOOKUP(A370,orders!$A$2:$A$1001,orders!$M$2:$M$1001,,0)</f>
        <v>63.249999999999993</v>
      </c>
      <c r="E370" s="14">
        <f>_xlfn.XLOOKUP(A370,orders!$A$2:$A$1001,orders!$B$2:$B$1001,,0)</f>
        <v>44692</v>
      </c>
    </row>
    <row r="371" spans="1:5" x14ac:dyDescent="0.35">
      <c r="A371" t="str">
        <f>_xlfn.XLOOKUP(orders!$A371,orders!$A$2:$A$1001,orders!$A$2:$A$1001,,0)</f>
        <v>OJU-34452-896</v>
      </c>
      <c r="B371" t="str">
        <f>IFERROR(_xlfn.XLOOKUP(A371,orders!$A$2:$A$1001,orders!$O$2:$O$1001,,0),"")</f>
        <v>Light</v>
      </c>
      <c r="C371" t="str">
        <f>_xlfn.XLOOKUP(A371,orders!$A$2:$A$1001,orders!$N$2:$N$1001,,0)</f>
        <v>EXCELSA</v>
      </c>
      <c r="D371">
        <f>_xlfn.XLOOKUP(A371,orders!$A$2:$A$1001,orders!$M$2:$M$1001,,0)</f>
        <v>8.91</v>
      </c>
      <c r="E371" s="14">
        <f>_xlfn.XLOOKUP(A371,orders!$A$2:$A$1001,orders!$B$2:$B$1001,,0)</f>
        <v>43500</v>
      </c>
    </row>
    <row r="372" spans="1:5" x14ac:dyDescent="0.35">
      <c r="A372" t="str">
        <f>_xlfn.XLOOKUP(orders!$A372,orders!$A$2:$A$1001,orders!$A$2:$A$1001,,0)</f>
        <v>GZS-50547-887</v>
      </c>
      <c r="B372" t="str">
        <f>IFERROR(_xlfn.XLOOKUP(A372,orders!$A$2:$A$1001,orders!$O$2:$O$1001,,0),"")</f>
        <v>Dark</v>
      </c>
      <c r="C372" t="str">
        <f>_xlfn.XLOOKUP(A372,orders!$A$2:$A$1001,orders!$N$2:$N$1001,,0)</f>
        <v>EXCELSA</v>
      </c>
      <c r="D372">
        <f>_xlfn.XLOOKUP(A372,orders!$A$2:$A$1001,orders!$M$2:$M$1001,,0)</f>
        <v>24.3</v>
      </c>
      <c r="E372" s="14">
        <f>_xlfn.XLOOKUP(A372,orders!$A$2:$A$1001,orders!$B$2:$B$1001,,0)</f>
        <v>43501</v>
      </c>
    </row>
    <row r="373" spans="1:5" x14ac:dyDescent="0.35">
      <c r="A373" t="str">
        <f>_xlfn.XLOOKUP(orders!$A373,orders!$A$2:$A$1001,orders!$A$2:$A$1001,,0)</f>
        <v>ESR-54041-053</v>
      </c>
      <c r="B373" t="str">
        <f>IFERROR(_xlfn.XLOOKUP(A373,orders!$A$2:$A$1001,orders!$O$2:$O$1001,,0),"")</f>
        <v>Light</v>
      </c>
      <c r="C373" t="str">
        <f>_xlfn.XLOOKUP(A373,orders!$A$2:$A$1001,orders!$N$2:$N$1001,,0)</f>
        <v>Arabica</v>
      </c>
      <c r="D373">
        <f>_xlfn.XLOOKUP(A373,orders!$A$2:$A$1001,orders!$M$2:$M$1001,,0)</f>
        <v>46.62</v>
      </c>
      <c r="E373" s="14">
        <f>_xlfn.XLOOKUP(A373,orders!$A$2:$A$1001,orders!$B$2:$B$1001,,0)</f>
        <v>44705</v>
      </c>
    </row>
    <row r="374" spans="1:5" x14ac:dyDescent="0.35">
      <c r="A374" t="str">
        <f>_xlfn.XLOOKUP(orders!$A374,orders!$A$2:$A$1001,orders!$A$2:$A$1001,,0)</f>
        <v>OGD-10781-526</v>
      </c>
      <c r="B374" t="str">
        <f>IFERROR(_xlfn.XLOOKUP(A374,orders!$A$2:$A$1001,orders!$O$2:$O$1001,,0),"")</f>
        <v>Light</v>
      </c>
      <c r="C374" t="str">
        <f>_xlfn.XLOOKUP(A374,orders!$A$2:$A$1001,orders!$N$2:$N$1001,,0)</f>
        <v>Robusta</v>
      </c>
      <c r="D374">
        <f>_xlfn.XLOOKUP(A374,orders!$A$2:$A$1001,orders!$M$2:$M$1001,,0)</f>
        <v>43.019999999999996</v>
      </c>
      <c r="E374" s="14">
        <f>_xlfn.XLOOKUP(A374,orders!$A$2:$A$1001,orders!$B$2:$B$1001,,0)</f>
        <v>44108</v>
      </c>
    </row>
    <row r="375" spans="1:5" x14ac:dyDescent="0.35">
      <c r="A375" t="str">
        <f>_xlfn.XLOOKUP(orders!$A375,orders!$A$2:$A$1001,orders!$A$2:$A$1001,,0)</f>
        <v>FVH-29271-315</v>
      </c>
      <c r="B375" t="str">
        <f>IFERROR(_xlfn.XLOOKUP(A375,orders!$A$2:$A$1001,orders!$O$2:$O$1001,,0),"")</f>
        <v>Dark</v>
      </c>
      <c r="C375" t="str">
        <f>_xlfn.XLOOKUP(A375,orders!$A$2:$A$1001,orders!$N$2:$N$1001,,0)</f>
        <v>Arabica</v>
      </c>
      <c r="D375">
        <f>_xlfn.XLOOKUP(A375,orders!$A$2:$A$1001,orders!$M$2:$M$1001,,0)</f>
        <v>17.91</v>
      </c>
      <c r="E375" s="14">
        <f>_xlfn.XLOOKUP(A375,orders!$A$2:$A$1001,orders!$B$2:$B$1001,,0)</f>
        <v>44742</v>
      </c>
    </row>
    <row r="376" spans="1:5" x14ac:dyDescent="0.35">
      <c r="A376" t="str">
        <f>_xlfn.XLOOKUP(orders!$A376,orders!$A$2:$A$1001,orders!$A$2:$A$1001,,0)</f>
        <v>BNZ-20544-633</v>
      </c>
      <c r="B376" t="str">
        <f>IFERROR(_xlfn.XLOOKUP(A376,orders!$A$2:$A$1001,orders!$O$2:$O$1001,,0),"")</f>
        <v>Light</v>
      </c>
      <c r="C376" t="str">
        <f>_xlfn.XLOOKUP(A376,orders!$A$2:$A$1001,orders!$N$2:$N$1001,,0)</f>
        <v>Liberica</v>
      </c>
      <c r="D376">
        <f>_xlfn.XLOOKUP(A376,orders!$A$2:$A$1001,orders!$M$2:$M$1001,,0)</f>
        <v>38.04</v>
      </c>
      <c r="E376" s="14">
        <f>_xlfn.XLOOKUP(A376,orders!$A$2:$A$1001,orders!$B$2:$B$1001,,0)</f>
        <v>44125</v>
      </c>
    </row>
    <row r="377" spans="1:5" x14ac:dyDescent="0.35">
      <c r="A377" t="str">
        <f>_xlfn.XLOOKUP(orders!$A377,orders!$A$2:$A$1001,orders!$A$2:$A$1001,,0)</f>
        <v>FUX-85791-078</v>
      </c>
      <c r="B377" t="str">
        <f>IFERROR(_xlfn.XLOOKUP(A377,orders!$A$2:$A$1001,orders!$O$2:$O$1001,,0),"")</f>
        <v>Medium</v>
      </c>
      <c r="C377" t="str">
        <f>_xlfn.XLOOKUP(A377,orders!$A$2:$A$1001,orders!$N$2:$N$1001,,0)</f>
        <v>Arabica</v>
      </c>
      <c r="D377">
        <f>_xlfn.XLOOKUP(A377,orders!$A$2:$A$1001,orders!$M$2:$M$1001,,0)</f>
        <v>6.75</v>
      </c>
      <c r="E377" s="14">
        <f>_xlfn.XLOOKUP(A377,orders!$A$2:$A$1001,orders!$B$2:$B$1001,,0)</f>
        <v>44120</v>
      </c>
    </row>
    <row r="378" spans="1:5" x14ac:dyDescent="0.35">
      <c r="A378" t="str">
        <f>_xlfn.XLOOKUP(orders!$A378,orders!$A$2:$A$1001,orders!$A$2:$A$1001,,0)</f>
        <v>YXP-20078-116</v>
      </c>
      <c r="B378" t="str">
        <f>IFERROR(_xlfn.XLOOKUP(A378,orders!$A$2:$A$1001,orders!$O$2:$O$1001,,0),"")</f>
        <v>Medium</v>
      </c>
      <c r="C378" t="str">
        <f>_xlfn.XLOOKUP(A378,orders!$A$2:$A$1001,orders!$N$2:$N$1001,,0)</f>
        <v>Robusta</v>
      </c>
      <c r="D378">
        <f>_xlfn.XLOOKUP(A378,orders!$A$2:$A$1001,orders!$M$2:$M$1001,,0)</f>
        <v>5.97</v>
      </c>
      <c r="E378" s="14">
        <f>_xlfn.XLOOKUP(A378,orders!$A$2:$A$1001,orders!$B$2:$B$1001,,0)</f>
        <v>44097</v>
      </c>
    </row>
    <row r="379" spans="1:5" x14ac:dyDescent="0.35">
      <c r="A379" t="str">
        <f>_xlfn.XLOOKUP(orders!$A379,orders!$A$2:$A$1001,orders!$A$2:$A$1001,,0)</f>
        <v>VQV-59984-866</v>
      </c>
      <c r="B379" t="str">
        <f>IFERROR(_xlfn.XLOOKUP(A379,orders!$A$2:$A$1001,orders!$O$2:$O$1001,,0),"")</f>
        <v>Dark</v>
      </c>
      <c r="C379" t="str">
        <f>_xlfn.XLOOKUP(A379,orders!$A$2:$A$1001,orders!$N$2:$N$1001,,0)</f>
        <v>Robusta</v>
      </c>
      <c r="D379">
        <f>_xlfn.XLOOKUP(A379,orders!$A$2:$A$1001,orders!$M$2:$M$1001,,0)</f>
        <v>8.0549999999999997</v>
      </c>
      <c r="E379" s="14">
        <f>_xlfn.XLOOKUP(A379,orders!$A$2:$A$1001,orders!$B$2:$B$1001,,0)</f>
        <v>43532</v>
      </c>
    </row>
    <row r="380" spans="1:5" x14ac:dyDescent="0.35">
      <c r="A380" t="str">
        <f>_xlfn.XLOOKUP(orders!$A380,orders!$A$2:$A$1001,orders!$A$2:$A$1001,,0)</f>
        <v>JEH-37276-048</v>
      </c>
      <c r="B380" t="str">
        <f>IFERROR(_xlfn.XLOOKUP(A380,orders!$A$2:$A$1001,orders!$O$2:$O$1001,,0),"")</f>
        <v>Light</v>
      </c>
      <c r="C380" t="str">
        <f>_xlfn.XLOOKUP(A380,orders!$A$2:$A$1001,orders!$N$2:$N$1001,,0)</f>
        <v>Arabica</v>
      </c>
      <c r="D380">
        <f>_xlfn.XLOOKUP(A380,orders!$A$2:$A$1001,orders!$M$2:$M$1001,,0)</f>
        <v>23.31</v>
      </c>
      <c r="E380" s="14">
        <f>_xlfn.XLOOKUP(A380,orders!$A$2:$A$1001,orders!$B$2:$B$1001,,0)</f>
        <v>44377</v>
      </c>
    </row>
    <row r="381" spans="1:5" x14ac:dyDescent="0.35">
      <c r="A381" t="str">
        <f>_xlfn.XLOOKUP(orders!$A381,orders!$A$2:$A$1001,orders!$A$2:$A$1001,,0)</f>
        <v>VYD-28555-589</v>
      </c>
      <c r="B381" t="str">
        <f>IFERROR(_xlfn.XLOOKUP(A381,orders!$A$2:$A$1001,orders!$O$2:$O$1001,,0),"")</f>
        <v>Light</v>
      </c>
      <c r="C381" t="str">
        <f>_xlfn.XLOOKUP(A381,orders!$A$2:$A$1001,orders!$N$2:$N$1001,,0)</f>
        <v>Robusta</v>
      </c>
      <c r="D381">
        <f>_xlfn.XLOOKUP(A381,orders!$A$2:$A$1001,orders!$M$2:$M$1001,,0)</f>
        <v>43.019999999999996</v>
      </c>
      <c r="E381" s="14">
        <f>_xlfn.XLOOKUP(A381,orders!$A$2:$A$1001,orders!$B$2:$B$1001,,0)</f>
        <v>43690</v>
      </c>
    </row>
    <row r="382" spans="1:5" x14ac:dyDescent="0.35">
      <c r="A382" t="str">
        <f>_xlfn.XLOOKUP(orders!$A382,orders!$A$2:$A$1001,orders!$A$2:$A$1001,,0)</f>
        <v>WUG-76466-650</v>
      </c>
      <c r="B382" t="str">
        <f>IFERROR(_xlfn.XLOOKUP(A382,orders!$A$2:$A$1001,orders!$O$2:$O$1001,,0),"")</f>
        <v>Dark</v>
      </c>
      <c r="C382" t="str">
        <f>_xlfn.XLOOKUP(A382,orders!$A$2:$A$1001,orders!$N$2:$N$1001,,0)</f>
        <v>Liberica</v>
      </c>
      <c r="D382">
        <f>_xlfn.XLOOKUP(A382,orders!$A$2:$A$1001,orders!$M$2:$M$1001,,0)</f>
        <v>23.31</v>
      </c>
      <c r="E382" s="14">
        <f>_xlfn.XLOOKUP(A382,orders!$A$2:$A$1001,orders!$B$2:$B$1001,,0)</f>
        <v>44249</v>
      </c>
    </row>
    <row r="383" spans="1:5" x14ac:dyDescent="0.35">
      <c r="A383" t="str">
        <f>_xlfn.XLOOKUP(orders!$A383,orders!$A$2:$A$1001,orders!$A$2:$A$1001,,0)</f>
        <v>RJV-08261-583</v>
      </c>
      <c r="B383" t="str">
        <f>IFERROR(_xlfn.XLOOKUP(A383,orders!$A$2:$A$1001,orders!$O$2:$O$1001,,0),"")</f>
        <v>Dark</v>
      </c>
      <c r="C383" t="str">
        <f>_xlfn.XLOOKUP(A383,orders!$A$2:$A$1001,orders!$N$2:$N$1001,,0)</f>
        <v>Arabica</v>
      </c>
      <c r="D383">
        <f>_xlfn.XLOOKUP(A383,orders!$A$2:$A$1001,orders!$M$2:$M$1001,,0)</f>
        <v>14.924999999999999</v>
      </c>
      <c r="E383" s="14">
        <f>_xlfn.XLOOKUP(A383,orders!$A$2:$A$1001,orders!$B$2:$B$1001,,0)</f>
        <v>44646</v>
      </c>
    </row>
    <row r="384" spans="1:5" x14ac:dyDescent="0.35">
      <c r="A384" t="str">
        <f>_xlfn.XLOOKUP(orders!$A384,orders!$A$2:$A$1001,orders!$A$2:$A$1001,,0)</f>
        <v>PMR-56062-609</v>
      </c>
      <c r="B384" t="str">
        <f>IFERROR(_xlfn.XLOOKUP(A384,orders!$A$2:$A$1001,orders!$O$2:$O$1001,,0),"")</f>
        <v>Dark</v>
      </c>
      <c r="C384" t="str">
        <f>_xlfn.XLOOKUP(A384,orders!$A$2:$A$1001,orders!$N$2:$N$1001,,0)</f>
        <v>EXCELSA</v>
      </c>
      <c r="D384">
        <f>_xlfn.XLOOKUP(A384,orders!$A$2:$A$1001,orders!$M$2:$M$1001,,0)</f>
        <v>21.87</v>
      </c>
      <c r="E384" s="14">
        <f>_xlfn.XLOOKUP(A384,orders!$A$2:$A$1001,orders!$B$2:$B$1001,,0)</f>
        <v>43840</v>
      </c>
    </row>
    <row r="385" spans="1:5" x14ac:dyDescent="0.35">
      <c r="A385" t="str">
        <f>_xlfn.XLOOKUP(orders!$A385,orders!$A$2:$A$1001,orders!$A$2:$A$1001,,0)</f>
        <v>XLD-12920-505</v>
      </c>
      <c r="B385" t="str">
        <f>IFERROR(_xlfn.XLOOKUP(A385,orders!$A$2:$A$1001,orders!$O$2:$O$1001,,0),"")</f>
        <v>Light</v>
      </c>
      <c r="C385" t="str">
        <f>_xlfn.XLOOKUP(A385,orders!$A$2:$A$1001,orders!$N$2:$N$1001,,0)</f>
        <v>EXCELSA</v>
      </c>
      <c r="D385">
        <f>_xlfn.XLOOKUP(A385,orders!$A$2:$A$1001,orders!$M$2:$M$1001,,0)</f>
        <v>53.46</v>
      </c>
      <c r="E385" s="14">
        <f>_xlfn.XLOOKUP(A385,orders!$A$2:$A$1001,orders!$B$2:$B$1001,,0)</f>
        <v>43586</v>
      </c>
    </row>
    <row r="386" spans="1:5" x14ac:dyDescent="0.35">
      <c r="A386" t="str">
        <f>_xlfn.XLOOKUP(orders!$A386,orders!$A$2:$A$1001,orders!$A$2:$A$1001,,0)</f>
        <v>UBW-50312-037</v>
      </c>
      <c r="B386" t="str">
        <f>IFERROR(_xlfn.XLOOKUP(A386,orders!$A$2:$A$1001,orders!$O$2:$O$1001,,0),"")</f>
        <v>Light</v>
      </c>
      <c r="C386" t="str">
        <f>_xlfn.XLOOKUP(A386,orders!$A$2:$A$1001,orders!$N$2:$N$1001,,0)</f>
        <v>Arabica</v>
      </c>
      <c r="D386">
        <f>_xlfn.XLOOKUP(A386,orders!$A$2:$A$1001,orders!$M$2:$M$1001,,0)</f>
        <v>119.13999999999999</v>
      </c>
      <c r="E386" s="14">
        <f>_xlfn.XLOOKUP(A386,orders!$A$2:$A$1001,orders!$B$2:$B$1001,,0)</f>
        <v>43870</v>
      </c>
    </row>
    <row r="387" spans="1:5" x14ac:dyDescent="0.35">
      <c r="A387" t="str">
        <f>_xlfn.XLOOKUP(orders!$A387,orders!$A$2:$A$1001,orders!$A$2:$A$1001,,0)</f>
        <v>QAW-05889-019</v>
      </c>
      <c r="B387" t="str">
        <f>IFERROR(_xlfn.XLOOKUP(A387,orders!$A$2:$A$1001,orders!$O$2:$O$1001,,0),"")</f>
        <v>Medium</v>
      </c>
      <c r="C387" t="str">
        <f>_xlfn.XLOOKUP(A387,orders!$A$2:$A$1001,orders!$N$2:$N$1001,,0)</f>
        <v>Liberica</v>
      </c>
      <c r="D387">
        <f>_xlfn.XLOOKUP(A387,orders!$A$2:$A$1001,orders!$M$2:$M$1001,,0)</f>
        <v>43.650000000000006</v>
      </c>
      <c r="E387" s="14">
        <f>_xlfn.XLOOKUP(A387,orders!$A$2:$A$1001,orders!$B$2:$B$1001,,0)</f>
        <v>44559</v>
      </c>
    </row>
    <row r="388" spans="1:5" x14ac:dyDescent="0.35">
      <c r="A388" t="str">
        <f>_xlfn.XLOOKUP(orders!$A388,orders!$A$2:$A$1001,orders!$A$2:$A$1001,,0)</f>
        <v>EPT-12715-397</v>
      </c>
      <c r="B388" t="str">
        <f>IFERROR(_xlfn.XLOOKUP(A388,orders!$A$2:$A$1001,orders!$O$2:$O$1001,,0),"")</f>
        <v>Dark</v>
      </c>
      <c r="C388" t="str">
        <f>_xlfn.XLOOKUP(A388,orders!$A$2:$A$1001,orders!$N$2:$N$1001,,0)</f>
        <v>Arabica</v>
      </c>
      <c r="D388">
        <f>_xlfn.XLOOKUP(A388,orders!$A$2:$A$1001,orders!$M$2:$M$1001,,0)</f>
        <v>17.91</v>
      </c>
      <c r="E388" s="14">
        <f>_xlfn.XLOOKUP(A388,orders!$A$2:$A$1001,orders!$B$2:$B$1001,,0)</f>
        <v>44083</v>
      </c>
    </row>
    <row r="389" spans="1:5" x14ac:dyDescent="0.35">
      <c r="A389" t="str">
        <f>_xlfn.XLOOKUP(orders!$A389,orders!$A$2:$A$1001,orders!$A$2:$A$1001,,0)</f>
        <v>DHT-93810-053</v>
      </c>
      <c r="B389" t="str">
        <f>IFERROR(_xlfn.XLOOKUP(A389,orders!$A$2:$A$1001,orders!$O$2:$O$1001,,0),"")</f>
        <v>Light</v>
      </c>
      <c r="C389" t="str">
        <f>_xlfn.XLOOKUP(A389,orders!$A$2:$A$1001,orders!$N$2:$N$1001,,0)</f>
        <v>EXCELSA</v>
      </c>
      <c r="D389">
        <f>_xlfn.XLOOKUP(A389,orders!$A$2:$A$1001,orders!$M$2:$M$1001,,0)</f>
        <v>74.25</v>
      </c>
      <c r="E389" s="14">
        <f>_xlfn.XLOOKUP(A389,orders!$A$2:$A$1001,orders!$B$2:$B$1001,,0)</f>
        <v>44455</v>
      </c>
    </row>
    <row r="390" spans="1:5" x14ac:dyDescent="0.35">
      <c r="A390" t="str">
        <f>_xlfn.XLOOKUP(orders!$A390,orders!$A$2:$A$1001,orders!$A$2:$A$1001,,0)</f>
        <v>DMY-96037-963</v>
      </c>
      <c r="B390" t="str">
        <f>IFERROR(_xlfn.XLOOKUP(A390,orders!$A$2:$A$1001,orders!$O$2:$O$1001,,0),"")</f>
        <v>Dark</v>
      </c>
      <c r="C390" t="str">
        <f>_xlfn.XLOOKUP(A390,orders!$A$2:$A$1001,orders!$N$2:$N$1001,,0)</f>
        <v>Liberica</v>
      </c>
      <c r="D390">
        <f>_xlfn.XLOOKUP(A390,orders!$A$2:$A$1001,orders!$M$2:$M$1001,,0)</f>
        <v>11.654999999999999</v>
      </c>
      <c r="E390" s="14">
        <f>_xlfn.XLOOKUP(A390,orders!$A$2:$A$1001,orders!$B$2:$B$1001,,0)</f>
        <v>44130</v>
      </c>
    </row>
    <row r="391" spans="1:5" x14ac:dyDescent="0.35">
      <c r="A391" t="str">
        <f>_xlfn.XLOOKUP(orders!$A391,orders!$A$2:$A$1001,orders!$A$2:$A$1001,,0)</f>
        <v>MBM-55936-917</v>
      </c>
      <c r="B391" t="str">
        <f>IFERROR(_xlfn.XLOOKUP(A391,orders!$A$2:$A$1001,orders!$O$2:$O$1001,,0),"")</f>
        <v>Dark</v>
      </c>
      <c r="C391" t="str">
        <f>_xlfn.XLOOKUP(A391,orders!$A$2:$A$1001,orders!$N$2:$N$1001,,0)</f>
        <v>Liberica</v>
      </c>
      <c r="D391">
        <f>_xlfn.XLOOKUP(A391,orders!$A$2:$A$1001,orders!$M$2:$M$1001,,0)</f>
        <v>23.31</v>
      </c>
      <c r="E391" s="14">
        <f>_xlfn.XLOOKUP(A391,orders!$A$2:$A$1001,orders!$B$2:$B$1001,,0)</f>
        <v>43536</v>
      </c>
    </row>
    <row r="392" spans="1:5" x14ac:dyDescent="0.35">
      <c r="A392" t="str">
        <f>_xlfn.XLOOKUP(orders!$A392,orders!$A$2:$A$1001,orders!$A$2:$A$1001,,0)</f>
        <v>TPA-93614-840</v>
      </c>
      <c r="B392" t="str">
        <f>IFERROR(_xlfn.XLOOKUP(A392,orders!$A$2:$A$1001,orders!$O$2:$O$1001,,0),"")</f>
        <v>Dark</v>
      </c>
      <c r="C392" t="str">
        <f>_xlfn.XLOOKUP(A392,orders!$A$2:$A$1001,orders!$N$2:$N$1001,,0)</f>
        <v>EXCELSA</v>
      </c>
      <c r="D392">
        <f>_xlfn.XLOOKUP(A392,orders!$A$2:$A$1001,orders!$M$2:$M$1001,,0)</f>
        <v>14.58</v>
      </c>
      <c r="E392" s="14">
        <f>_xlfn.XLOOKUP(A392,orders!$A$2:$A$1001,orders!$B$2:$B$1001,,0)</f>
        <v>44245</v>
      </c>
    </row>
    <row r="393" spans="1:5" x14ac:dyDescent="0.35">
      <c r="A393" t="str">
        <f>_xlfn.XLOOKUP(orders!$A393,orders!$A$2:$A$1001,orders!$A$2:$A$1001,,0)</f>
        <v>WDM-77521-710</v>
      </c>
      <c r="B393" t="str">
        <f>IFERROR(_xlfn.XLOOKUP(A393,orders!$A$2:$A$1001,orders!$O$2:$O$1001,,0),"")</f>
        <v>Medium</v>
      </c>
      <c r="C393" t="str">
        <f>_xlfn.XLOOKUP(A393,orders!$A$2:$A$1001,orders!$N$2:$N$1001,,0)</f>
        <v>Arabica</v>
      </c>
      <c r="D393">
        <f>_xlfn.XLOOKUP(A393,orders!$A$2:$A$1001,orders!$M$2:$M$1001,,0)</f>
        <v>13.5</v>
      </c>
      <c r="E393" s="14">
        <f>_xlfn.XLOOKUP(A393,orders!$A$2:$A$1001,orders!$B$2:$B$1001,,0)</f>
        <v>44133</v>
      </c>
    </row>
    <row r="394" spans="1:5" x14ac:dyDescent="0.35">
      <c r="A394" t="str">
        <f>_xlfn.XLOOKUP(orders!$A394,orders!$A$2:$A$1001,orders!$A$2:$A$1001,,0)</f>
        <v>EIP-19142-462</v>
      </c>
      <c r="B394" t="str">
        <f>IFERROR(_xlfn.XLOOKUP(A394,orders!$A$2:$A$1001,orders!$O$2:$O$1001,,0),"")</f>
        <v>Light</v>
      </c>
      <c r="C394" t="str">
        <f>_xlfn.XLOOKUP(A394,orders!$A$2:$A$1001,orders!$N$2:$N$1001,,0)</f>
        <v>EXCELSA</v>
      </c>
      <c r="D394">
        <f>_xlfn.XLOOKUP(A394,orders!$A$2:$A$1001,orders!$M$2:$M$1001,,0)</f>
        <v>89.1</v>
      </c>
      <c r="E394" s="14">
        <f>_xlfn.XLOOKUP(A394,orders!$A$2:$A$1001,orders!$B$2:$B$1001,,0)</f>
        <v>44445</v>
      </c>
    </row>
    <row r="395" spans="1:5" x14ac:dyDescent="0.35">
      <c r="A395" t="str">
        <f>_xlfn.XLOOKUP(orders!$A395,orders!$A$2:$A$1001,orders!$A$2:$A$1001,,0)</f>
        <v>EIP-19142-462</v>
      </c>
      <c r="B395" t="str">
        <f>IFERROR(_xlfn.XLOOKUP(A395,orders!$A$2:$A$1001,orders!$O$2:$O$1001,,0),"")</f>
        <v>Light</v>
      </c>
      <c r="C395" t="str">
        <f>_xlfn.XLOOKUP(A395,orders!$A$2:$A$1001,orders!$N$2:$N$1001,,0)</f>
        <v>EXCELSA</v>
      </c>
      <c r="D395">
        <f>_xlfn.XLOOKUP(A395,orders!$A$2:$A$1001,orders!$M$2:$M$1001,,0)</f>
        <v>89.1</v>
      </c>
      <c r="E395" s="14">
        <f>_xlfn.XLOOKUP(A395,orders!$A$2:$A$1001,orders!$B$2:$B$1001,,0)</f>
        <v>44445</v>
      </c>
    </row>
    <row r="396" spans="1:5" x14ac:dyDescent="0.35">
      <c r="A396" t="str">
        <f>_xlfn.XLOOKUP(orders!$A396,orders!$A$2:$A$1001,orders!$A$2:$A$1001,,0)</f>
        <v>ZZL-76364-387</v>
      </c>
      <c r="B396" t="str">
        <f>IFERROR(_xlfn.XLOOKUP(A396,orders!$A$2:$A$1001,orders!$O$2:$O$1001,,0),"")</f>
        <v>Light</v>
      </c>
      <c r="C396" t="str">
        <f>_xlfn.XLOOKUP(A396,orders!$A$2:$A$1001,orders!$N$2:$N$1001,,0)</f>
        <v>Robusta</v>
      </c>
      <c r="D396">
        <f>_xlfn.XLOOKUP(A396,orders!$A$2:$A$1001,orders!$M$2:$M$1001,,0)</f>
        <v>109.93999999999998</v>
      </c>
      <c r="E396" s="14">
        <f>_xlfn.XLOOKUP(A396,orders!$A$2:$A$1001,orders!$B$2:$B$1001,,0)</f>
        <v>44083</v>
      </c>
    </row>
    <row r="397" spans="1:5" x14ac:dyDescent="0.35">
      <c r="A397" t="str">
        <f>_xlfn.XLOOKUP(orders!$A397,orders!$A$2:$A$1001,orders!$A$2:$A$1001,,0)</f>
        <v>GMF-18638-786</v>
      </c>
      <c r="B397" t="str">
        <f>IFERROR(_xlfn.XLOOKUP(A397,orders!$A$2:$A$1001,orders!$O$2:$O$1001,,0),"")</f>
        <v>Dark</v>
      </c>
      <c r="C397" t="str">
        <f>_xlfn.XLOOKUP(A397,orders!$A$2:$A$1001,orders!$N$2:$N$1001,,0)</f>
        <v>Liberica</v>
      </c>
      <c r="D397">
        <f>_xlfn.XLOOKUP(A397,orders!$A$2:$A$1001,orders!$M$2:$M$1001,,0)</f>
        <v>46.62</v>
      </c>
      <c r="E397" s="14">
        <f>_xlfn.XLOOKUP(A397,orders!$A$2:$A$1001,orders!$B$2:$B$1001,,0)</f>
        <v>44465</v>
      </c>
    </row>
    <row r="398" spans="1:5" x14ac:dyDescent="0.35">
      <c r="A398" t="str">
        <f>_xlfn.XLOOKUP(orders!$A398,orders!$A$2:$A$1001,orders!$A$2:$A$1001,,0)</f>
        <v>TDJ-20844-787</v>
      </c>
      <c r="B398" t="str">
        <f>IFERROR(_xlfn.XLOOKUP(A398,orders!$A$2:$A$1001,orders!$O$2:$O$1001,,0),"")</f>
        <v>Light</v>
      </c>
      <c r="C398" t="str">
        <f>_xlfn.XLOOKUP(A398,orders!$A$2:$A$1001,orders!$N$2:$N$1001,,0)</f>
        <v>Arabica</v>
      </c>
      <c r="D398">
        <f>_xlfn.XLOOKUP(A398,orders!$A$2:$A$1001,orders!$M$2:$M$1001,,0)</f>
        <v>38.849999999999994</v>
      </c>
      <c r="E398" s="14">
        <f>_xlfn.XLOOKUP(A398,orders!$A$2:$A$1001,orders!$B$2:$B$1001,,0)</f>
        <v>44140</v>
      </c>
    </row>
    <row r="399" spans="1:5" x14ac:dyDescent="0.35">
      <c r="A399" t="str">
        <f>_xlfn.XLOOKUP(orders!$A399,orders!$A$2:$A$1001,orders!$A$2:$A$1001,,0)</f>
        <v>BWK-39400-446</v>
      </c>
      <c r="B399" t="str">
        <f>IFERROR(_xlfn.XLOOKUP(A399,orders!$A$2:$A$1001,orders!$O$2:$O$1001,,0),"")</f>
        <v>Dark</v>
      </c>
      <c r="C399" t="str">
        <f>_xlfn.XLOOKUP(A399,orders!$A$2:$A$1001,orders!$N$2:$N$1001,,0)</f>
        <v>Liberica</v>
      </c>
      <c r="D399">
        <f>_xlfn.XLOOKUP(A399,orders!$A$2:$A$1001,orders!$M$2:$M$1001,,0)</f>
        <v>31.08</v>
      </c>
      <c r="E399" s="14">
        <f>_xlfn.XLOOKUP(A399,orders!$A$2:$A$1001,orders!$B$2:$B$1001,,0)</f>
        <v>43720</v>
      </c>
    </row>
    <row r="400" spans="1:5" x14ac:dyDescent="0.35">
      <c r="A400" t="str">
        <f>_xlfn.XLOOKUP(orders!$A400,orders!$A$2:$A$1001,orders!$A$2:$A$1001,,0)</f>
        <v>LCB-02099-995</v>
      </c>
      <c r="B400" t="str">
        <f>IFERROR(_xlfn.XLOOKUP(A400,orders!$A$2:$A$1001,orders!$O$2:$O$1001,,0),"")</f>
        <v>Dark</v>
      </c>
      <c r="C400" t="str">
        <f>_xlfn.XLOOKUP(A400,orders!$A$2:$A$1001,orders!$N$2:$N$1001,,0)</f>
        <v>Arabica</v>
      </c>
      <c r="D400">
        <f>_xlfn.XLOOKUP(A400,orders!$A$2:$A$1001,orders!$M$2:$M$1001,,0)</f>
        <v>17.91</v>
      </c>
      <c r="E400" s="14">
        <f>_xlfn.XLOOKUP(A400,orders!$A$2:$A$1001,orders!$B$2:$B$1001,,0)</f>
        <v>43677</v>
      </c>
    </row>
    <row r="401" spans="1:5" x14ac:dyDescent="0.35">
      <c r="A401" t="str">
        <f>_xlfn.XLOOKUP(orders!$A401,orders!$A$2:$A$1001,orders!$A$2:$A$1001,,0)</f>
        <v>UBA-43678-174</v>
      </c>
      <c r="B401" t="str">
        <f>IFERROR(_xlfn.XLOOKUP(A401,orders!$A$2:$A$1001,orders!$O$2:$O$1001,,0),"")</f>
        <v>Dark</v>
      </c>
      <c r="C401" t="str">
        <f>_xlfn.XLOOKUP(A401,orders!$A$2:$A$1001,orders!$N$2:$N$1001,,0)</f>
        <v>EXCELSA</v>
      </c>
      <c r="D401">
        <f>_xlfn.XLOOKUP(A401,orders!$A$2:$A$1001,orders!$M$2:$M$1001,,0)</f>
        <v>167.67000000000002</v>
      </c>
      <c r="E401" s="14">
        <f>_xlfn.XLOOKUP(A401,orders!$A$2:$A$1001,orders!$B$2:$B$1001,,0)</f>
        <v>43539</v>
      </c>
    </row>
    <row r="402" spans="1:5" x14ac:dyDescent="0.35">
      <c r="A402" t="str">
        <f>_xlfn.XLOOKUP(orders!$A402,orders!$A$2:$A$1001,orders!$A$2:$A$1001,,0)</f>
        <v>UDH-24280-432</v>
      </c>
      <c r="B402" t="str">
        <f>IFERROR(_xlfn.XLOOKUP(A402,orders!$A$2:$A$1001,orders!$O$2:$O$1001,,0),"")</f>
        <v>Light</v>
      </c>
      <c r="C402" t="str">
        <f>_xlfn.XLOOKUP(A402,orders!$A$2:$A$1001,orders!$N$2:$N$1001,,0)</f>
        <v>Liberica</v>
      </c>
      <c r="D402">
        <f>_xlfn.XLOOKUP(A402,orders!$A$2:$A$1001,orders!$M$2:$M$1001,,0)</f>
        <v>63.4</v>
      </c>
      <c r="E402" s="14">
        <f>_xlfn.XLOOKUP(A402,orders!$A$2:$A$1001,orders!$B$2:$B$1001,,0)</f>
        <v>44332</v>
      </c>
    </row>
    <row r="403" spans="1:5" x14ac:dyDescent="0.35">
      <c r="A403" t="str">
        <f>_xlfn.XLOOKUP(orders!$A403,orders!$A$2:$A$1001,orders!$A$2:$A$1001,,0)</f>
        <v>IDQ-20193-502</v>
      </c>
      <c r="B403" t="str">
        <f>IFERROR(_xlfn.XLOOKUP(A403,orders!$A$2:$A$1001,orders!$O$2:$O$1001,,0),"")</f>
        <v>Medium</v>
      </c>
      <c r="C403" t="str">
        <f>_xlfn.XLOOKUP(A403,orders!$A$2:$A$1001,orders!$N$2:$N$1001,,0)</f>
        <v>Liberica</v>
      </c>
      <c r="D403">
        <f>_xlfn.XLOOKUP(A403,orders!$A$2:$A$1001,orders!$M$2:$M$1001,,0)</f>
        <v>8.73</v>
      </c>
      <c r="E403" s="14">
        <f>_xlfn.XLOOKUP(A403,orders!$A$2:$A$1001,orders!$B$2:$B$1001,,0)</f>
        <v>43591</v>
      </c>
    </row>
    <row r="404" spans="1:5" x14ac:dyDescent="0.35">
      <c r="A404" t="str">
        <f>_xlfn.XLOOKUP(orders!$A404,orders!$A$2:$A$1001,orders!$A$2:$A$1001,,0)</f>
        <v>DJG-14442-608</v>
      </c>
      <c r="B404" t="str">
        <f>IFERROR(_xlfn.XLOOKUP(A404,orders!$A$2:$A$1001,orders!$O$2:$O$1001,,0),"")</f>
        <v>Dark</v>
      </c>
      <c r="C404" t="str">
        <f>_xlfn.XLOOKUP(A404,orders!$A$2:$A$1001,orders!$N$2:$N$1001,,0)</f>
        <v>Robusta</v>
      </c>
      <c r="D404">
        <f>_xlfn.XLOOKUP(A404,orders!$A$2:$A$1001,orders!$M$2:$M$1001,,0)</f>
        <v>26.849999999999998</v>
      </c>
      <c r="E404" s="14">
        <f>_xlfn.XLOOKUP(A404,orders!$A$2:$A$1001,orders!$B$2:$B$1001,,0)</f>
        <v>43502</v>
      </c>
    </row>
    <row r="405" spans="1:5" x14ac:dyDescent="0.35">
      <c r="A405" t="str">
        <f>_xlfn.XLOOKUP(orders!$A405,orders!$A$2:$A$1001,orders!$A$2:$A$1001,,0)</f>
        <v>DWB-61381-370</v>
      </c>
      <c r="B405" t="str">
        <f>IFERROR(_xlfn.XLOOKUP(A405,orders!$A$2:$A$1001,orders!$O$2:$O$1001,,0),"")</f>
        <v>Light</v>
      </c>
      <c r="C405" t="str">
        <f>_xlfn.XLOOKUP(A405,orders!$A$2:$A$1001,orders!$N$2:$N$1001,,0)</f>
        <v>Liberica</v>
      </c>
      <c r="D405">
        <f>_xlfn.XLOOKUP(A405,orders!$A$2:$A$1001,orders!$M$2:$M$1001,,0)</f>
        <v>9.51</v>
      </c>
      <c r="E405" s="14">
        <f>_xlfn.XLOOKUP(A405,orders!$A$2:$A$1001,orders!$B$2:$B$1001,,0)</f>
        <v>44295</v>
      </c>
    </row>
    <row r="406" spans="1:5" x14ac:dyDescent="0.35">
      <c r="A406" t="str">
        <f>_xlfn.XLOOKUP(orders!$A406,orders!$A$2:$A$1001,orders!$A$2:$A$1001,,0)</f>
        <v>FRD-17347-990</v>
      </c>
      <c r="B406" t="str">
        <f>IFERROR(_xlfn.XLOOKUP(A406,orders!$A$2:$A$1001,orders!$O$2:$O$1001,,0),"")</f>
        <v>Dark</v>
      </c>
      <c r="C406" t="str">
        <f>_xlfn.XLOOKUP(A406,orders!$A$2:$A$1001,orders!$N$2:$N$1001,,0)</f>
        <v>Arabica</v>
      </c>
      <c r="D406">
        <f>_xlfn.XLOOKUP(A406,orders!$A$2:$A$1001,orders!$M$2:$M$1001,,0)</f>
        <v>39.799999999999997</v>
      </c>
      <c r="E406" s="14">
        <f>_xlfn.XLOOKUP(A406,orders!$A$2:$A$1001,orders!$B$2:$B$1001,,0)</f>
        <v>43971</v>
      </c>
    </row>
    <row r="407" spans="1:5" x14ac:dyDescent="0.35">
      <c r="A407" t="str">
        <f>_xlfn.XLOOKUP(orders!$A407,orders!$A$2:$A$1001,orders!$A$2:$A$1001,,0)</f>
        <v>YPP-27450-525</v>
      </c>
      <c r="B407" t="str">
        <f>IFERROR(_xlfn.XLOOKUP(A407,orders!$A$2:$A$1001,orders!$O$2:$O$1001,,0),"")</f>
        <v>Medium</v>
      </c>
      <c r="C407" t="str">
        <f>_xlfn.XLOOKUP(A407,orders!$A$2:$A$1001,orders!$N$2:$N$1001,,0)</f>
        <v>EXCELSA</v>
      </c>
      <c r="D407">
        <f>_xlfn.XLOOKUP(A407,orders!$A$2:$A$1001,orders!$M$2:$M$1001,,0)</f>
        <v>24.75</v>
      </c>
      <c r="E407" s="14">
        <f>_xlfn.XLOOKUP(A407,orders!$A$2:$A$1001,orders!$B$2:$B$1001,,0)</f>
        <v>44167</v>
      </c>
    </row>
    <row r="408" spans="1:5" x14ac:dyDescent="0.35">
      <c r="A408" t="str">
        <f>_xlfn.XLOOKUP(orders!$A408,orders!$A$2:$A$1001,orders!$A$2:$A$1001,,0)</f>
        <v>EFC-39577-424</v>
      </c>
      <c r="B408" t="str">
        <f>IFERROR(_xlfn.XLOOKUP(A408,orders!$A$2:$A$1001,orders!$O$2:$O$1001,,0),"")</f>
        <v>Medium</v>
      </c>
      <c r="C408" t="str">
        <f>_xlfn.XLOOKUP(A408,orders!$A$2:$A$1001,orders!$N$2:$N$1001,,0)</f>
        <v>EXCELSA</v>
      </c>
      <c r="D408">
        <f>_xlfn.XLOOKUP(A408,orders!$A$2:$A$1001,orders!$M$2:$M$1001,,0)</f>
        <v>68.75</v>
      </c>
      <c r="E408" s="14">
        <f>_xlfn.XLOOKUP(A408,orders!$A$2:$A$1001,orders!$B$2:$B$1001,,0)</f>
        <v>44416</v>
      </c>
    </row>
    <row r="409" spans="1:5" x14ac:dyDescent="0.35">
      <c r="A409" t="str">
        <f>_xlfn.XLOOKUP(orders!$A409,orders!$A$2:$A$1001,orders!$A$2:$A$1001,,0)</f>
        <v>LAW-80062-016</v>
      </c>
      <c r="B409" t="str">
        <f>IFERROR(_xlfn.XLOOKUP(A409,orders!$A$2:$A$1001,orders!$O$2:$O$1001,,0),"")</f>
        <v>Medium</v>
      </c>
      <c r="C409" t="str">
        <f>_xlfn.XLOOKUP(A409,orders!$A$2:$A$1001,orders!$N$2:$N$1001,,0)</f>
        <v>EXCELSA</v>
      </c>
      <c r="D409">
        <f>_xlfn.XLOOKUP(A409,orders!$A$2:$A$1001,orders!$M$2:$M$1001,,0)</f>
        <v>49.5</v>
      </c>
      <c r="E409" s="14">
        <f>_xlfn.XLOOKUP(A409,orders!$A$2:$A$1001,orders!$B$2:$B$1001,,0)</f>
        <v>44595</v>
      </c>
    </row>
    <row r="410" spans="1:5" x14ac:dyDescent="0.35">
      <c r="A410" t="str">
        <f>_xlfn.XLOOKUP(orders!$A410,orders!$A$2:$A$1001,orders!$A$2:$A$1001,,0)</f>
        <v>WKL-27981-758</v>
      </c>
      <c r="B410" t="str">
        <f>IFERROR(_xlfn.XLOOKUP(A410,orders!$A$2:$A$1001,orders!$O$2:$O$1001,,0),"")</f>
        <v>Medium</v>
      </c>
      <c r="C410" t="str">
        <f>_xlfn.XLOOKUP(A410,orders!$A$2:$A$1001,orders!$N$2:$N$1001,,0)</f>
        <v>Arabica</v>
      </c>
      <c r="D410">
        <f>_xlfn.XLOOKUP(A410,orders!$A$2:$A$1001,orders!$M$2:$M$1001,,0)</f>
        <v>51.749999999999993</v>
      </c>
      <c r="E410" s="14">
        <f>_xlfn.XLOOKUP(A410,orders!$A$2:$A$1001,orders!$B$2:$B$1001,,0)</f>
        <v>44659</v>
      </c>
    </row>
    <row r="411" spans="1:5" x14ac:dyDescent="0.35">
      <c r="A411" t="str">
        <f>_xlfn.XLOOKUP(orders!$A411,orders!$A$2:$A$1001,orders!$A$2:$A$1001,,0)</f>
        <v>VRT-39834-265</v>
      </c>
      <c r="B411" t="str">
        <f>IFERROR(_xlfn.XLOOKUP(A411,orders!$A$2:$A$1001,orders!$O$2:$O$1001,,0),"")</f>
        <v>Light</v>
      </c>
      <c r="C411" t="str">
        <f>_xlfn.XLOOKUP(A411,orders!$A$2:$A$1001,orders!$N$2:$N$1001,,0)</f>
        <v>Liberica</v>
      </c>
      <c r="D411">
        <f>_xlfn.XLOOKUP(A411,orders!$A$2:$A$1001,orders!$M$2:$M$1001,,0)</f>
        <v>47.55</v>
      </c>
      <c r="E411" s="14">
        <f>_xlfn.XLOOKUP(A411,orders!$A$2:$A$1001,orders!$B$2:$B$1001,,0)</f>
        <v>44203</v>
      </c>
    </row>
    <row r="412" spans="1:5" x14ac:dyDescent="0.35">
      <c r="A412" t="str">
        <f>_xlfn.XLOOKUP(orders!$A412,orders!$A$2:$A$1001,orders!$A$2:$A$1001,,0)</f>
        <v>QTC-71005-730</v>
      </c>
      <c r="B412" t="str">
        <f>IFERROR(_xlfn.XLOOKUP(A412,orders!$A$2:$A$1001,orders!$O$2:$O$1001,,0),"")</f>
        <v>Light</v>
      </c>
      <c r="C412" t="str">
        <f>_xlfn.XLOOKUP(A412,orders!$A$2:$A$1001,orders!$N$2:$N$1001,,0)</f>
        <v>Arabica</v>
      </c>
      <c r="D412">
        <f>_xlfn.XLOOKUP(A412,orders!$A$2:$A$1001,orders!$M$2:$M$1001,,0)</f>
        <v>15.54</v>
      </c>
      <c r="E412" s="14">
        <f>_xlfn.XLOOKUP(A412,orders!$A$2:$A$1001,orders!$B$2:$B$1001,,0)</f>
        <v>44441</v>
      </c>
    </row>
    <row r="413" spans="1:5" x14ac:dyDescent="0.35">
      <c r="A413" t="str">
        <f>_xlfn.XLOOKUP(orders!$A413,orders!$A$2:$A$1001,orders!$A$2:$A$1001,,0)</f>
        <v>TNX-09857-717</v>
      </c>
      <c r="B413" t="str">
        <f>IFERROR(_xlfn.XLOOKUP(A413,orders!$A$2:$A$1001,orders!$O$2:$O$1001,,0),"")</f>
        <v>Medium</v>
      </c>
      <c r="C413" t="str">
        <f>_xlfn.XLOOKUP(A413,orders!$A$2:$A$1001,orders!$N$2:$N$1001,,0)</f>
        <v>Liberica</v>
      </c>
      <c r="D413">
        <f>_xlfn.XLOOKUP(A413,orders!$A$2:$A$1001,orders!$M$2:$M$1001,,0)</f>
        <v>87.300000000000011</v>
      </c>
      <c r="E413" s="14">
        <f>_xlfn.XLOOKUP(A413,orders!$A$2:$A$1001,orders!$B$2:$B$1001,,0)</f>
        <v>44504</v>
      </c>
    </row>
    <row r="414" spans="1:5" x14ac:dyDescent="0.35">
      <c r="A414" t="str">
        <f>_xlfn.XLOOKUP(orders!$A414,orders!$A$2:$A$1001,orders!$A$2:$A$1001,,0)</f>
        <v>JZV-43874-185</v>
      </c>
      <c r="B414" t="str">
        <f>IFERROR(_xlfn.XLOOKUP(A414,orders!$A$2:$A$1001,orders!$O$2:$O$1001,,0),"")</f>
        <v>Medium</v>
      </c>
      <c r="C414" t="str">
        <f>_xlfn.XLOOKUP(A414,orders!$A$2:$A$1001,orders!$N$2:$N$1001,,0)</f>
        <v>Arabica</v>
      </c>
      <c r="D414">
        <f>_xlfn.XLOOKUP(A414,orders!$A$2:$A$1001,orders!$M$2:$M$1001,,0)</f>
        <v>56.25</v>
      </c>
      <c r="E414" s="14">
        <f>_xlfn.XLOOKUP(A414,orders!$A$2:$A$1001,orders!$B$2:$B$1001,,0)</f>
        <v>44410</v>
      </c>
    </row>
    <row r="415" spans="1:5" x14ac:dyDescent="0.35">
      <c r="A415" t="str">
        <f>_xlfn.XLOOKUP(orders!$A415,orders!$A$2:$A$1001,orders!$A$2:$A$1001,,0)</f>
        <v>ICF-17486-106</v>
      </c>
      <c r="B415" t="str">
        <f>IFERROR(_xlfn.XLOOKUP(A415,orders!$A$2:$A$1001,orders!$O$2:$O$1001,,0),"")</f>
        <v>Light</v>
      </c>
      <c r="C415" t="str">
        <f>_xlfn.XLOOKUP(A415,orders!$A$2:$A$1001,orders!$N$2:$N$1001,,0)</f>
        <v>Liberica</v>
      </c>
      <c r="D415">
        <f>_xlfn.XLOOKUP(A415,orders!$A$2:$A$1001,orders!$M$2:$M$1001,,0)</f>
        <v>36.454999999999998</v>
      </c>
      <c r="E415" s="14">
        <f>_xlfn.XLOOKUP(A415,orders!$A$2:$A$1001,orders!$B$2:$B$1001,,0)</f>
        <v>43857</v>
      </c>
    </row>
    <row r="416" spans="1:5" x14ac:dyDescent="0.35">
      <c r="A416" t="str">
        <f>_xlfn.XLOOKUP(orders!$A416,orders!$A$2:$A$1001,orders!$A$2:$A$1001,,0)</f>
        <v>BMK-49520-383</v>
      </c>
      <c r="B416" t="str">
        <f>IFERROR(_xlfn.XLOOKUP(A416,orders!$A$2:$A$1001,orders!$O$2:$O$1001,,0),"")</f>
        <v>Light</v>
      </c>
      <c r="C416" t="str">
        <f>_xlfn.XLOOKUP(A416,orders!$A$2:$A$1001,orders!$N$2:$N$1001,,0)</f>
        <v>Robusta</v>
      </c>
      <c r="D416">
        <f>_xlfn.XLOOKUP(A416,orders!$A$2:$A$1001,orders!$M$2:$M$1001,,0)</f>
        <v>10.754999999999999</v>
      </c>
      <c r="E416" s="14">
        <f>_xlfn.XLOOKUP(A416,orders!$A$2:$A$1001,orders!$B$2:$B$1001,,0)</f>
        <v>43802</v>
      </c>
    </row>
    <row r="417" spans="1:5" x14ac:dyDescent="0.35">
      <c r="A417" t="str">
        <f>_xlfn.XLOOKUP(orders!$A417,orders!$A$2:$A$1001,orders!$A$2:$A$1001,,0)</f>
        <v>HTS-15020-632</v>
      </c>
      <c r="B417" t="str">
        <f>IFERROR(_xlfn.XLOOKUP(A417,orders!$A$2:$A$1001,orders!$O$2:$O$1001,,0),"")</f>
        <v>Medium</v>
      </c>
      <c r="C417" t="str">
        <f>_xlfn.XLOOKUP(A417,orders!$A$2:$A$1001,orders!$N$2:$N$1001,,0)</f>
        <v>Robusta</v>
      </c>
      <c r="D417">
        <f>_xlfn.XLOOKUP(A417,orders!$A$2:$A$1001,orders!$M$2:$M$1001,,0)</f>
        <v>8.9550000000000001</v>
      </c>
      <c r="E417" s="14">
        <f>_xlfn.XLOOKUP(A417,orders!$A$2:$A$1001,orders!$B$2:$B$1001,,0)</f>
        <v>43683</v>
      </c>
    </row>
    <row r="418" spans="1:5" x14ac:dyDescent="0.35">
      <c r="A418" t="str">
        <f>_xlfn.XLOOKUP(orders!$A418,orders!$A$2:$A$1001,orders!$A$2:$A$1001,,0)</f>
        <v>YLE-18247-749</v>
      </c>
      <c r="B418" t="str">
        <f>IFERROR(_xlfn.XLOOKUP(A418,orders!$A$2:$A$1001,orders!$O$2:$O$1001,,0),"")</f>
        <v>Light</v>
      </c>
      <c r="C418" t="str">
        <f>_xlfn.XLOOKUP(A418,orders!$A$2:$A$1001,orders!$N$2:$N$1001,,0)</f>
        <v>Arabica</v>
      </c>
      <c r="D418">
        <f>_xlfn.XLOOKUP(A418,orders!$A$2:$A$1001,orders!$M$2:$M$1001,,0)</f>
        <v>23.31</v>
      </c>
      <c r="E418" s="14">
        <f>_xlfn.XLOOKUP(A418,orders!$A$2:$A$1001,orders!$B$2:$B$1001,,0)</f>
        <v>43901</v>
      </c>
    </row>
    <row r="419" spans="1:5" x14ac:dyDescent="0.35">
      <c r="A419" t="str">
        <f>_xlfn.XLOOKUP(orders!$A419,orders!$A$2:$A$1001,orders!$A$2:$A$1001,,0)</f>
        <v>KJJ-12573-591</v>
      </c>
      <c r="B419" t="str">
        <f>IFERROR(_xlfn.XLOOKUP(A419,orders!$A$2:$A$1001,orders!$O$2:$O$1001,,0),"")</f>
        <v>Light</v>
      </c>
      <c r="C419" t="str">
        <f>_xlfn.XLOOKUP(A419,orders!$A$2:$A$1001,orders!$N$2:$N$1001,,0)</f>
        <v>Arabica</v>
      </c>
      <c r="D419">
        <f>_xlfn.XLOOKUP(A419,orders!$A$2:$A$1001,orders!$M$2:$M$1001,,0)</f>
        <v>29.784999999999997</v>
      </c>
      <c r="E419" s="14">
        <f>_xlfn.XLOOKUP(A419,orders!$A$2:$A$1001,orders!$B$2:$B$1001,,0)</f>
        <v>44457</v>
      </c>
    </row>
    <row r="420" spans="1:5" x14ac:dyDescent="0.35">
      <c r="A420" t="str">
        <f>_xlfn.XLOOKUP(orders!$A420,orders!$A$2:$A$1001,orders!$A$2:$A$1001,,0)</f>
        <v>RGU-43561-950</v>
      </c>
      <c r="B420" t="str">
        <f>IFERROR(_xlfn.XLOOKUP(A420,orders!$A$2:$A$1001,orders!$O$2:$O$1001,,0),"")</f>
        <v>Light</v>
      </c>
      <c r="C420" t="str">
        <f>_xlfn.XLOOKUP(A420,orders!$A$2:$A$1001,orders!$N$2:$N$1001,,0)</f>
        <v>Arabica</v>
      </c>
      <c r="D420">
        <f>_xlfn.XLOOKUP(A420,orders!$A$2:$A$1001,orders!$M$2:$M$1001,,0)</f>
        <v>148.92499999999998</v>
      </c>
      <c r="E420" s="14">
        <f>_xlfn.XLOOKUP(A420,orders!$A$2:$A$1001,orders!$B$2:$B$1001,,0)</f>
        <v>44142</v>
      </c>
    </row>
    <row r="421" spans="1:5" x14ac:dyDescent="0.35">
      <c r="A421" t="str">
        <f>_xlfn.XLOOKUP(orders!$A421,orders!$A$2:$A$1001,orders!$A$2:$A$1001,,0)</f>
        <v>JSN-73975-443</v>
      </c>
      <c r="B421" t="str">
        <f>IFERROR(_xlfn.XLOOKUP(A421,orders!$A$2:$A$1001,orders!$O$2:$O$1001,,0),"")</f>
        <v>Medium</v>
      </c>
      <c r="C421" t="str">
        <f>_xlfn.XLOOKUP(A421,orders!$A$2:$A$1001,orders!$N$2:$N$1001,,0)</f>
        <v>Liberica</v>
      </c>
      <c r="D421">
        <f>_xlfn.XLOOKUP(A421,orders!$A$2:$A$1001,orders!$M$2:$M$1001,,0)</f>
        <v>8.73</v>
      </c>
      <c r="E421" s="14">
        <f>_xlfn.XLOOKUP(A421,orders!$A$2:$A$1001,orders!$B$2:$B$1001,,0)</f>
        <v>44739</v>
      </c>
    </row>
    <row r="422" spans="1:5" x14ac:dyDescent="0.35">
      <c r="A422" t="str">
        <f>_xlfn.XLOOKUP(orders!$A422,orders!$A$2:$A$1001,orders!$A$2:$A$1001,,0)</f>
        <v>WNR-71736-993</v>
      </c>
      <c r="B422" t="str">
        <f>IFERROR(_xlfn.XLOOKUP(A422,orders!$A$2:$A$1001,orders!$O$2:$O$1001,,0),"")</f>
        <v>Dark</v>
      </c>
      <c r="C422" t="str">
        <f>_xlfn.XLOOKUP(A422,orders!$A$2:$A$1001,orders!$N$2:$N$1001,,0)</f>
        <v>Liberica</v>
      </c>
      <c r="D422">
        <f>_xlfn.XLOOKUP(A422,orders!$A$2:$A$1001,orders!$M$2:$M$1001,,0)</f>
        <v>31.08</v>
      </c>
      <c r="E422" s="14">
        <f>_xlfn.XLOOKUP(A422,orders!$A$2:$A$1001,orders!$B$2:$B$1001,,0)</f>
        <v>43866</v>
      </c>
    </row>
    <row r="423" spans="1:5" x14ac:dyDescent="0.35">
      <c r="A423" t="str">
        <f>_xlfn.XLOOKUP(orders!$A423,orders!$A$2:$A$1001,orders!$A$2:$A$1001,,0)</f>
        <v>WNR-71736-993</v>
      </c>
      <c r="B423" t="str">
        <f>IFERROR(_xlfn.XLOOKUP(A423,orders!$A$2:$A$1001,orders!$O$2:$O$1001,,0),"")</f>
        <v>Dark</v>
      </c>
      <c r="C423" t="str">
        <f>_xlfn.XLOOKUP(A423,orders!$A$2:$A$1001,orders!$N$2:$N$1001,,0)</f>
        <v>Liberica</v>
      </c>
      <c r="D423">
        <f>_xlfn.XLOOKUP(A423,orders!$A$2:$A$1001,orders!$M$2:$M$1001,,0)</f>
        <v>31.08</v>
      </c>
      <c r="E423" s="14">
        <f>_xlfn.XLOOKUP(A423,orders!$A$2:$A$1001,orders!$B$2:$B$1001,,0)</f>
        <v>43866</v>
      </c>
    </row>
    <row r="424" spans="1:5" x14ac:dyDescent="0.35">
      <c r="A424" t="str">
        <f>_xlfn.XLOOKUP(orders!$A424,orders!$A$2:$A$1001,orders!$A$2:$A$1001,,0)</f>
        <v>HNI-91338-546</v>
      </c>
      <c r="B424" t="str">
        <f>IFERROR(_xlfn.XLOOKUP(A424,orders!$A$2:$A$1001,orders!$O$2:$O$1001,,0),"")</f>
        <v>Dark</v>
      </c>
      <c r="C424" t="str">
        <f>_xlfn.XLOOKUP(A424,orders!$A$2:$A$1001,orders!$N$2:$N$1001,,0)</f>
        <v>Arabica</v>
      </c>
      <c r="D424">
        <f>_xlfn.XLOOKUP(A424,orders!$A$2:$A$1001,orders!$M$2:$M$1001,,0)</f>
        <v>29.849999999999998</v>
      </c>
      <c r="E424" s="14">
        <f>_xlfn.XLOOKUP(A424,orders!$A$2:$A$1001,orders!$B$2:$B$1001,,0)</f>
        <v>43868</v>
      </c>
    </row>
    <row r="425" spans="1:5" x14ac:dyDescent="0.35">
      <c r="A425" t="str">
        <f>_xlfn.XLOOKUP(orders!$A425,orders!$A$2:$A$1001,orders!$A$2:$A$1001,,0)</f>
        <v>CYH-53243-218</v>
      </c>
      <c r="B425" t="str">
        <f>IFERROR(_xlfn.XLOOKUP(A425,orders!$A$2:$A$1001,orders!$O$2:$O$1001,,0),"")</f>
        <v>Medium</v>
      </c>
      <c r="C425" t="str">
        <f>_xlfn.XLOOKUP(A425,orders!$A$2:$A$1001,orders!$N$2:$N$1001,,0)</f>
        <v>Robusta</v>
      </c>
      <c r="D425">
        <f>_xlfn.XLOOKUP(A425,orders!$A$2:$A$1001,orders!$M$2:$M$1001,,0)</f>
        <v>17.91</v>
      </c>
      <c r="E425" s="14">
        <f>_xlfn.XLOOKUP(A425,orders!$A$2:$A$1001,orders!$B$2:$B$1001,,0)</f>
        <v>44183</v>
      </c>
    </row>
    <row r="426" spans="1:5" x14ac:dyDescent="0.35">
      <c r="A426" t="str">
        <f>_xlfn.XLOOKUP(orders!$A426,orders!$A$2:$A$1001,orders!$A$2:$A$1001,,0)</f>
        <v>SVD-75407-177</v>
      </c>
      <c r="B426" t="str">
        <f>IFERROR(_xlfn.XLOOKUP(A426,orders!$A$2:$A$1001,orders!$O$2:$O$1001,,0),"")</f>
        <v>Light</v>
      </c>
      <c r="C426" t="str">
        <f>_xlfn.XLOOKUP(A426,orders!$A$2:$A$1001,orders!$N$2:$N$1001,,0)</f>
        <v>EXCELSA</v>
      </c>
      <c r="D426">
        <f>_xlfn.XLOOKUP(A426,orders!$A$2:$A$1001,orders!$M$2:$M$1001,,0)</f>
        <v>26.73</v>
      </c>
      <c r="E426" s="14">
        <f>_xlfn.XLOOKUP(A426,orders!$A$2:$A$1001,orders!$B$2:$B$1001,,0)</f>
        <v>44431</v>
      </c>
    </row>
    <row r="427" spans="1:5" x14ac:dyDescent="0.35">
      <c r="A427" t="str">
        <f>_xlfn.XLOOKUP(orders!$A427,orders!$A$2:$A$1001,orders!$A$2:$A$1001,,0)</f>
        <v>NVN-66443-451</v>
      </c>
      <c r="B427" t="str">
        <f>IFERROR(_xlfn.XLOOKUP(A427,orders!$A$2:$A$1001,orders!$O$2:$O$1001,,0),"")</f>
        <v>Dark</v>
      </c>
      <c r="C427" t="str">
        <f>_xlfn.XLOOKUP(A427,orders!$A$2:$A$1001,orders!$N$2:$N$1001,,0)</f>
        <v>Robusta</v>
      </c>
      <c r="D427">
        <f>_xlfn.XLOOKUP(A427,orders!$A$2:$A$1001,orders!$M$2:$M$1001,,0)</f>
        <v>17.899999999999999</v>
      </c>
      <c r="E427" s="14">
        <f>_xlfn.XLOOKUP(A427,orders!$A$2:$A$1001,orders!$B$2:$B$1001,,0)</f>
        <v>44428</v>
      </c>
    </row>
    <row r="428" spans="1:5" x14ac:dyDescent="0.35">
      <c r="A428" t="str">
        <f>_xlfn.XLOOKUP(orders!$A428,orders!$A$2:$A$1001,orders!$A$2:$A$1001,,0)</f>
        <v>JUA-13580-095</v>
      </c>
      <c r="B428" t="str">
        <f>IFERROR(_xlfn.XLOOKUP(A428,orders!$A$2:$A$1001,orders!$O$2:$O$1001,,0),"")</f>
        <v>Light</v>
      </c>
      <c r="C428" t="str">
        <f>_xlfn.XLOOKUP(A428,orders!$A$2:$A$1001,orders!$N$2:$N$1001,,0)</f>
        <v>Robusta</v>
      </c>
      <c r="D428">
        <f>_xlfn.XLOOKUP(A428,orders!$A$2:$A$1001,orders!$M$2:$M$1001,,0)</f>
        <v>14.339999999999998</v>
      </c>
      <c r="E428" s="14">
        <f>_xlfn.XLOOKUP(A428,orders!$A$2:$A$1001,orders!$B$2:$B$1001,,0)</f>
        <v>43556</v>
      </c>
    </row>
    <row r="429" spans="1:5" x14ac:dyDescent="0.35">
      <c r="A429" t="str">
        <f>_xlfn.XLOOKUP(orders!$A429,orders!$A$2:$A$1001,orders!$A$2:$A$1001,,0)</f>
        <v>ACY-56225-839</v>
      </c>
      <c r="B429" t="str">
        <f>IFERROR(_xlfn.XLOOKUP(A429,orders!$A$2:$A$1001,orders!$O$2:$O$1001,,0),"")</f>
        <v>Medium</v>
      </c>
      <c r="C429" t="str">
        <f>_xlfn.XLOOKUP(A429,orders!$A$2:$A$1001,orders!$N$2:$N$1001,,0)</f>
        <v>Arabica</v>
      </c>
      <c r="D429">
        <f>_xlfn.XLOOKUP(A429,orders!$A$2:$A$1001,orders!$M$2:$M$1001,,0)</f>
        <v>77.624999999999986</v>
      </c>
      <c r="E429" s="14">
        <f>_xlfn.XLOOKUP(A429,orders!$A$2:$A$1001,orders!$B$2:$B$1001,,0)</f>
        <v>44224</v>
      </c>
    </row>
    <row r="430" spans="1:5" x14ac:dyDescent="0.35">
      <c r="A430" t="str">
        <f>_xlfn.XLOOKUP(orders!$A430,orders!$A$2:$A$1001,orders!$A$2:$A$1001,,0)</f>
        <v>QBB-07903-622</v>
      </c>
      <c r="B430" t="str">
        <f>IFERROR(_xlfn.XLOOKUP(A430,orders!$A$2:$A$1001,orders!$O$2:$O$1001,,0),"")</f>
        <v>Light</v>
      </c>
      <c r="C430" t="str">
        <f>_xlfn.XLOOKUP(A430,orders!$A$2:$A$1001,orders!$N$2:$N$1001,,0)</f>
        <v>Robusta</v>
      </c>
      <c r="D430">
        <f>_xlfn.XLOOKUP(A430,orders!$A$2:$A$1001,orders!$M$2:$M$1001,,0)</f>
        <v>59.75</v>
      </c>
      <c r="E430" s="14">
        <f>_xlfn.XLOOKUP(A430,orders!$A$2:$A$1001,orders!$B$2:$B$1001,,0)</f>
        <v>43759</v>
      </c>
    </row>
    <row r="431" spans="1:5" x14ac:dyDescent="0.35">
      <c r="A431" t="str">
        <f>_xlfn.XLOOKUP(orders!$A431,orders!$A$2:$A$1001,orders!$A$2:$A$1001,,0)</f>
        <v>JLJ-81802-619</v>
      </c>
      <c r="B431" t="str">
        <f>IFERROR(_xlfn.XLOOKUP(A431,orders!$A$2:$A$1001,orders!$O$2:$O$1001,,0),"")</f>
        <v>Light</v>
      </c>
      <c r="C431" t="str">
        <f>_xlfn.XLOOKUP(A431,orders!$A$2:$A$1001,orders!$N$2:$N$1001,,0)</f>
        <v>Arabica</v>
      </c>
      <c r="D431">
        <f>_xlfn.XLOOKUP(A431,orders!$A$2:$A$1001,orders!$M$2:$M$1001,,0)</f>
        <v>77.699999999999989</v>
      </c>
      <c r="E431" s="14">
        <f>_xlfn.XLOOKUP(A431,orders!$A$2:$A$1001,orders!$B$2:$B$1001,,0)</f>
        <v>44367</v>
      </c>
    </row>
    <row r="432" spans="1:5" x14ac:dyDescent="0.35">
      <c r="A432" t="str">
        <f>_xlfn.XLOOKUP(orders!$A432,orders!$A$2:$A$1001,orders!$A$2:$A$1001,,0)</f>
        <v>HFT-77191-168</v>
      </c>
      <c r="B432" t="str">
        <f>IFERROR(_xlfn.XLOOKUP(A432,orders!$A$2:$A$1001,orders!$O$2:$O$1001,,0),"")</f>
        <v>Dark</v>
      </c>
      <c r="C432" t="str">
        <f>_xlfn.XLOOKUP(A432,orders!$A$2:$A$1001,orders!$N$2:$N$1001,,0)</f>
        <v>Robusta</v>
      </c>
      <c r="D432">
        <f>_xlfn.XLOOKUP(A432,orders!$A$2:$A$1001,orders!$M$2:$M$1001,,0)</f>
        <v>5.3699999999999992</v>
      </c>
      <c r="E432" s="14">
        <f>_xlfn.XLOOKUP(A432,orders!$A$2:$A$1001,orders!$B$2:$B$1001,,0)</f>
        <v>44504</v>
      </c>
    </row>
    <row r="433" spans="1:5" x14ac:dyDescent="0.35">
      <c r="A433" t="str">
        <f>_xlfn.XLOOKUP(orders!$A433,orders!$A$2:$A$1001,orders!$A$2:$A$1001,,0)</f>
        <v>SZR-35951-530</v>
      </c>
      <c r="B433" t="str">
        <f>IFERROR(_xlfn.XLOOKUP(A433,orders!$A$2:$A$1001,orders!$O$2:$O$1001,,0),"")</f>
        <v>Dark</v>
      </c>
      <c r="C433" t="str">
        <f>_xlfn.XLOOKUP(A433,orders!$A$2:$A$1001,orders!$N$2:$N$1001,,0)</f>
        <v>EXCELSA</v>
      </c>
      <c r="D433">
        <f>_xlfn.XLOOKUP(A433,orders!$A$2:$A$1001,orders!$M$2:$M$1001,,0)</f>
        <v>83.835000000000008</v>
      </c>
      <c r="E433" s="14">
        <f>_xlfn.XLOOKUP(A433,orders!$A$2:$A$1001,orders!$B$2:$B$1001,,0)</f>
        <v>44291</v>
      </c>
    </row>
    <row r="434" spans="1:5" x14ac:dyDescent="0.35">
      <c r="A434" t="str">
        <f>_xlfn.XLOOKUP(orders!$A434,orders!$A$2:$A$1001,orders!$A$2:$A$1001,,0)</f>
        <v>IKL-95976-565</v>
      </c>
      <c r="B434" t="str">
        <f>IFERROR(_xlfn.XLOOKUP(A434,orders!$A$2:$A$1001,orders!$O$2:$O$1001,,0),"")</f>
        <v>Medium</v>
      </c>
      <c r="C434" t="str">
        <f>_xlfn.XLOOKUP(A434,orders!$A$2:$A$1001,orders!$N$2:$N$1001,,0)</f>
        <v>Arabica</v>
      </c>
      <c r="D434">
        <f>_xlfn.XLOOKUP(A434,orders!$A$2:$A$1001,orders!$M$2:$M$1001,,0)</f>
        <v>22.5</v>
      </c>
      <c r="E434" s="14">
        <f>_xlfn.XLOOKUP(A434,orders!$A$2:$A$1001,orders!$B$2:$B$1001,,0)</f>
        <v>43808</v>
      </c>
    </row>
    <row r="435" spans="1:5" x14ac:dyDescent="0.35">
      <c r="A435" t="str">
        <f>_xlfn.XLOOKUP(orders!$A435,orders!$A$2:$A$1001,orders!$A$2:$A$1001,,0)</f>
        <v>XEY-48929-474</v>
      </c>
      <c r="B435" t="str">
        <f>IFERROR(_xlfn.XLOOKUP(A435,orders!$A$2:$A$1001,orders!$O$2:$O$1001,,0),"")</f>
        <v>Medium</v>
      </c>
      <c r="C435" t="str">
        <f>_xlfn.XLOOKUP(A435,orders!$A$2:$A$1001,orders!$N$2:$N$1001,,0)</f>
        <v>Liberica</v>
      </c>
      <c r="D435">
        <f>_xlfn.XLOOKUP(A435,orders!$A$2:$A$1001,orders!$M$2:$M$1001,,0)</f>
        <v>200.78999999999996</v>
      </c>
      <c r="E435" s="14">
        <f>_xlfn.XLOOKUP(A435,orders!$A$2:$A$1001,orders!$B$2:$B$1001,,0)</f>
        <v>44563</v>
      </c>
    </row>
    <row r="436" spans="1:5" x14ac:dyDescent="0.35">
      <c r="A436" t="str">
        <f>_xlfn.XLOOKUP(orders!$A436,orders!$A$2:$A$1001,orders!$A$2:$A$1001,,0)</f>
        <v>SQT-07286-736</v>
      </c>
      <c r="B436" t="str">
        <f>IFERROR(_xlfn.XLOOKUP(A436,orders!$A$2:$A$1001,orders!$O$2:$O$1001,,0),"")</f>
        <v>Medium</v>
      </c>
      <c r="C436" t="str">
        <f>_xlfn.XLOOKUP(A436,orders!$A$2:$A$1001,orders!$N$2:$N$1001,,0)</f>
        <v>Arabica</v>
      </c>
      <c r="D436">
        <f>_xlfn.XLOOKUP(A436,orders!$A$2:$A$1001,orders!$M$2:$M$1001,,0)</f>
        <v>67.5</v>
      </c>
      <c r="E436" s="14">
        <f>_xlfn.XLOOKUP(A436,orders!$A$2:$A$1001,orders!$B$2:$B$1001,,0)</f>
        <v>43807</v>
      </c>
    </row>
    <row r="437" spans="1:5" x14ac:dyDescent="0.35">
      <c r="A437" t="str">
        <f>_xlfn.XLOOKUP(orders!$A437,orders!$A$2:$A$1001,orders!$A$2:$A$1001,,0)</f>
        <v>QDU-45390-361</v>
      </c>
      <c r="B437" t="str">
        <f>IFERROR(_xlfn.XLOOKUP(A437,orders!$A$2:$A$1001,orders!$O$2:$O$1001,,0),"")</f>
        <v>Medium</v>
      </c>
      <c r="C437" t="str">
        <f>_xlfn.XLOOKUP(A437,orders!$A$2:$A$1001,orders!$N$2:$N$1001,,0)</f>
        <v>EXCELSA</v>
      </c>
      <c r="D437">
        <f>_xlfn.XLOOKUP(A437,orders!$A$2:$A$1001,orders!$M$2:$M$1001,,0)</f>
        <v>8.25</v>
      </c>
      <c r="E437" s="14">
        <f>_xlfn.XLOOKUP(A437,orders!$A$2:$A$1001,orders!$B$2:$B$1001,,0)</f>
        <v>44528</v>
      </c>
    </row>
    <row r="438" spans="1:5" x14ac:dyDescent="0.35">
      <c r="A438" t="str">
        <f>_xlfn.XLOOKUP(orders!$A438,orders!$A$2:$A$1001,orders!$A$2:$A$1001,,0)</f>
        <v>RUJ-30649-712</v>
      </c>
      <c r="B438" t="str">
        <f>IFERROR(_xlfn.XLOOKUP(A438,orders!$A$2:$A$1001,orders!$O$2:$O$1001,,0),"")</f>
        <v>Light</v>
      </c>
      <c r="C438" t="str">
        <f>_xlfn.XLOOKUP(A438,orders!$A$2:$A$1001,orders!$N$2:$N$1001,,0)</f>
        <v>Liberica</v>
      </c>
      <c r="D438">
        <f>_xlfn.XLOOKUP(A438,orders!$A$2:$A$1001,orders!$M$2:$M$1001,,0)</f>
        <v>9.51</v>
      </c>
      <c r="E438" s="14">
        <f>_xlfn.XLOOKUP(A438,orders!$A$2:$A$1001,orders!$B$2:$B$1001,,0)</f>
        <v>44631</v>
      </c>
    </row>
    <row r="439" spans="1:5" x14ac:dyDescent="0.35">
      <c r="A439" t="str">
        <f>_xlfn.XLOOKUP(orders!$A439,orders!$A$2:$A$1001,orders!$A$2:$A$1001,,0)</f>
        <v>WSV-49732-075</v>
      </c>
      <c r="B439" t="str">
        <f>IFERROR(_xlfn.XLOOKUP(A439,orders!$A$2:$A$1001,orders!$O$2:$O$1001,,0),"")</f>
        <v>Dark</v>
      </c>
      <c r="C439" t="str">
        <f>_xlfn.XLOOKUP(A439,orders!$A$2:$A$1001,orders!$N$2:$N$1001,,0)</f>
        <v>Liberica</v>
      </c>
      <c r="D439">
        <f>_xlfn.XLOOKUP(A439,orders!$A$2:$A$1001,orders!$M$2:$M$1001,,0)</f>
        <v>29.784999999999997</v>
      </c>
      <c r="E439" s="14">
        <f>_xlfn.XLOOKUP(A439,orders!$A$2:$A$1001,orders!$B$2:$B$1001,,0)</f>
        <v>44213</v>
      </c>
    </row>
    <row r="440" spans="1:5" x14ac:dyDescent="0.35">
      <c r="A440" t="str">
        <f>_xlfn.XLOOKUP(orders!$A440,orders!$A$2:$A$1001,orders!$A$2:$A$1001,,0)</f>
        <v>VJF-46305-323</v>
      </c>
      <c r="B440" t="str">
        <f>IFERROR(_xlfn.XLOOKUP(A440,orders!$A$2:$A$1001,orders!$O$2:$O$1001,,0),"")</f>
        <v>Dark</v>
      </c>
      <c r="C440" t="str">
        <f>_xlfn.XLOOKUP(A440,orders!$A$2:$A$1001,orders!$N$2:$N$1001,,0)</f>
        <v>Liberica</v>
      </c>
      <c r="D440">
        <f>_xlfn.XLOOKUP(A440,orders!$A$2:$A$1001,orders!$M$2:$M$1001,,0)</f>
        <v>15.54</v>
      </c>
      <c r="E440" s="14">
        <f>_xlfn.XLOOKUP(A440,orders!$A$2:$A$1001,orders!$B$2:$B$1001,,0)</f>
        <v>43483</v>
      </c>
    </row>
    <row r="441" spans="1:5" x14ac:dyDescent="0.35">
      <c r="A441" t="str">
        <f>_xlfn.XLOOKUP(orders!$A441,orders!$A$2:$A$1001,orders!$A$2:$A$1001,,0)</f>
        <v>CXD-74176-600</v>
      </c>
      <c r="B441" t="str">
        <f>IFERROR(_xlfn.XLOOKUP(A441,orders!$A$2:$A$1001,orders!$O$2:$O$1001,,0),"")</f>
        <v>Light</v>
      </c>
      <c r="C441" t="str">
        <f>_xlfn.XLOOKUP(A441,orders!$A$2:$A$1001,orders!$N$2:$N$1001,,0)</f>
        <v>EXCELSA</v>
      </c>
      <c r="D441">
        <f>_xlfn.XLOOKUP(A441,orders!$A$2:$A$1001,orders!$M$2:$M$1001,,0)</f>
        <v>35.64</v>
      </c>
      <c r="E441" s="14">
        <f>_xlfn.XLOOKUP(A441,orders!$A$2:$A$1001,orders!$B$2:$B$1001,,0)</f>
        <v>43562</v>
      </c>
    </row>
    <row r="442" spans="1:5" x14ac:dyDescent="0.35">
      <c r="A442" t="str">
        <f>_xlfn.XLOOKUP(orders!$A442,orders!$A$2:$A$1001,orders!$A$2:$A$1001,,0)</f>
        <v>ADX-50674-975</v>
      </c>
      <c r="B442" t="str">
        <f>IFERROR(_xlfn.XLOOKUP(A442,orders!$A$2:$A$1001,orders!$O$2:$O$1001,,0),"")</f>
        <v>Medium</v>
      </c>
      <c r="C442" t="str">
        <f>_xlfn.XLOOKUP(A442,orders!$A$2:$A$1001,orders!$N$2:$N$1001,,0)</f>
        <v>Arabica</v>
      </c>
      <c r="D442">
        <f>_xlfn.XLOOKUP(A442,orders!$A$2:$A$1001,orders!$M$2:$M$1001,,0)</f>
        <v>103.49999999999999</v>
      </c>
      <c r="E442" s="14">
        <f>_xlfn.XLOOKUP(A442,orders!$A$2:$A$1001,orders!$B$2:$B$1001,,0)</f>
        <v>44230</v>
      </c>
    </row>
    <row r="443" spans="1:5" x14ac:dyDescent="0.35">
      <c r="A443" t="str">
        <f>_xlfn.XLOOKUP(orders!$A443,orders!$A$2:$A$1001,orders!$A$2:$A$1001,,0)</f>
        <v>RRP-51647-420</v>
      </c>
      <c r="B443" t="str">
        <f>IFERROR(_xlfn.XLOOKUP(A443,orders!$A$2:$A$1001,orders!$O$2:$O$1001,,0),"")</f>
        <v>Dark</v>
      </c>
      <c r="C443" t="str">
        <f>_xlfn.XLOOKUP(A443,orders!$A$2:$A$1001,orders!$N$2:$N$1001,,0)</f>
        <v>EXCELSA</v>
      </c>
      <c r="D443">
        <f>_xlfn.XLOOKUP(A443,orders!$A$2:$A$1001,orders!$M$2:$M$1001,,0)</f>
        <v>36.450000000000003</v>
      </c>
      <c r="E443" s="14">
        <f>_xlfn.XLOOKUP(A443,orders!$A$2:$A$1001,orders!$B$2:$B$1001,,0)</f>
        <v>43573</v>
      </c>
    </row>
    <row r="444" spans="1:5" x14ac:dyDescent="0.35">
      <c r="A444" t="str">
        <f>_xlfn.XLOOKUP(orders!$A444,orders!$A$2:$A$1001,orders!$A$2:$A$1001,,0)</f>
        <v>PKJ-99134-523</v>
      </c>
      <c r="B444" t="str">
        <f>IFERROR(_xlfn.XLOOKUP(A444,orders!$A$2:$A$1001,orders!$O$2:$O$1001,,0),"")</f>
        <v>Light</v>
      </c>
      <c r="C444" t="str">
        <f>_xlfn.XLOOKUP(A444,orders!$A$2:$A$1001,orders!$N$2:$N$1001,,0)</f>
        <v>Robusta</v>
      </c>
      <c r="D444">
        <f>_xlfn.XLOOKUP(A444,orders!$A$2:$A$1001,orders!$M$2:$M$1001,,0)</f>
        <v>35.849999999999994</v>
      </c>
      <c r="E444" s="14">
        <f>_xlfn.XLOOKUP(A444,orders!$A$2:$A$1001,orders!$B$2:$B$1001,,0)</f>
        <v>44384</v>
      </c>
    </row>
    <row r="445" spans="1:5" x14ac:dyDescent="0.35">
      <c r="A445" t="str">
        <f>_xlfn.XLOOKUP(orders!$A445,orders!$A$2:$A$1001,orders!$A$2:$A$1001,,0)</f>
        <v>FZQ-29439-457</v>
      </c>
      <c r="B445" t="str">
        <f>IFERROR(_xlfn.XLOOKUP(A445,orders!$A$2:$A$1001,orders!$O$2:$O$1001,,0),"")</f>
        <v>Light</v>
      </c>
      <c r="C445" t="str">
        <f>_xlfn.XLOOKUP(A445,orders!$A$2:$A$1001,orders!$N$2:$N$1001,,0)</f>
        <v>EXCELSA</v>
      </c>
      <c r="D445">
        <f>_xlfn.XLOOKUP(A445,orders!$A$2:$A$1001,orders!$M$2:$M$1001,,0)</f>
        <v>22.274999999999999</v>
      </c>
      <c r="E445" s="14">
        <f>_xlfn.XLOOKUP(A445,orders!$A$2:$A$1001,orders!$B$2:$B$1001,,0)</f>
        <v>44250</v>
      </c>
    </row>
    <row r="446" spans="1:5" x14ac:dyDescent="0.35">
      <c r="A446" t="str">
        <f>_xlfn.XLOOKUP(orders!$A446,orders!$A$2:$A$1001,orders!$A$2:$A$1001,,0)</f>
        <v>USN-68115-161</v>
      </c>
      <c r="B446" t="str">
        <f>IFERROR(_xlfn.XLOOKUP(A446,orders!$A$2:$A$1001,orders!$O$2:$O$1001,,0),"")</f>
        <v>Medium</v>
      </c>
      <c r="C446" t="str">
        <f>_xlfn.XLOOKUP(A446,orders!$A$2:$A$1001,orders!$N$2:$N$1001,,0)</f>
        <v>EXCELSA</v>
      </c>
      <c r="D446">
        <f>_xlfn.XLOOKUP(A446,orders!$A$2:$A$1001,orders!$M$2:$M$1001,,0)</f>
        <v>24.75</v>
      </c>
      <c r="E446" s="14">
        <f>_xlfn.XLOOKUP(A446,orders!$A$2:$A$1001,orders!$B$2:$B$1001,,0)</f>
        <v>44418</v>
      </c>
    </row>
    <row r="447" spans="1:5" x14ac:dyDescent="0.35">
      <c r="A447" t="str">
        <f>_xlfn.XLOOKUP(orders!$A447,orders!$A$2:$A$1001,orders!$A$2:$A$1001,,0)</f>
        <v>IXU-20263-532</v>
      </c>
      <c r="B447" t="str">
        <f>IFERROR(_xlfn.XLOOKUP(A447,orders!$A$2:$A$1001,orders!$O$2:$O$1001,,0),"")</f>
        <v>Medium</v>
      </c>
      <c r="C447" t="str">
        <f>_xlfn.XLOOKUP(A447,orders!$A$2:$A$1001,orders!$N$2:$N$1001,,0)</f>
        <v>Liberica</v>
      </c>
      <c r="D447">
        <f>_xlfn.XLOOKUP(A447,orders!$A$2:$A$1001,orders!$M$2:$M$1001,,0)</f>
        <v>66.929999999999993</v>
      </c>
      <c r="E447" s="14">
        <f>_xlfn.XLOOKUP(A447,orders!$A$2:$A$1001,orders!$B$2:$B$1001,,0)</f>
        <v>43784</v>
      </c>
    </row>
    <row r="448" spans="1:5" x14ac:dyDescent="0.35">
      <c r="A448" t="str">
        <f>_xlfn.XLOOKUP(orders!$A448,orders!$A$2:$A$1001,orders!$A$2:$A$1001,,0)</f>
        <v>CBT-15092-420</v>
      </c>
      <c r="B448" t="str">
        <f>IFERROR(_xlfn.XLOOKUP(A448,orders!$A$2:$A$1001,orders!$O$2:$O$1001,,0),"")</f>
        <v>Medium</v>
      </c>
      <c r="C448" t="str">
        <f>_xlfn.XLOOKUP(A448,orders!$A$2:$A$1001,orders!$N$2:$N$1001,,0)</f>
        <v>Liberica</v>
      </c>
      <c r="D448">
        <f>_xlfn.XLOOKUP(A448,orders!$A$2:$A$1001,orders!$M$2:$M$1001,,0)</f>
        <v>8.73</v>
      </c>
      <c r="E448" s="14">
        <f>_xlfn.XLOOKUP(A448,orders!$A$2:$A$1001,orders!$B$2:$B$1001,,0)</f>
        <v>43816</v>
      </c>
    </row>
    <row r="449" spans="1:5" x14ac:dyDescent="0.35">
      <c r="A449" t="str">
        <f>_xlfn.XLOOKUP(orders!$A449,orders!$A$2:$A$1001,orders!$A$2:$A$1001,,0)</f>
        <v>PKQ-46841-696</v>
      </c>
      <c r="B449" t="str">
        <f>IFERROR(_xlfn.XLOOKUP(A449,orders!$A$2:$A$1001,orders!$O$2:$O$1001,,0),"")</f>
        <v>Medium</v>
      </c>
      <c r="C449" t="str">
        <f>_xlfn.XLOOKUP(A449,orders!$A$2:$A$1001,orders!$N$2:$N$1001,,0)</f>
        <v>Robusta</v>
      </c>
      <c r="D449">
        <f>_xlfn.XLOOKUP(A449,orders!$A$2:$A$1001,orders!$M$2:$M$1001,,0)</f>
        <v>17.91</v>
      </c>
      <c r="E449" s="14">
        <f>_xlfn.XLOOKUP(A449,orders!$A$2:$A$1001,orders!$B$2:$B$1001,,0)</f>
        <v>43908</v>
      </c>
    </row>
    <row r="450" spans="1:5" x14ac:dyDescent="0.35">
      <c r="A450" t="str">
        <f>_xlfn.XLOOKUP(orders!$A450,orders!$A$2:$A$1001,orders!$A$2:$A$1001,,0)</f>
        <v>XDU-05471-219</v>
      </c>
      <c r="B450" t="str">
        <f>IFERROR(_xlfn.XLOOKUP(A450,orders!$A$2:$A$1001,orders!$O$2:$O$1001,,0),"")</f>
        <v>Light</v>
      </c>
      <c r="C450" t="str">
        <f>_xlfn.XLOOKUP(A450,orders!$A$2:$A$1001,orders!$N$2:$N$1001,,0)</f>
        <v>Robusta</v>
      </c>
      <c r="D450">
        <f>_xlfn.XLOOKUP(A450,orders!$A$2:$A$1001,orders!$M$2:$M$1001,,0)</f>
        <v>7.169999999999999</v>
      </c>
      <c r="E450" s="14">
        <f>_xlfn.XLOOKUP(A450,orders!$A$2:$A$1001,orders!$B$2:$B$1001,,0)</f>
        <v>44718</v>
      </c>
    </row>
    <row r="451" spans="1:5" x14ac:dyDescent="0.35">
      <c r="A451" t="str">
        <f>_xlfn.XLOOKUP(orders!$A451,orders!$A$2:$A$1001,orders!$A$2:$A$1001,,0)</f>
        <v>NID-20149-329</v>
      </c>
      <c r="B451" t="str">
        <f>IFERROR(_xlfn.XLOOKUP(A451,orders!$A$2:$A$1001,orders!$O$2:$O$1001,,0),"")</f>
        <v>Dark</v>
      </c>
      <c r="C451" t="str">
        <f>_xlfn.XLOOKUP(A451,orders!$A$2:$A$1001,orders!$N$2:$N$1001,,0)</f>
        <v>Robusta</v>
      </c>
      <c r="D451">
        <f>_xlfn.XLOOKUP(A451,orders!$A$2:$A$1001,orders!$M$2:$M$1001,,0)</f>
        <v>5.3699999999999992</v>
      </c>
      <c r="E451" s="14">
        <f>_xlfn.XLOOKUP(A451,orders!$A$2:$A$1001,orders!$B$2:$B$1001,,0)</f>
        <v>44336</v>
      </c>
    </row>
    <row r="452" spans="1:5" x14ac:dyDescent="0.35">
      <c r="A452" t="str">
        <f>_xlfn.XLOOKUP(orders!$A452,orders!$A$2:$A$1001,orders!$A$2:$A$1001,,0)</f>
        <v>SVU-27222-213</v>
      </c>
      <c r="B452" t="str">
        <f>IFERROR(_xlfn.XLOOKUP(A452,orders!$A$2:$A$1001,orders!$O$2:$O$1001,,0),"")</f>
        <v>Light</v>
      </c>
      <c r="C452" t="str">
        <f>_xlfn.XLOOKUP(A452,orders!$A$2:$A$1001,orders!$N$2:$N$1001,,0)</f>
        <v>Liberica</v>
      </c>
      <c r="D452">
        <f>_xlfn.XLOOKUP(A452,orders!$A$2:$A$1001,orders!$M$2:$M$1001,,0)</f>
        <v>23.774999999999999</v>
      </c>
      <c r="E452" s="14">
        <f>_xlfn.XLOOKUP(A452,orders!$A$2:$A$1001,orders!$B$2:$B$1001,,0)</f>
        <v>44207</v>
      </c>
    </row>
    <row r="453" spans="1:5" x14ac:dyDescent="0.35">
      <c r="A453" t="str">
        <f>_xlfn.XLOOKUP(orders!$A453,orders!$A$2:$A$1001,orders!$A$2:$A$1001,,0)</f>
        <v>RWI-84131-848</v>
      </c>
      <c r="B453" t="str">
        <f>IFERROR(_xlfn.XLOOKUP(A453,orders!$A$2:$A$1001,orders!$O$2:$O$1001,,0),"")</f>
        <v>Dark</v>
      </c>
      <c r="C453" t="str">
        <f>_xlfn.XLOOKUP(A453,orders!$A$2:$A$1001,orders!$N$2:$N$1001,,0)</f>
        <v>Robusta</v>
      </c>
      <c r="D453">
        <f>_xlfn.XLOOKUP(A453,orders!$A$2:$A$1001,orders!$M$2:$M$1001,,0)</f>
        <v>41.169999999999995</v>
      </c>
      <c r="E453" s="14">
        <f>_xlfn.XLOOKUP(A453,orders!$A$2:$A$1001,orders!$B$2:$B$1001,,0)</f>
        <v>43518</v>
      </c>
    </row>
    <row r="454" spans="1:5" x14ac:dyDescent="0.35">
      <c r="A454" t="str">
        <f>_xlfn.XLOOKUP(orders!$A454,orders!$A$2:$A$1001,orders!$A$2:$A$1001,,0)</f>
        <v>GUU-40666-525</v>
      </c>
      <c r="B454" t="str">
        <f>IFERROR(_xlfn.XLOOKUP(A454,orders!$A$2:$A$1001,orders!$O$2:$O$1001,,0),"")</f>
        <v>Light</v>
      </c>
      <c r="C454" t="str">
        <f>_xlfn.XLOOKUP(A454,orders!$A$2:$A$1001,orders!$N$2:$N$1001,,0)</f>
        <v>Arabica</v>
      </c>
      <c r="D454">
        <f>_xlfn.XLOOKUP(A454,orders!$A$2:$A$1001,orders!$M$2:$M$1001,,0)</f>
        <v>11.654999999999999</v>
      </c>
      <c r="E454" s="14">
        <f>_xlfn.XLOOKUP(A454,orders!$A$2:$A$1001,orders!$B$2:$B$1001,,0)</f>
        <v>44524</v>
      </c>
    </row>
    <row r="455" spans="1:5" x14ac:dyDescent="0.35">
      <c r="A455" t="str">
        <f>_xlfn.XLOOKUP(orders!$A455,orders!$A$2:$A$1001,orders!$A$2:$A$1001,,0)</f>
        <v>SCN-51395-066</v>
      </c>
      <c r="B455" t="str">
        <f>IFERROR(_xlfn.XLOOKUP(A455,orders!$A$2:$A$1001,orders!$O$2:$O$1001,,0),"")</f>
        <v>Light</v>
      </c>
      <c r="C455" t="str">
        <f>_xlfn.XLOOKUP(A455,orders!$A$2:$A$1001,orders!$N$2:$N$1001,,0)</f>
        <v>Liberica</v>
      </c>
      <c r="D455">
        <f>_xlfn.XLOOKUP(A455,orders!$A$2:$A$1001,orders!$M$2:$M$1001,,0)</f>
        <v>38.04</v>
      </c>
      <c r="E455" s="14">
        <f>_xlfn.XLOOKUP(A455,orders!$A$2:$A$1001,orders!$B$2:$B$1001,,0)</f>
        <v>44579</v>
      </c>
    </row>
    <row r="456" spans="1:5" x14ac:dyDescent="0.35">
      <c r="A456" t="str">
        <f>_xlfn.XLOOKUP(orders!$A456,orders!$A$2:$A$1001,orders!$A$2:$A$1001,,0)</f>
        <v>ULA-24644-321</v>
      </c>
      <c r="B456" t="str">
        <f>IFERROR(_xlfn.XLOOKUP(A456,orders!$A$2:$A$1001,orders!$O$2:$O$1001,,0),"")</f>
        <v>Dark</v>
      </c>
      <c r="C456" t="str">
        <f>_xlfn.XLOOKUP(A456,orders!$A$2:$A$1001,orders!$N$2:$N$1001,,0)</f>
        <v>Robusta</v>
      </c>
      <c r="D456">
        <f>_xlfn.XLOOKUP(A456,orders!$A$2:$A$1001,orders!$M$2:$M$1001,,0)</f>
        <v>82.339999999999989</v>
      </c>
      <c r="E456" s="14">
        <f>_xlfn.XLOOKUP(A456,orders!$A$2:$A$1001,orders!$B$2:$B$1001,,0)</f>
        <v>44421</v>
      </c>
    </row>
    <row r="457" spans="1:5" x14ac:dyDescent="0.35">
      <c r="A457" t="str">
        <f>_xlfn.XLOOKUP(orders!$A457,orders!$A$2:$A$1001,orders!$A$2:$A$1001,,0)</f>
        <v>EOL-92666-762</v>
      </c>
      <c r="B457" t="str">
        <f>IFERROR(_xlfn.XLOOKUP(A457,orders!$A$2:$A$1001,orders!$O$2:$O$1001,,0),"")</f>
        <v>Light</v>
      </c>
      <c r="C457" t="str">
        <f>_xlfn.XLOOKUP(A457,orders!$A$2:$A$1001,orders!$N$2:$N$1001,,0)</f>
        <v>Liberica</v>
      </c>
      <c r="D457">
        <f>_xlfn.XLOOKUP(A457,orders!$A$2:$A$1001,orders!$M$2:$M$1001,,0)</f>
        <v>9.51</v>
      </c>
      <c r="E457" s="14">
        <f>_xlfn.XLOOKUP(A457,orders!$A$2:$A$1001,orders!$B$2:$B$1001,,0)</f>
        <v>43841</v>
      </c>
    </row>
    <row r="458" spans="1:5" x14ac:dyDescent="0.35">
      <c r="A458" t="str">
        <f>_xlfn.XLOOKUP(orders!$A458,orders!$A$2:$A$1001,orders!$A$2:$A$1001,,0)</f>
        <v>AJV-18231-334</v>
      </c>
      <c r="B458" t="str">
        <f>IFERROR(_xlfn.XLOOKUP(A458,orders!$A$2:$A$1001,orders!$O$2:$O$1001,,0),"")</f>
        <v>Dark</v>
      </c>
      <c r="C458" t="str">
        <f>_xlfn.XLOOKUP(A458,orders!$A$2:$A$1001,orders!$N$2:$N$1001,,0)</f>
        <v>Robusta</v>
      </c>
      <c r="D458">
        <f>_xlfn.XLOOKUP(A458,orders!$A$2:$A$1001,orders!$M$2:$M$1001,,0)</f>
        <v>41.169999999999995</v>
      </c>
      <c r="E458" s="14">
        <f>_xlfn.XLOOKUP(A458,orders!$A$2:$A$1001,orders!$B$2:$B$1001,,0)</f>
        <v>44017</v>
      </c>
    </row>
    <row r="459" spans="1:5" x14ac:dyDescent="0.35">
      <c r="A459" t="str">
        <f>_xlfn.XLOOKUP(orders!$A459,orders!$A$2:$A$1001,orders!$A$2:$A$1001,,0)</f>
        <v>ZQI-47236-301</v>
      </c>
      <c r="B459" t="str">
        <f>IFERROR(_xlfn.XLOOKUP(A459,orders!$A$2:$A$1001,orders!$O$2:$O$1001,,0),"")</f>
        <v>Light</v>
      </c>
      <c r="C459" t="str">
        <f>_xlfn.XLOOKUP(A459,orders!$A$2:$A$1001,orders!$N$2:$N$1001,,0)</f>
        <v>Liberica</v>
      </c>
      <c r="D459">
        <f>_xlfn.XLOOKUP(A459,orders!$A$2:$A$1001,orders!$M$2:$M$1001,,0)</f>
        <v>47.55</v>
      </c>
      <c r="E459" s="14">
        <f>_xlfn.XLOOKUP(A459,orders!$A$2:$A$1001,orders!$B$2:$B$1001,,0)</f>
        <v>43671</v>
      </c>
    </row>
    <row r="460" spans="1:5" x14ac:dyDescent="0.35">
      <c r="A460" t="str">
        <f>_xlfn.XLOOKUP(orders!$A460,orders!$A$2:$A$1001,orders!$A$2:$A$1001,,0)</f>
        <v>ZCR-15721-658</v>
      </c>
      <c r="B460" t="str">
        <f>IFERROR(_xlfn.XLOOKUP(A460,orders!$A$2:$A$1001,orders!$O$2:$O$1001,,0),"")</f>
        <v>Medium</v>
      </c>
      <c r="C460" t="str">
        <f>_xlfn.XLOOKUP(A460,orders!$A$2:$A$1001,orders!$N$2:$N$1001,,0)</f>
        <v>Arabica</v>
      </c>
      <c r="D460">
        <f>_xlfn.XLOOKUP(A460,orders!$A$2:$A$1001,orders!$M$2:$M$1001,,0)</f>
        <v>45</v>
      </c>
      <c r="E460" s="14">
        <f>_xlfn.XLOOKUP(A460,orders!$A$2:$A$1001,orders!$B$2:$B$1001,,0)</f>
        <v>44707</v>
      </c>
    </row>
    <row r="461" spans="1:5" x14ac:dyDescent="0.35">
      <c r="A461" t="str">
        <f>_xlfn.XLOOKUP(orders!$A461,orders!$A$2:$A$1001,orders!$A$2:$A$1001,,0)</f>
        <v>QEW-47945-682</v>
      </c>
      <c r="B461" t="str">
        <f>IFERROR(_xlfn.XLOOKUP(A461,orders!$A$2:$A$1001,orders!$O$2:$O$1001,,0),"")</f>
        <v>Light</v>
      </c>
      <c r="C461" t="str">
        <f>_xlfn.XLOOKUP(A461,orders!$A$2:$A$1001,orders!$N$2:$N$1001,,0)</f>
        <v>Liberica</v>
      </c>
      <c r="D461">
        <f>_xlfn.XLOOKUP(A461,orders!$A$2:$A$1001,orders!$M$2:$M$1001,,0)</f>
        <v>23.774999999999999</v>
      </c>
      <c r="E461" s="14">
        <f>_xlfn.XLOOKUP(A461,orders!$A$2:$A$1001,orders!$B$2:$B$1001,,0)</f>
        <v>43840</v>
      </c>
    </row>
    <row r="462" spans="1:5" x14ac:dyDescent="0.35">
      <c r="A462" t="str">
        <f>_xlfn.XLOOKUP(orders!$A462,orders!$A$2:$A$1001,orders!$A$2:$A$1001,,0)</f>
        <v>PSY-45485-542</v>
      </c>
      <c r="B462" t="str">
        <f>IFERROR(_xlfn.XLOOKUP(A462,orders!$A$2:$A$1001,orders!$O$2:$O$1001,,0),"")</f>
        <v>Dark</v>
      </c>
      <c r="C462" t="str">
        <f>_xlfn.XLOOKUP(A462,orders!$A$2:$A$1001,orders!$N$2:$N$1001,,0)</f>
        <v>Robusta</v>
      </c>
      <c r="D462">
        <f>_xlfn.XLOOKUP(A462,orders!$A$2:$A$1001,orders!$M$2:$M$1001,,0)</f>
        <v>16.11</v>
      </c>
      <c r="E462" s="14">
        <f>_xlfn.XLOOKUP(A462,orders!$A$2:$A$1001,orders!$B$2:$B$1001,,0)</f>
        <v>43602</v>
      </c>
    </row>
    <row r="463" spans="1:5" x14ac:dyDescent="0.35">
      <c r="A463" t="str">
        <f>_xlfn.XLOOKUP(orders!$A463,orders!$A$2:$A$1001,orders!$A$2:$A$1001,,0)</f>
        <v>BAQ-74241-156</v>
      </c>
      <c r="B463" t="str">
        <f>IFERROR(_xlfn.XLOOKUP(A463,orders!$A$2:$A$1001,orders!$O$2:$O$1001,,0),"")</f>
        <v>Dark</v>
      </c>
      <c r="C463" t="str">
        <f>_xlfn.XLOOKUP(A463,orders!$A$2:$A$1001,orders!$N$2:$N$1001,,0)</f>
        <v>Robusta</v>
      </c>
      <c r="D463">
        <f>_xlfn.XLOOKUP(A463,orders!$A$2:$A$1001,orders!$M$2:$M$1001,,0)</f>
        <v>10.739999999999998</v>
      </c>
      <c r="E463" s="14">
        <f>_xlfn.XLOOKUP(A463,orders!$A$2:$A$1001,orders!$B$2:$B$1001,,0)</f>
        <v>44036</v>
      </c>
    </row>
    <row r="464" spans="1:5" x14ac:dyDescent="0.35">
      <c r="A464" t="str">
        <f>_xlfn.XLOOKUP(orders!$A464,orders!$A$2:$A$1001,orders!$A$2:$A$1001,,0)</f>
        <v>BVU-77367-451</v>
      </c>
      <c r="B464" t="str">
        <f>IFERROR(_xlfn.XLOOKUP(A464,orders!$A$2:$A$1001,orders!$O$2:$O$1001,,0),"")</f>
        <v>Dark</v>
      </c>
      <c r="C464" t="str">
        <f>_xlfn.XLOOKUP(A464,orders!$A$2:$A$1001,orders!$N$2:$N$1001,,0)</f>
        <v>Arabica</v>
      </c>
      <c r="D464">
        <f>_xlfn.XLOOKUP(A464,orders!$A$2:$A$1001,orders!$M$2:$M$1001,,0)</f>
        <v>49.75</v>
      </c>
      <c r="E464" s="14">
        <f>_xlfn.XLOOKUP(A464,orders!$A$2:$A$1001,orders!$B$2:$B$1001,,0)</f>
        <v>44124</v>
      </c>
    </row>
    <row r="465" spans="1:5" x14ac:dyDescent="0.35">
      <c r="A465" t="str">
        <f>_xlfn.XLOOKUP(orders!$A465,orders!$A$2:$A$1001,orders!$A$2:$A$1001,,0)</f>
        <v>TJE-91516-344</v>
      </c>
      <c r="B465" t="str">
        <f>IFERROR(_xlfn.XLOOKUP(A465,orders!$A$2:$A$1001,orders!$O$2:$O$1001,,0),"")</f>
        <v>Medium</v>
      </c>
      <c r="C465" t="str">
        <f>_xlfn.XLOOKUP(A465,orders!$A$2:$A$1001,orders!$N$2:$N$1001,,0)</f>
        <v>EXCELSA</v>
      </c>
      <c r="D465">
        <f>_xlfn.XLOOKUP(A465,orders!$A$2:$A$1001,orders!$M$2:$M$1001,,0)</f>
        <v>27.5</v>
      </c>
      <c r="E465" s="14">
        <f>_xlfn.XLOOKUP(A465,orders!$A$2:$A$1001,orders!$B$2:$B$1001,,0)</f>
        <v>43730</v>
      </c>
    </row>
    <row r="466" spans="1:5" x14ac:dyDescent="0.35">
      <c r="A466" t="str">
        <f>_xlfn.XLOOKUP(orders!$A466,orders!$A$2:$A$1001,orders!$A$2:$A$1001,,0)</f>
        <v>LIS-96202-702</v>
      </c>
      <c r="B466" t="str">
        <f>IFERROR(_xlfn.XLOOKUP(A466,orders!$A$2:$A$1001,orders!$O$2:$O$1001,,0),"")</f>
        <v>Dark</v>
      </c>
      <c r="C466" t="str">
        <f>_xlfn.XLOOKUP(A466,orders!$A$2:$A$1001,orders!$N$2:$N$1001,,0)</f>
        <v>Liberica</v>
      </c>
      <c r="D466">
        <f>_xlfn.XLOOKUP(A466,orders!$A$2:$A$1001,orders!$M$2:$M$1001,,0)</f>
        <v>119.13999999999999</v>
      </c>
      <c r="E466" s="14">
        <f>_xlfn.XLOOKUP(A466,orders!$A$2:$A$1001,orders!$B$2:$B$1001,,0)</f>
        <v>43989</v>
      </c>
    </row>
    <row r="467" spans="1:5" x14ac:dyDescent="0.35">
      <c r="A467" t="str">
        <f>_xlfn.XLOOKUP(orders!$A467,orders!$A$2:$A$1001,orders!$A$2:$A$1001,,0)</f>
        <v>VIO-27668-766</v>
      </c>
      <c r="B467" t="str">
        <f>IFERROR(_xlfn.XLOOKUP(A467,orders!$A$2:$A$1001,orders!$O$2:$O$1001,,0),"")</f>
        <v>Dark</v>
      </c>
      <c r="C467" t="str">
        <f>_xlfn.XLOOKUP(A467,orders!$A$2:$A$1001,orders!$N$2:$N$1001,,0)</f>
        <v>Robusta</v>
      </c>
      <c r="D467">
        <f>_xlfn.XLOOKUP(A467,orders!$A$2:$A$1001,orders!$M$2:$M$1001,,0)</f>
        <v>20.584999999999997</v>
      </c>
      <c r="E467" s="14">
        <f>_xlfn.XLOOKUP(A467,orders!$A$2:$A$1001,orders!$B$2:$B$1001,,0)</f>
        <v>43814</v>
      </c>
    </row>
    <row r="468" spans="1:5" x14ac:dyDescent="0.35">
      <c r="A468" t="str">
        <f>_xlfn.XLOOKUP(orders!$A468,orders!$A$2:$A$1001,orders!$A$2:$A$1001,,0)</f>
        <v>ZVG-20473-043</v>
      </c>
      <c r="B468" t="str">
        <f>IFERROR(_xlfn.XLOOKUP(A468,orders!$A$2:$A$1001,orders!$O$2:$O$1001,,0),"")</f>
        <v>Dark</v>
      </c>
      <c r="C468" t="str">
        <f>_xlfn.XLOOKUP(A468,orders!$A$2:$A$1001,orders!$N$2:$N$1001,,0)</f>
        <v>Arabica</v>
      </c>
      <c r="D468">
        <f>_xlfn.XLOOKUP(A468,orders!$A$2:$A$1001,orders!$M$2:$M$1001,,0)</f>
        <v>8.9550000000000001</v>
      </c>
      <c r="E468" s="14">
        <f>_xlfn.XLOOKUP(A468,orders!$A$2:$A$1001,orders!$B$2:$B$1001,,0)</f>
        <v>44171</v>
      </c>
    </row>
    <row r="469" spans="1:5" x14ac:dyDescent="0.35">
      <c r="A469" t="str">
        <f>_xlfn.XLOOKUP(orders!$A469,orders!$A$2:$A$1001,orders!$A$2:$A$1001,,0)</f>
        <v>KGZ-56395-231</v>
      </c>
      <c r="B469" t="str">
        <f>IFERROR(_xlfn.XLOOKUP(A469,orders!$A$2:$A$1001,orders!$O$2:$O$1001,,0),"")</f>
        <v>Dark</v>
      </c>
      <c r="C469" t="str">
        <f>_xlfn.XLOOKUP(A469,orders!$A$2:$A$1001,orders!$N$2:$N$1001,,0)</f>
        <v>Arabica</v>
      </c>
      <c r="D469">
        <f>_xlfn.XLOOKUP(A469,orders!$A$2:$A$1001,orders!$M$2:$M$1001,,0)</f>
        <v>5.97</v>
      </c>
      <c r="E469" s="14">
        <f>_xlfn.XLOOKUP(A469,orders!$A$2:$A$1001,orders!$B$2:$B$1001,,0)</f>
        <v>44536</v>
      </c>
    </row>
    <row r="470" spans="1:5" x14ac:dyDescent="0.35">
      <c r="A470" t="str">
        <f>_xlfn.XLOOKUP(orders!$A470,orders!$A$2:$A$1001,orders!$A$2:$A$1001,,0)</f>
        <v>CUU-92244-729</v>
      </c>
      <c r="B470" t="str">
        <f>IFERROR(_xlfn.XLOOKUP(A470,orders!$A$2:$A$1001,orders!$O$2:$O$1001,,0),"")</f>
        <v>Medium</v>
      </c>
      <c r="C470" t="str">
        <f>_xlfn.XLOOKUP(A470,orders!$A$2:$A$1001,orders!$N$2:$N$1001,,0)</f>
        <v>EXCELSA</v>
      </c>
      <c r="D470">
        <f>_xlfn.XLOOKUP(A470,orders!$A$2:$A$1001,orders!$M$2:$M$1001,,0)</f>
        <v>41.25</v>
      </c>
      <c r="E470" s="14">
        <f>_xlfn.XLOOKUP(A470,orders!$A$2:$A$1001,orders!$B$2:$B$1001,,0)</f>
        <v>44023</v>
      </c>
    </row>
    <row r="471" spans="1:5" x14ac:dyDescent="0.35">
      <c r="A471" t="str">
        <f>_xlfn.XLOOKUP(orders!$A471,orders!$A$2:$A$1001,orders!$A$2:$A$1001,,0)</f>
        <v>EHE-94714-312</v>
      </c>
      <c r="B471" t="str">
        <f>IFERROR(_xlfn.XLOOKUP(A471,orders!$A$2:$A$1001,orders!$O$2:$O$1001,,0),"")</f>
        <v>Light</v>
      </c>
      <c r="C471" t="str">
        <f>_xlfn.XLOOKUP(A471,orders!$A$2:$A$1001,orders!$N$2:$N$1001,,0)</f>
        <v>EXCELSA</v>
      </c>
      <c r="D471">
        <f>_xlfn.XLOOKUP(A471,orders!$A$2:$A$1001,orders!$M$2:$M$1001,,0)</f>
        <v>22.274999999999999</v>
      </c>
      <c r="E471" s="14">
        <f>_xlfn.XLOOKUP(A471,orders!$A$2:$A$1001,orders!$B$2:$B$1001,,0)</f>
        <v>44375</v>
      </c>
    </row>
    <row r="472" spans="1:5" x14ac:dyDescent="0.35">
      <c r="A472" t="str">
        <f>_xlfn.XLOOKUP(orders!$A472,orders!$A$2:$A$1001,orders!$A$2:$A$1001,,0)</f>
        <v>RTL-16205-161</v>
      </c>
      <c r="B472" t="str">
        <f>IFERROR(_xlfn.XLOOKUP(A472,orders!$A$2:$A$1001,orders!$O$2:$O$1001,,0),"")</f>
        <v>Medium</v>
      </c>
      <c r="C472" t="str">
        <f>_xlfn.XLOOKUP(A472,orders!$A$2:$A$1001,orders!$N$2:$N$1001,,0)</f>
        <v>Arabica</v>
      </c>
      <c r="D472">
        <f>_xlfn.XLOOKUP(A472,orders!$A$2:$A$1001,orders!$M$2:$M$1001,,0)</f>
        <v>6.75</v>
      </c>
      <c r="E472" s="14">
        <f>_xlfn.XLOOKUP(A472,orders!$A$2:$A$1001,orders!$B$2:$B$1001,,0)</f>
        <v>44656</v>
      </c>
    </row>
    <row r="473" spans="1:5" x14ac:dyDescent="0.35">
      <c r="A473" t="str">
        <f>_xlfn.XLOOKUP(orders!$A473,orders!$A$2:$A$1001,orders!$A$2:$A$1001,,0)</f>
        <v>GTS-22482-014</v>
      </c>
      <c r="B473" t="str">
        <f>IFERROR(_xlfn.XLOOKUP(A473,orders!$A$2:$A$1001,orders!$O$2:$O$1001,,0),"")</f>
        <v>Medium</v>
      </c>
      <c r="C473" t="str">
        <f>_xlfn.XLOOKUP(A473,orders!$A$2:$A$1001,orders!$N$2:$N$1001,,0)</f>
        <v>Liberica</v>
      </c>
      <c r="D473">
        <f>_xlfn.XLOOKUP(A473,orders!$A$2:$A$1001,orders!$M$2:$M$1001,,0)</f>
        <v>133.85999999999999</v>
      </c>
      <c r="E473" s="14">
        <f>_xlfn.XLOOKUP(A473,orders!$A$2:$A$1001,orders!$B$2:$B$1001,,0)</f>
        <v>44644</v>
      </c>
    </row>
    <row r="474" spans="1:5" x14ac:dyDescent="0.35">
      <c r="A474" t="str">
        <f>_xlfn.XLOOKUP(orders!$A474,orders!$A$2:$A$1001,orders!$A$2:$A$1001,,0)</f>
        <v>DYG-25473-881</v>
      </c>
      <c r="B474" t="str">
        <f>IFERROR(_xlfn.XLOOKUP(A474,orders!$A$2:$A$1001,orders!$O$2:$O$1001,,0),"")</f>
        <v>Dark</v>
      </c>
      <c r="C474" t="str">
        <f>_xlfn.XLOOKUP(A474,orders!$A$2:$A$1001,orders!$N$2:$N$1001,,0)</f>
        <v>Arabica</v>
      </c>
      <c r="D474">
        <f>_xlfn.XLOOKUP(A474,orders!$A$2:$A$1001,orders!$M$2:$M$1001,,0)</f>
        <v>5.97</v>
      </c>
      <c r="E474" s="14">
        <f>_xlfn.XLOOKUP(A474,orders!$A$2:$A$1001,orders!$B$2:$B$1001,,0)</f>
        <v>43869</v>
      </c>
    </row>
    <row r="475" spans="1:5" x14ac:dyDescent="0.35">
      <c r="A475" t="str">
        <f>_xlfn.XLOOKUP(orders!$A475,orders!$A$2:$A$1001,orders!$A$2:$A$1001,,0)</f>
        <v>HTR-21838-286</v>
      </c>
      <c r="B475" t="str">
        <f>IFERROR(_xlfn.XLOOKUP(A475,orders!$A$2:$A$1001,orders!$O$2:$O$1001,,0),"")</f>
        <v>Light</v>
      </c>
      <c r="C475" t="str">
        <f>_xlfn.XLOOKUP(A475,orders!$A$2:$A$1001,orders!$N$2:$N$1001,,0)</f>
        <v>Arabica</v>
      </c>
      <c r="D475">
        <f>_xlfn.XLOOKUP(A475,orders!$A$2:$A$1001,orders!$M$2:$M$1001,,0)</f>
        <v>25.9</v>
      </c>
      <c r="E475" s="14">
        <f>_xlfn.XLOOKUP(A475,orders!$A$2:$A$1001,orders!$B$2:$B$1001,,0)</f>
        <v>44603</v>
      </c>
    </row>
    <row r="476" spans="1:5" x14ac:dyDescent="0.35">
      <c r="A476" t="str">
        <f>_xlfn.XLOOKUP(orders!$A476,orders!$A$2:$A$1001,orders!$A$2:$A$1001,,0)</f>
        <v>KYG-28296-920</v>
      </c>
      <c r="B476" t="str">
        <f>IFERROR(_xlfn.XLOOKUP(A476,orders!$A$2:$A$1001,orders!$O$2:$O$1001,,0),"")</f>
        <v>Medium</v>
      </c>
      <c r="C476" t="str">
        <f>_xlfn.XLOOKUP(A476,orders!$A$2:$A$1001,orders!$N$2:$N$1001,,0)</f>
        <v>EXCELSA</v>
      </c>
      <c r="D476">
        <f>_xlfn.XLOOKUP(A476,orders!$A$2:$A$1001,orders!$M$2:$M$1001,,0)</f>
        <v>31.624999999999996</v>
      </c>
      <c r="E476" s="14">
        <f>_xlfn.XLOOKUP(A476,orders!$A$2:$A$1001,orders!$B$2:$B$1001,,0)</f>
        <v>44014</v>
      </c>
    </row>
    <row r="477" spans="1:5" x14ac:dyDescent="0.35">
      <c r="A477" t="str">
        <f>_xlfn.XLOOKUP(orders!$A477,orders!$A$2:$A$1001,orders!$A$2:$A$1001,,0)</f>
        <v>NNB-20459-430</v>
      </c>
      <c r="B477" t="str">
        <f>IFERROR(_xlfn.XLOOKUP(A477,orders!$A$2:$A$1001,orders!$O$2:$O$1001,,0),"")</f>
        <v>Medium</v>
      </c>
      <c r="C477" t="str">
        <f>_xlfn.XLOOKUP(A477,orders!$A$2:$A$1001,orders!$N$2:$N$1001,,0)</f>
        <v>Liberica</v>
      </c>
      <c r="D477">
        <f>_xlfn.XLOOKUP(A477,orders!$A$2:$A$1001,orders!$M$2:$M$1001,,0)</f>
        <v>8.73</v>
      </c>
      <c r="E477" s="14">
        <f>_xlfn.XLOOKUP(A477,orders!$A$2:$A$1001,orders!$B$2:$B$1001,,0)</f>
        <v>44767</v>
      </c>
    </row>
    <row r="478" spans="1:5" x14ac:dyDescent="0.35">
      <c r="A478" t="str">
        <f>_xlfn.XLOOKUP(orders!$A478,orders!$A$2:$A$1001,orders!$A$2:$A$1001,,0)</f>
        <v>FEK-14025-351</v>
      </c>
      <c r="B478" t="str">
        <f>IFERROR(_xlfn.XLOOKUP(A478,orders!$A$2:$A$1001,orders!$O$2:$O$1001,,0),"")</f>
        <v>Light</v>
      </c>
      <c r="C478" t="str">
        <f>_xlfn.XLOOKUP(A478,orders!$A$2:$A$1001,orders!$N$2:$N$1001,,0)</f>
        <v>EXCELSA</v>
      </c>
      <c r="D478">
        <f>_xlfn.XLOOKUP(A478,orders!$A$2:$A$1001,orders!$M$2:$M$1001,,0)</f>
        <v>26.73</v>
      </c>
      <c r="E478" s="14">
        <f>_xlfn.XLOOKUP(A478,orders!$A$2:$A$1001,orders!$B$2:$B$1001,,0)</f>
        <v>44274</v>
      </c>
    </row>
    <row r="479" spans="1:5" x14ac:dyDescent="0.35">
      <c r="A479" t="str">
        <f>_xlfn.XLOOKUP(orders!$A479,orders!$A$2:$A$1001,orders!$A$2:$A$1001,,0)</f>
        <v>AWH-16980-469</v>
      </c>
      <c r="B479" t="str">
        <f>IFERROR(_xlfn.XLOOKUP(A479,orders!$A$2:$A$1001,orders!$O$2:$O$1001,,0),"")</f>
        <v>Medium</v>
      </c>
      <c r="C479" t="str">
        <f>_xlfn.XLOOKUP(A479,orders!$A$2:$A$1001,orders!$N$2:$N$1001,,0)</f>
        <v>Liberica</v>
      </c>
      <c r="D479">
        <f>_xlfn.XLOOKUP(A479,orders!$A$2:$A$1001,orders!$M$2:$M$1001,,0)</f>
        <v>26.19</v>
      </c>
      <c r="E479" s="14">
        <f>_xlfn.XLOOKUP(A479,orders!$A$2:$A$1001,orders!$B$2:$B$1001,,0)</f>
        <v>43962</v>
      </c>
    </row>
    <row r="480" spans="1:5" x14ac:dyDescent="0.35">
      <c r="A480" t="str">
        <f>_xlfn.XLOOKUP(orders!$A480,orders!$A$2:$A$1001,orders!$A$2:$A$1001,,0)</f>
        <v>ZPW-31329-741</v>
      </c>
      <c r="B480" t="str">
        <f>IFERROR(_xlfn.XLOOKUP(A480,orders!$A$2:$A$1001,orders!$O$2:$O$1001,,0),"")</f>
        <v>Dark</v>
      </c>
      <c r="C480" t="str">
        <f>_xlfn.XLOOKUP(A480,orders!$A$2:$A$1001,orders!$N$2:$N$1001,,0)</f>
        <v>Robusta</v>
      </c>
      <c r="D480">
        <f>_xlfn.XLOOKUP(A480,orders!$A$2:$A$1001,orders!$M$2:$M$1001,,0)</f>
        <v>53.699999999999996</v>
      </c>
      <c r="E480" s="14">
        <f>_xlfn.XLOOKUP(A480,orders!$A$2:$A$1001,orders!$B$2:$B$1001,,0)</f>
        <v>43624</v>
      </c>
    </row>
    <row r="481" spans="1:5" x14ac:dyDescent="0.35">
      <c r="A481" t="str">
        <f>_xlfn.XLOOKUP(orders!$A481,orders!$A$2:$A$1001,orders!$A$2:$A$1001,,0)</f>
        <v>ZPW-31329-741</v>
      </c>
      <c r="B481" t="str">
        <f>IFERROR(_xlfn.XLOOKUP(A481,orders!$A$2:$A$1001,orders!$O$2:$O$1001,,0),"")</f>
        <v>Dark</v>
      </c>
      <c r="C481" t="str">
        <f>_xlfn.XLOOKUP(A481,orders!$A$2:$A$1001,orders!$N$2:$N$1001,,0)</f>
        <v>Robusta</v>
      </c>
      <c r="D481">
        <f>_xlfn.XLOOKUP(A481,orders!$A$2:$A$1001,orders!$M$2:$M$1001,,0)</f>
        <v>53.699999999999996</v>
      </c>
      <c r="E481" s="14">
        <f>_xlfn.XLOOKUP(A481,orders!$A$2:$A$1001,orders!$B$2:$B$1001,,0)</f>
        <v>43624</v>
      </c>
    </row>
    <row r="482" spans="1:5" x14ac:dyDescent="0.35">
      <c r="A482" t="str">
        <f>_xlfn.XLOOKUP(orders!$A482,orders!$A$2:$A$1001,orders!$A$2:$A$1001,,0)</f>
        <v>ZPW-31329-741</v>
      </c>
      <c r="B482" t="str">
        <f>IFERROR(_xlfn.XLOOKUP(A482,orders!$A$2:$A$1001,orders!$O$2:$O$1001,,0),"")</f>
        <v>Dark</v>
      </c>
      <c r="C482" t="str">
        <f>_xlfn.XLOOKUP(A482,orders!$A$2:$A$1001,orders!$N$2:$N$1001,,0)</f>
        <v>Robusta</v>
      </c>
      <c r="D482">
        <f>_xlfn.XLOOKUP(A482,orders!$A$2:$A$1001,orders!$M$2:$M$1001,,0)</f>
        <v>53.699999999999996</v>
      </c>
      <c r="E482" s="14">
        <f>_xlfn.XLOOKUP(A482,orders!$A$2:$A$1001,orders!$B$2:$B$1001,,0)</f>
        <v>43624</v>
      </c>
    </row>
    <row r="483" spans="1:5" x14ac:dyDescent="0.35">
      <c r="A483" t="str">
        <f>_xlfn.XLOOKUP(orders!$A483,orders!$A$2:$A$1001,orders!$A$2:$A$1001,,0)</f>
        <v>UBI-83843-396</v>
      </c>
      <c r="B483" t="str">
        <f>IFERROR(_xlfn.XLOOKUP(A483,orders!$A$2:$A$1001,orders!$O$2:$O$1001,,0),"")</f>
        <v>Light</v>
      </c>
      <c r="C483" t="str">
        <f>_xlfn.XLOOKUP(A483,orders!$A$2:$A$1001,orders!$N$2:$N$1001,,0)</f>
        <v>Robusta</v>
      </c>
      <c r="D483">
        <f>_xlfn.XLOOKUP(A483,orders!$A$2:$A$1001,orders!$M$2:$M$1001,,0)</f>
        <v>23.9</v>
      </c>
      <c r="E483" s="14">
        <f>_xlfn.XLOOKUP(A483,orders!$A$2:$A$1001,orders!$B$2:$B$1001,,0)</f>
        <v>43747</v>
      </c>
    </row>
    <row r="484" spans="1:5" x14ac:dyDescent="0.35">
      <c r="A484" t="str">
        <f>_xlfn.XLOOKUP(orders!$A484,orders!$A$2:$A$1001,orders!$A$2:$A$1001,,0)</f>
        <v>VID-40587-569</v>
      </c>
      <c r="B484" t="str">
        <f>IFERROR(_xlfn.XLOOKUP(A484,orders!$A$2:$A$1001,orders!$O$2:$O$1001,,0),"")</f>
        <v>Dark</v>
      </c>
      <c r="C484" t="str">
        <f>_xlfn.XLOOKUP(A484,orders!$A$2:$A$1001,orders!$N$2:$N$1001,,0)</f>
        <v>EXCELSA</v>
      </c>
      <c r="D484">
        <f>_xlfn.XLOOKUP(A484,orders!$A$2:$A$1001,orders!$M$2:$M$1001,,0)</f>
        <v>139.72499999999999</v>
      </c>
      <c r="E484" s="14">
        <f>_xlfn.XLOOKUP(A484,orders!$A$2:$A$1001,orders!$B$2:$B$1001,,0)</f>
        <v>44247</v>
      </c>
    </row>
    <row r="485" spans="1:5" x14ac:dyDescent="0.35">
      <c r="A485" t="str">
        <f>_xlfn.XLOOKUP(orders!$A485,orders!$A$2:$A$1001,orders!$A$2:$A$1001,,0)</f>
        <v>KBB-52530-416</v>
      </c>
      <c r="B485" t="str">
        <f>IFERROR(_xlfn.XLOOKUP(A485,orders!$A$2:$A$1001,orders!$O$2:$O$1001,,0),"")</f>
        <v>Dark</v>
      </c>
      <c r="C485" t="str">
        <f>_xlfn.XLOOKUP(A485,orders!$A$2:$A$1001,orders!$N$2:$N$1001,,0)</f>
        <v>Liberica</v>
      </c>
      <c r="D485">
        <f>_xlfn.XLOOKUP(A485,orders!$A$2:$A$1001,orders!$M$2:$M$1001,,0)</f>
        <v>59.569999999999993</v>
      </c>
      <c r="E485" s="14">
        <f>_xlfn.XLOOKUP(A485,orders!$A$2:$A$1001,orders!$B$2:$B$1001,,0)</f>
        <v>43790</v>
      </c>
    </row>
    <row r="486" spans="1:5" x14ac:dyDescent="0.35">
      <c r="A486" t="str">
        <f>_xlfn.XLOOKUP(orders!$A486,orders!$A$2:$A$1001,orders!$A$2:$A$1001,,0)</f>
        <v>ISJ-48676-420</v>
      </c>
      <c r="B486" t="str">
        <f>IFERROR(_xlfn.XLOOKUP(A486,orders!$A$2:$A$1001,orders!$O$2:$O$1001,,0),"")</f>
        <v>Light</v>
      </c>
      <c r="C486" t="str">
        <f>_xlfn.XLOOKUP(A486,orders!$A$2:$A$1001,orders!$N$2:$N$1001,,0)</f>
        <v>Liberica</v>
      </c>
      <c r="D486">
        <f>_xlfn.XLOOKUP(A486,orders!$A$2:$A$1001,orders!$M$2:$M$1001,,0)</f>
        <v>57.06</v>
      </c>
      <c r="E486" s="14">
        <f>_xlfn.XLOOKUP(A486,orders!$A$2:$A$1001,orders!$B$2:$B$1001,,0)</f>
        <v>44479</v>
      </c>
    </row>
    <row r="487" spans="1:5" x14ac:dyDescent="0.35">
      <c r="A487" t="str">
        <f>_xlfn.XLOOKUP(orders!$A487,orders!$A$2:$A$1001,orders!$A$2:$A$1001,,0)</f>
        <v>MIF-17920-768</v>
      </c>
      <c r="B487" t="str">
        <f>IFERROR(_xlfn.XLOOKUP(A487,orders!$A$2:$A$1001,orders!$O$2:$O$1001,,0),"")</f>
        <v>Light</v>
      </c>
      <c r="C487" t="str">
        <f>_xlfn.XLOOKUP(A487,orders!$A$2:$A$1001,orders!$N$2:$N$1001,,0)</f>
        <v>Robusta</v>
      </c>
      <c r="D487">
        <f>_xlfn.XLOOKUP(A487,orders!$A$2:$A$1001,orders!$M$2:$M$1001,,0)</f>
        <v>21.509999999999998</v>
      </c>
      <c r="E487" s="14">
        <f>_xlfn.XLOOKUP(A487,orders!$A$2:$A$1001,orders!$B$2:$B$1001,,0)</f>
        <v>44413</v>
      </c>
    </row>
    <row r="488" spans="1:5" x14ac:dyDescent="0.35">
      <c r="A488" t="str">
        <f>_xlfn.XLOOKUP(orders!$A488,orders!$A$2:$A$1001,orders!$A$2:$A$1001,,0)</f>
        <v>CPX-19312-088</v>
      </c>
      <c r="B488" t="str">
        <f>IFERROR(_xlfn.XLOOKUP(A488,orders!$A$2:$A$1001,orders!$O$2:$O$1001,,0),"")</f>
        <v>Medium</v>
      </c>
      <c r="C488" t="str">
        <f>_xlfn.XLOOKUP(A488,orders!$A$2:$A$1001,orders!$N$2:$N$1001,,0)</f>
        <v>Liberica</v>
      </c>
      <c r="D488">
        <f>_xlfn.XLOOKUP(A488,orders!$A$2:$A$1001,orders!$M$2:$M$1001,,0)</f>
        <v>52.38</v>
      </c>
      <c r="E488" s="14">
        <f>_xlfn.XLOOKUP(A488,orders!$A$2:$A$1001,orders!$B$2:$B$1001,,0)</f>
        <v>44043</v>
      </c>
    </row>
    <row r="489" spans="1:5" x14ac:dyDescent="0.35">
      <c r="A489" t="str">
        <f>_xlfn.XLOOKUP(orders!$A489,orders!$A$2:$A$1001,orders!$A$2:$A$1001,,0)</f>
        <v>RXI-67978-260</v>
      </c>
      <c r="B489" t="str">
        <f>IFERROR(_xlfn.XLOOKUP(A489,orders!$A$2:$A$1001,orders!$O$2:$O$1001,,0),"")</f>
        <v>Dark</v>
      </c>
      <c r="C489" t="str">
        <f>_xlfn.XLOOKUP(A489,orders!$A$2:$A$1001,orders!$N$2:$N$1001,,0)</f>
        <v>EXCELSA</v>
      </c>
      <c r="D489">
        <f>_xlfn.XLOOKUP(A489,orders!$A$2:$A$1001,orders!$M$2:$M$1001,,0)</f>
        <v>72.900000000000006</v>
      </c>
      <c r="E489" s="14">
        <f>_xlfn.XLOOKUP(A489,orders!$A$2:$A$1001,orders!$B$2:$B$1001,,0)</f>
        <v>44093</v>
      </c>
    </row>
    <row r="490" spans="1:5" x14ac:dyDescent="0.35">
      <c r="A490" t="str">
        <f>_xlfn.XLOOKUP(orders!$A490,orders!$A$2:$A$1001,orders!$A$2:$A$1001,,0)</f>
        <v>LKE-14821-285</v>
      </c>
      <c r="B490" t="str">
        <f>IFERROR(_xlfn.XLOOKUP(A490,orders!$A$2:$A$1001,orders!$O$2:$O$1001,,0),"")</f>
        <v>Medium</v>
      </c>
      <c r="C490" t="str">
        <f>_xlfn.XLOOKUP(A490,orders!$A$2:$A$1001,orders!$N$2:$N$1001,,0)</f>
        <v>Robusta</v>
      </c>
      <c r="D490">
        <f>_xlfn.XLOOKUP(A490,orders!$A$2:$A$1001,orders!$M$2:$M$1001,,0)</f>
        <v>14.924999999999999</v>
      </c>
      <c r="E490" s="14">
        <f>_xlfn.XLOOKUP(A490,orders!$A$2:$A$1001,orders!$B$2:$B$1001,,0)</f>
        <v>43954</v>
      </c>
    </row>
    <row r="491" spans="1:5" x14ac:dyDescent="0.35">
      <c r="A491" t="str">
        <f>_xlfn.XLOOKUP(orders!$A491,orders!$A$2:$A$1001,orders!$A$2:$A$1001,,0)</f>
        <v>LRK-97117-150</v>
      </c>
      <c r="B491" t="str">
        <f>IFERROR(_xlfn.XLOOKUP(A491,orders!$A$2:$A$1001,orders!$O$2:$O$1001,,0),"")</f>
        <v>Light</v>
      </c>
      <c r="C491" t="str">
        <f>_xlfn.XLOOKUP(A491,orders!$A$2:$A$1001,orders!$N$2:$N$1001,,0)</f>
        <v>Liberica</v>
      </c>
      <c r="D491">
        <f>_xlfn.XLOOKUP(A491,orders!$A$2:$A$1001,orders!$M$2:$M$1001,,0)</f>
        <v>95.1</v>
      </c>
      <c r="E491" s="14">
        <f>_xlfn.XLOOKUP(A491,orders!$A$2:$A$1001,orders!$B$2:$B$1001,,0)</f>
        <v>43654</v>
      </c>
    </row>
    <row r="492" spans="1:5" x14ac:dyDescent="0.35">
      <c r="A492" t="str">
        <f>_xlfn.XLOOKUP(orders!$A492,orders!$A$2:$A$1001,orders!$A$2:$A$1001,,0)</f>
        <v>IGK-51227-573</v>
      </c>
      <c r="B492" t="str">
        <f>IFERROR(_xlfn.XLOOKUP(A492,orders!$A$2:$A$1001,orders!$O$2:$O$1001,,0),"")</f>
        <v>Dark</v>
      </c>
      <c r="C492" t="str">
        <f>_xlfn.XLOOKUP(A492,orders!$A$2:$A$1001,orders!$N$2:$N$1001,,0)</f>
        <v>Liberica</v>
      </c>
      <c r="D492">
        <f>_xlfn.XLOOKUP(A492,orders!$A$2:$A$1001,orders!$M$2:$M$1001,,0)</f>
        <v>15.54</v>
      </c>
      <c r="E492" s="14">
        <f>_xlfn.XLOOKUP(A492,orders!$A$2:$A$1001,orders!$B$2:$B$1001,,0)</f>
        <v>43764</v>
      </c>
    </row>
    <row r="493" spans="1:5" x14ac:dyDescent="0.35">
      <c r="A493" t="str">
        <f>_xlfn.XLOOKUP(orders!$A493,orders!$A$2:$A$1001,orders!$A$2:$A$1001,,0)</f>
        <v>ZAY-43009-775</v>
      </c>
      <c r="B493" t="str">
        <f>IFERROR(_xlfn.XLOOKUP(A493,orders!$A$2:$A$1001,orders!$O$2:$O$1001,,0),"")</f>
        <v>Dark</v>
      </c>
      <c r="C493" t="str">
        <f>_xlfn.XLOOKUP(A493,orders!$A$2:$A$1001,orders!$N$2:$N$1001,,0)</f>
        <v>Liberica</v>
      </c>
      <c r="D493">
        <f>_xlfn.XLOOKUP(A493,orders!$A$2:$A$1001,orders!$M$2:$M$1001,,0)</f>
        <v>23.31</v>
      </c>
      <c r="E493" s="14">
        <f>_xlfn.XLOOKUP(A493,orders!$A$2:$A$1001,orders!$B$2:$B$1001,,0)</f>
        <v>44101</v>
      </c>
    </row>
    <row r="494" spans="1:5" x14ac:dyDescent="0.35">
      <c r="A494" t="str">
        <f>_xlfn.XLOOKUP(orders!$A494,orders!$A$2:$A$1001,orders!$A$2:$A$1001,,0)</f>
        <v>EMA-63190-618</v>
      </c>
      <c r="B494" t="str">
        <f>IFERROR(_xlfn.XLOOKUP(A494,orders!$A$2:$A$1001,orders!$O$2:$O$1001,,0),"")</f>
        <v>Medium</v>
      </c>
      <c r="C494" t="str">
        <f>_xlfn.XLOOKUP(A494,orders!$A$2:$A$1001,orders!$N$2:$N$1001,,0)</f>
        <v>EXCELSA</v>
      </c>
      <c r="D494">
        <f>_xlfn.XLOOKUP(A494,orders!$A$2:$A$1001,orders!$M$2:$M$1001,,0)</f>
        <v>4.125</v>
      </c>
      <c r="E494" s="14">
        <f>_xlfn.XLOOKUP(A494,orders!$A$2:$A$1001,orders!$B$2:$B$1001,,0)</f>
        <v>44620</v>
      </c>
    </row>
    <row r="495" spans="1:5" x14ac:dyDescent="0.35">
      <c r="A495" t="str">
        <f>_xlfn.XLOOKUP(orders!$A495,orders!$A$2:$A$1001,orders!$A$2:$A$1001,,0)</f>
        <v>FBI-35855-418</v>
      </c>
      <c r="B495" t="str">
        <f>IFERROR(_xlfn.XLOOKUP(A495,orders!$A$2:$A$1001,orders!$O$2:$O$1001,,0),"")</f>
        <v>Medium</v>
      </c>
      <c r="C495" t="str">
        <f>_xlfn.XLOOKUP(A495,orders!$A$2:$A$1001,orders!$N$2:$N$1001,,0)</f>
        <v>Robusta</v>
      </c>
      <c r="D495">
        <f>_xlfn.XLOOKUP(A495,orders!$A$2:$A$1001,orders!$M$2:$M$1001,,0)</f>
        <v>35.82</v>
      </c>
      <c r="E495" s="14">
        <f>_xlfn.XLOOKUP(A495,orders!$A$2:$A$1001,orders!$B$2:$B$1001,,0)</f>
        <v>44090</v>
      </c>
    </row>
    <row r="496" spans="1:5" x14ac:dyDescent="0.35">
      <c r="A496" t="str">
        <f>_xlfn.XLOOKUP(orders!$A496,orders!$A$2:$A$1001,orders!$A$2:$A$1001,,0)</f>
        <v>TXB-80533-417</v>
      </c>
      <c r="B496" t="str">
        <f>IFERROR(_xlfn.XLOOKUP(A496,orders!$A$2:$A$1001,orders!$O$2:$O$1001,,0),"")</f>
        <v>Light</v>
      </c>
      <c r="C496" t="str">
        <f>_xlfn.XLOOKUP(A496,orders!$A$2:$A$1001,orders!$N$2:$N$1001,,0)</f>
        <v>Liberica</v>
      </c>
      <c r="D496">
        <f>_xlfn.XLOOKUP(A496,orders!$A$2:$A$1001,orders!$M$2:$M$1001,,0)</f>
        <v>31.7</v>
      </c>
      <c r="E496" s="14">
        <f>_xlfn.XLOOKUP(A496,orders!$A$2:$A$1001,orders!$B$2:$B$1001,,0)</f>
        <v>44132</v>
      </c>
    </row>
    <row r="497" spans="1:5" x14ac:dyDescent="0.35">
      <c r="A497" t="str">
        <f>_xlfn.XLOOKUP(orders!$A497,orders!$A$2:$A$1001,orders!$A$2:$A$1001,,0)</f>
        <v>MBM-00112-248</v>
      </c>
      <c r="B497" t="str">
        <f>IFERROR(_xlfn.XLOOKUP(A497,orders!$A$2:$A$1001,orders!$O$2:$O$1001,,0),"")</f>
        <v>Light</v>
      </c>
      <c r="C497" t="str">
        <f>_xlfn.XLOOKUP(A497,orders!$A$2:$A$1001,orders!$N$2:$N$1001,,0)</f>
        <v>Liberica</v>
      </c>
      <c r="D497">
        <f>_xlfn.XLOOKUP(A497,orders!$A$2:$A$1001,orders!$M$2:$M$1001,,0)</f>
        <v>79.25</v>
      </c>
      <c r="E497" s="14">
        <f>_xlfn.XLOOKUP(A497,orders!$A$2:$A$1001,orders!$B$2:$B$1001,,0)</f>
        <v>43710</v>
      </c>
    </row>
    <row r="498" spans="1:5" x14ac:dyDescent="0.35">
      <c r="A498" t="str">
        <f>_xlfn.XLOOKUP(orders!$A498,orders!$A$2:$A$1001,orders!$A$2:$A$1001,,0)</f>
        <v>EUO-69145-988</v>
      </c>
      <c r="B498" t="str">
        <f>IFERROR(_xlfn.XLOOKUP(A498,orders!$A$2:$A$1001,orders!$O$2:$O$1001,,0),"")</f>
        <v>Dark</v>
      </c>
      <c r="C498" t="str">
        <f>_xlfn.XLOOKUP(A498,orders!$A$2:$A$1001,orders!$N$2:$N$1001,,0)</f>
        <v>EXCELSA</v>
      </c>
      <c r="D498">
        <f>_xlfn.XLOOKUP(A498,orders!$A$2:$A$1001,orders!$M$2:$M$1001,,0)</f>
        <v>10.935</v>
      </c>
      <c r="E498" s="14">
        <f>_xlfn.XLOOKUP(A498,orders!$A$2:$A$1001,orders!$B$2:$B$1001,,0)</f>
        <v>44438</v>
      </c>
    </row>
    <row r="499" spans="1:5" x14ac:dyDescent="0.35">
      <c r="A499" t="str">
        <f>_xlfn.XLOOKUP(orders!$A499,orders!$A$2:$A$1001,orders!$A$2:$A$1001,,0)</f>
        <v>GYA-80327-368</v>
      </c>
      <c r="B499" t="str">
        <f>IFERROR(_xlfn.XLOOKUP(A499,orders!$A$2:$A$1001,orders!$O$2:$O$1001,,0),"")</f>
        <v>Dark</v>
      </c>
      <c r="C499" t="str">
        <f>_xlfn.XLOOKUP(A499,orders!$A$2:$A$1001,orders!$N$2:$N$1001,,0)</f>
        <v>Arabica</v>
      </c>
      <c r="D499">
        <f>_xlfn.XLOOKUP(A499,orders!$A$2:$A$1001,orders!$M$2:$M$1001,,0)</f>
        <v>39.799999999999997</v>
      </c>
      <c r="E499" s="14">
        <f>_xlfn.XLOOKUP(A499,orders!$A$2:$A$1001,orders!$B$2:$B$1001,,0)</f>
        <v>44351</v>
      </c>
    </row>
    <row r="500" spans="1:5" x14ac:dyDescent="0.35">
      <c r="A500" t="str">
        <f>_xlfn.XLOOKUP(orders!$A500,orders!$A$2:$A$1001,orders!$A$2:$A$1001,,0)</f>
        <v>TNW-41601-420</v>
      </c>
      <c r="B500" t="str">
        <f>IFERROR(_xlfn.XLOOKUP(A500,orders!$A$2:$A$1001,orders!$O$2:$O$1001,,0),"")</f>
        <v>Medium</v>
      </c>
      <c r="C500" t="str">
        <f>_xlfn.XLOOKUP(A500,orders!$A$2:$A$1001,orders!$N$2:$N$1001,,0)</f>
        <v>Robusta</v>
      </c>
      <c r="D500">
        <f>_xlfn.XLOOKUP(A500,orders!$A$2:$A$1001,orders!$M$2:$M$1001,,0)</f>
        <v>49.75</v>
      </c>
      <c r="E500" s="14">
        <f>_xlfn.XLOOKUP(A500,orders!$A$2:$A$1001,orders!$B$2:$B$1001,,0)</f>
        <v>44159</v>
      </c>
    </row>
    <row r="501" spans="1:5" x14ac:dyDescent="0.35">
      <c r="A501" t="str">
        <f>_xlfn.XLOOKUP(orders!$A501,orders!$A$2:$A$1001,orders!$A$2:$A$1001,,0)</f>
        <v>ALR-62963-723</v>
      </c>
      <c r="B501" t="str">
        <f>IFERROR(_xlfn.XLOOKUP(A501,orders!$A$2:$A$1001,orders!$O$2:$O$1001,,0),"")</f>
        <v>Dark</v>
      </c>
      <c r="C501" t="str">
        <f>_xlfn.XLOOKUP(A501,orders!$A$2:$A$1001,orders!$N$2:$N$1001,,0)</f>
        <v>Robusta</v>
      </c>
      <c r="D501">
        <f>_xlfn.XLOOKUP(A501,orders!$A$2:$A$1001,orders!$M$2:$M$1001,,0)</f>
        <v>8.0549999999999997</v>
      </c>
      <c r="E501" s="14">
        <f>_xlfn.XLOOKUP(A501,orders!$A$2:$A$1001,orders!$B$2:$B$1001,,0)</f>
        <v>44003</v>
      </c>
    </row>
    <row r="502" spans="1:5" x14ac:dyDescent="0.35">
      <c r="A502" t="str">
        <f>_xlfn.XLOOKUP(orders!$A502,orders!$A$2:$A$1001,orders!$A$2:$A$1001,,0)</f>
        <v>JIG-27636-870</v>
      </c>
      <c r="B502" t="str">
        <f>IFERROR(_xlfn.XLOOKUP(A502,orders!$A$2:$A$1001,orders!$O$2:$O$1001,,0),"")</f>
        <v>Light</v>
      </c>
      <c r="C502" t="str">
        <f>_xlfn.XLOOKUP(A502,orders!$A$2:$A$1001,orders!$N$2:$N$1001,,0)</f>
        <v>Robusta</v>
      </c>
      <c r="D502">
        <f>_xlfn.XLOOKUP(A502,orders!$A$2:$A$1001,orders!$M$2:$M$1001,,0)</f>
        <v>47.8</v>
      </c>
      <c r="E502" s="14">
        <f>_xlfn.XLOOKUP(A502,orders!$A$2:$A$1001,orders!$B$2:$B$1001,,0)</f>
        <v>44025</v>
      </c>
    </row>
    <row r="503" spans="1:5" x14ac:dyDescent="0.35">
      <c r="A503" t="str">
        <f>_xlfn.XLOOKUP(orders!$A503,orders!$A$2:$A$1001,orders!$A$2:$A$1001,,0)</f>
        <v>CTE-31437-326</v>
      </c>
      <c r="B503" t="str">
        <f>IFERROR(_xlfn.XLOOKUP(A503,orders!$A$2:$A$1001,orders!$O$2:$O$1001,,0),"")</f>
        <v>Medium</v>
      </c>
      <c r="C503" t="str">
        <f>_xlfn.XLOOKUP(A503,orders!$A$2:$A$1001,orders!$N$2:$N$1001,,0)</f>
        <v>Robusta</v>
      </c>
      <c r="D503">
        <f>_xlfn.XLOOKUP(A503,orders!$A$2:$A$1001,orders!$M$2:$M$1001,,0)</f>
        <v>11.94</v>
      </c>
      <c r="E503" s="14">
        <f>_xlfn.XLOOKUP(A503,orders!$A$2:$A$1001,orders!$B$2:$B$1001,,0)</f>
        <v>43467</v>
      </c>
    </row>
    <row r="504" spans="1:5" x14ac:dyDescent="0.35">
      <c r="A504" t="str">
        <f>_xlfn.XLOOKUP(orders!$A504,orders!$A$2:$A$1001,orders!$A$2:$A$1001,,0)</f>
        <v>CTE-31437-326</v>
      </c>
      <c r="B504" t="str">
        <f>IFERROR(_xlfn.XLOOKUP(A504,orders!$A$2:$A$1001,orders!$O$2:$O$1001,,0),"")</f>
        <v>Medium</v>
      </c>
      <c r="C504" t="str">
        <f>_xlfn.XLOOKUP(A504,orders!$A$2:$A$1001,orders!$N$2:$N$1001,,0)</f>
        <v>Robusta</v>
      </c>
      <c r="D504">
        <f>_xlfn.XLOOKUP(A504,orders!$A$2:$A$1001,orders!$M$2:$M$1001,,0)</f>
        <v>11.94</v>
      </c>
      <c r="E504" s="14">
        <f>_xlfn.XLOOKUP(A504,orders!$A$2:$A$1001,orders!$B$2:$B$1001,,0)</f>
        <v>43467</v>
      </c>
    </row>
    <row r="505" spans="1:5" x14ac:dyDescent="0.35">
      <c r="A505" t="str">
        <f>_xlfn.XLOOKUP(orders!$A505,orders!$A$2:$A$1001,orders!$A$2:$A$1001,,0)</f>
        <v>CTE-31437-326</v>
      </c>
      <c r="B505" t="str">
        <f>IFERROR(_xlfn.XLOOKUP(A505,orders!$A$2:$A$1001,orders!$O$2:$O$1001,,0),"")</f>
        <v>Medium</v>
      </c>
      <c r="C505" t="str">
        <f>_xlfn.XLOOKUP(A505,orders!$A$2:$A$1001,orders!$N$2:$N$1001,,0)</f>
        <v>Robusta</v>
      </c>
      <c r="D505">
        <f>_xlfn.XLOOKUP(A505,orders!$A$2:$A$1001,orders!$M$2:$M$1001,,0)</f>
        <v>11.94</v>
      </c>
      <c r="E505" s="14">
        <f>_xlfn.XLOOKUP(A505,orders!$A$2:$A$1001,orders!$B$2:$B$1001,,0)</f>
        <v>43467</v>
      </c>
    </row>
    <row r="506" spans="1:5" x14ac:dyDescent="0.35">
      <c r="A506" t="str">
        <f>_xlfn.XLOOKUP(orders!$A506,orders!$A$2:$A$1001,orders!$A$2:$A$1001,,0)</f>
        <v>CTE-31437-326</v>
      </c>
      <c r="B506" t="str">
        <f>IFERROR(_xlfn.XLOOKUP(A506,orders!$A$2:$A$1001,orders!$O$2:$O$1001,,0),"")</f>
        <v>Medium</v>
      </c>
      <c r="C506" t="str">
        <f>_xlfn.XLOOKUP(A506,orders!$A$2:$A$1001,orders!$N$2:$N$1001,,0)</f>
        <v>Robusta</v>
      </c>
      <c r="D506">
        <f>_xlfn.XLOOKUP(A506,orders!$A$2:$A$1001,orders!$M$2:$M$1001,,0)</f>
        <v>11.94</v>
      </c>
      <c r="E506" s="14">
        <f>_xlfn.XLOOKUP(A506,orders!$A$2:$A$1001,orders!$B$2:$B$1001,,0)</f>
        <v>43467</v>
      </c>
    </row>
    <row r="507" spans="1:5" x14ac:dyDescent="0.35">
      <c r="A507" t="str">
        <f>_xlfn.XLOOKUP(orders!$A507,orders!$A$2:$A$1001,orders!$A$2:$A$1001,,0)</f>
        <v>SLD-63003-334</v>
      </c>
      <c r="B507" t="str">
        <f>IFERROR(_xlfn.XLOOKUP(A507,orders!$A$2:$A$1001,orders!$O$2:$O$1001,,0),"")</f>
        <v>Medium</v>
      </c>
      <c r="C507" t="str">
        <f>_xlfn.XLOOKUP(A507,orders!$A$2:$A$1001,orders!$N$2:$N$1001,,0)</f>
        <v>Liberica</v>
      </c>
      <c r="D507">
        <f>_xlfn.XLOOKUP(A507,orders!$A$2:$A$1001,orders!$M$2:$M$1001,,0)</f>
        <v>26.19</v>
      </c>
      <c r="E507" s="14">
        <f>_xlfn.XLOOKUP(A507,orders!$A$2:$A$1001,orders!$B$2:$B$1001,,0)</f>
        <v>44609</v>
      </c>
    </row>
    <row r="508" spans="1:5" x14ac:dyDescent="0.35">
      <c r="A508" t="str">
        <f>_xlfn.XLOOKUP(orders!$A508,orders!$A$2:$A$1001,orders!$A$2:$A$1001,,0)</f>
        <v>BXN-64230-789</v>
      </c>
      <c r="B508" t="str">
        <f>IFERROR(_xlfn.XLOOKUP(A508,orders!$A$2:$A$1001,orders!$O$2:$O$1001,,0),"")</f>
        <v>Light</v>
      </c>
      <c r="C508" t="str">
        <f>_xlfn.XLOOKUP(A508,orders!$A$2:$A$1001,orders!$N$2:$N$1001,,0)</f>
        <v>Arabica</v>
      </c>
      <c r="D508">
        <f>_xlfn.XLOOKUP(A508,orders!$A$2:$A$1001,orders!$M$2:$M$1001,,0)</f>
        <v>25.9</v>
      </c>
      <c r="E508" s="14">
        <f>_xlfn.XLOOKUP(A508,orders!$A$2:$A$1001,orders!$B$2:$B$1001,,0)</f>
        <v>44184</v>
      </c>
    </row>
    <row r="509" spans="1:5" x14ac:dyDescent="0.35">
      <c r="A509" t="str">
        <f>_xlfn.XLOOKUP(orders!$A509,orders!$A$2:$A$1001,orders!$A$2:$A$1001,,0)</f>
        <v>XEE-37895-169</v>
      </c>
      <c r="B509" t="str">
        <f>IFERROR(_xlfn.XLOOKUP(A509,orders!$A$2:$A$1001,orders!$O$2:$O$1001,,0),"")</f>
        <v>Light</v>
      </c>
      <c r="C509" t="str">
        <f>_xlfn.XLOOKUP(A509,orders!$A$2:$A$1001,orders!$N$2:$N$1001,,0)</f>
        <v>Arabica</v>
      </c>
      <c r="D509">
        <f>_xlfn.XLOOKUP(A509,orders!$A$2:$A$1001,orders!$M$2:$M$1001,,0)</f>
        <v>89.35499999999999</v>
      </c>
      <c r="E509" s="14">
        <f>_xlfn.XLOOKUP(A509,orders!$A$2:$A$1001,orders!$B$2:$B$1001,,0)</f>
        <v>43516</v>
      </c>
    </row>
    <row r="510" spans="1:5" x14ac:dyDescent="0.35">
      <c r="A510" t="str">
        <f>_xlfn.XLOOKUP(orders!$A510,orders!$A$2:$A$1001,orders!$A$2:$A$1001,,0)</f>
        <v>ZTX-80764-911</v>
      </c>
      <c r="B510" t="str">
        <f>IFERROR(_xlfn.XLOOKUP(A510,orders!$A$2:$A$1001,orders!$O$2:$O$1001,,0),"")</f>
        <v>Dark</v>
      </c>
      <c r="C510" t="str">
        <f>_xlfn.XLOOKUP(A510,orders!$A$2:$A$1001,orders!$N$2:$N$1001,,0)</f>
        <v>Liberica</v>
      </c>
      <c r="D510">
        <f>_xlfn.XLOOKUP(A510,orders!$A$2:$A$1001,orders!$M$2:$M$1001,,0)</f>
        <v>46.62</v>
      </c>
      <c r="E510" s="14">
        <f>_xlfn.XLOOKUP(A510,orders!$A$2:$A$1001,orders!$B$2:$B$1001,,0)</f>
        <v>44210</v>
      </c>
    </row>
    <row r="511" spans="1:5" x14ac:dyDescent="0.35">
      <c r="A511" t="str">
        <f>_xlfn.XLOOKUP(orders!$A511,orders!$A$2:$A$1001,orders!$A$2:$A$1001,,0)</f>
        <v>WVT-88135-549</v>
      </c>
      <c r="B511" t="str">
        <f>IFERROR(_xlfn.XLOOKUP(A511,orders!$A$2:$A$1001,orders!$O$2:$O$1001,,0),"")</f>
        <v>Dark</v>
      </c>
      <c r="C511" t="str">
        <f>_xlfn.XLOOKUP(A511,orders!$A$2:$A$1001,orders!$N$2:$N$1001,,0)</f>
        <v>Arabica</v>
      </c>
      <c r="D511">
        <f>_xlfn.XLOOKUP(A511,orders!$A$2:$A$1001,orders!$M$2:$M$1001,,0)</f>
        <v>29.849999999999998</v>
      </c>
      <c r="E511" s="14">
        <f>_xlfn.XLOOKUP(A511,orders!$A$2:$A$1001,orders!$B$2:$B$1001,,0)</f>
        <v>43785</v>
      </c>
    </row>
    <row r="512" spans="1:5" x14ac:dyDescent="0.35">
      <c r="A512" t="str">
        <f>_xlfn.XLOOKUP(orders!$A512,orders!$A$2:$A$1001,orders!$A$2:$A$1001,,0)</f>
        <v>IPA-94170-889</v>
      </c>
      <c r="B512" t="str">
        <f>IFERROR(_xlfn.XLOOKUP(A512,orders!$A$2:$A$1001,orders!$O$2:$O$1001,,0),"")</f>
        <v>Light</v>
      </c>
      <c r="C512" t="str">
        <f>_xlfn.XLOOKUP(A512,orders!$A$2:$A$1001,orders!$N$2:$N$1001,,0)</f>
        <v>Robusta</v>
      </c>
      <c r="D512">
        <f>_xlfn.XLOOKUP(A512,orders!$A$2:$A$1001,orders!$M$2:$M$1001,,0)</f>
        <v>10.754999999999999</v>
      </c>
      <c r="E512" s="14">
        <f>_xlfn.XLOOKUP(A512,orders!$A$2:$A$1001,orders!$B$2:$B$1001,,0)</f>
        <v>43803</v>
      </c>
    </row>
    <row r="513" spans="1:5" x14ac:dyDescent="0.35">
      <c r="A513" t="str">
        <f>_xlfn.XLOOKUP(orders!$A513,orders!$A$2:$A$1001,orders!$A$2:$A$1001,,0)</f>
        <v>YQL-63755-365</v>
      </c>
      <c r="B513" t="str">
        <f>IFERROR(_xlfn.XLOOKUP(A513,orders!$A$2:$A$1001,orders!$O$2:$O$1001,,0),"")</f>
        <v>Medium</v>
      </c>
      <c r="C513" t="str">
        <f>_xlfn.XLOOKUP(A513,orders!$A$2:$A$1001,orders!$N$2:$N$1001,,0)</f>
        <v>Arabica</v>
      </c>
      <c r="D513">
        <f>_xlfn.XLOOKUP(A513,orders!$A$2:$A$1001,orders!$M$2:$M$1001,,0)</f>
        <v>13.5</v>
      </c>
      <c r="E513" s="14">
        <f>_xlfn.XLOOKUP(A513,orders!$A$2:$A$1001,orders!$B$2:$B$1001,,0)</f>
        <v>44043</v>
      </c>
    </row>
    <row r="514" spans="1:5" x14ac:dyDescent="0.35">
      <c r="A514" t="str">
        <f>_xlfn.XLOOKUP(orders!$A514,orders!$A$2:$A$1001,orders!$A$2:$A$1001,,0)</f>
        <v>RKW-81145-984</v>
      </c>
      <c r="B514" t="str">
        <f>IFERROR(_xlfn.XLOOKUP(A514,orders!$A$2:$A$1001,orders!$O$2:$O$1001,,0),"")</f>
        <v>Light</v>
      </c>
      <c r="C514" t="str">
        <f>_xlfn.XLOOKUP(A514,orders!$A$2:$A$1001,orders!$N$2:$N$1001,,0)</f>
        <v>Liberica</v>
      </c>
      <c r="D514">
        <f>_xlfn.XLOOKUP(A514,orders!$A$2:$A$1001,orders!$M$2:$M$1001,,0)</f>
        <v>47.55</v>
      </c>
      <c r="E514" s="14">
        <f>_xlfn.XLOOKUP(A514,orders!$A$2:$A$1001,orders!$B$2:$B$1001,,0)</f>
        <v>43535</v>
      </c>
    </row>
    <row r="515" spans="1:5" x14ac:dyDescent="0.35">
      <c r="A515" t="str">
        <f>_xlfn.XLOOKUP(orders!$A515,orders!$A$2:$A$1001,orders!$A$2:$A$1001,,0)</f>
        <v>MBT-23379-866</v>
      </c>
      <c r="B515" t="str">
        <f>IFERROR(_xlfn.XLOOKUP(A515,orders!$A$2:$A$1001,orders!$O$2:$O$1001,,0),"")</f>
        <v>Light</v>
      </c>
      <c r="C515" t="str">
        <f>_xlfn.XLOOKUP(A515,orders!$A$2:$A$1001,orders!$N$2:$N$1001,,0)</f>
        <v>Liberica</v>
      </c>
      <c r="D515">
        <f>_xlfn.XLOOKUP(A515,orders!$A$2:$A$1001,orders!$M$2:$M$1001,,0)</f>
        <v>79.25</v>
      </c>
      <c r="E515" s="14">
        <f>_xlfn.XLOOKUP(A515,orders!$A$2:$A$1001,orders!$B$2:$B$1001,,0)</f>
        <v>44691</v>
      </c>
    </row>
    <row r="516" spans="1:5" x14ac:dyDescent="0.35">
      <c r="A516" t="str">
        <f>_xlfn.XLOOKUP(orders!$A516,orders!$A$2:$A$1001,orders!$A$2:$A$1001,,0)</f>
        <v>GEJ-39834-935</v>
      </c>
      <c r="B516" t="str">
        <f>IFERROR(_xlfn.XLOOKUP(A516,orders!$A$2:$A$1001,orders!$O$2:$O$1001,,0),"")</f>
        <v>Medium</v>
      </c>
      <c r="C516" t="str">
        <f>_xlfn.XLOOKUP(A516,orders!$A$2:$A$1001,orders!$N$2:$N$1001,,0)</f>
        <v>Liberica</v>
      </c>
      <c r="D516">
        <f>_xlfn.XLOOKUP(A516,orders!$A$2:$A$1001,orders!$M$2:$M$1001,,0)</f>
        <v>26.19</v>
      </c>
      <c r="E516" s="14">
        <f>_xlfn.XLOOKUP(A516,orders!$A$2:$A$1001,orders!$B$2:$B$1001,,0)</f>
        <v>44555</v>
      </c>
    </row>
    <row r="517" spans="1:5" x14ac:dyDescent="0.35">
      <c r="A517" t="str">
        <f>_xlfn.XLOOKUP(orders!$A517,orders!$A$2:$A$1001,orders!$A$2:$A$1001,,0)</f>
        <v>KRW-91640-596</v>
      </c>
      <c r="B517" t="str">
        <f>IFERROR(_xlfn.XLOOKUP(A517,orders!$A$2:$A$1001,orders!$O$2:$O$1001,,0),"")</f>
        <v>Light</v>
      </c>
      <c r="C517" t="str">
        <f>_xlfn.XLOOKUP(A517,orders!$A$2:$A$1001,orders!$N$2:$N$1001,,0)</f>
        <v>Robusta</v>
      </c>
      <c r="D517">
        <f>_xlfn.XLOOKUP(A517,orders!$A$2:$A$1001,orders!$M$2:$M$1001,,0)</f>
        <v>21.509999999999998</v>
      </c>
      <c r="E517" s="14">
        <f>_xlfn.XLOOKUP(A517,orders!$A$2:$A$1001,orders!$B$2:$B$1001,,0)</f>
        <v>44673</v>
      </c>
    </row>
    <row r="518" spans="1:5" x14ac:dyDescent="0.35">
      <c r="A518" t="str">
        <f>_xlfn.XLOOKUP(orders!$A518,orders!$A$2:$A$1001,orders!$A$2:$A$1001,,0)</f>
        <v>AOT-70449-651</v>
      </c>
      <c r="B518" t="str">
        <f>IFERROR(_xlfn.XLOOKUP(A518,orders!$A$2:$A$1001,orders!$O$2:$O$1001,,0),"")</f>
        <v>Dark</v>
      </c>
      <c r="C518" t="str">
        <f>_xlfn.XLOOKUP(A518,orders!$A$2:$A$1001,orders!$N$2:$N$1001,,0)</f>
        <v>Robusta</v>
      </c>
      <c r="D518">
        <f>_xlfn.XLOOKUP(A518,orders!$A$2:$A$1001,orders!$M$2:$M$1001,,0)</f>
        <v>102.92499999999998</v>
      </c>
      <c r="E518" s="14">
        <f>_xlfn.XLOOKUP(A518,orders!$A$2:$A$1001,orders!$B$2:$B$1001,,0)</f>
        <v>44723</v>
      </c>
    </row>
    <row r="519" spans="1:5" x14ac:dyDescent="0.35">
      <c r="A519" t="str">
        <f>_xlfn.XLOOKUP(orders!$A519,orders!$A$2:$A$1001,orders!$A$2:$A$1001,,0)</f>
        <v>DGC-21813-731</v>
      </c>
      <c r="B519" t="str">
        <f>IFERROR(_xlfn.XLOOKUP(A519,orders!$A$2:$A$1001,orders!$O$2:$O$1001,,0),"")</f>
        <v>Dark</v>
      </c>
      <c r="C519" t="str">
        <f>_xlfn.XLOOKUP(A519,orders!$A$2:$A$1001,orders!$N$2:$N$1001,,0)</f>
        <v>Liberica</v>
      </c>
      <c r="D519">
        <f>_xlfn.XLOOKUP(A519,orders!$A$2:$A$1001,orders!$M$2:$M$1001,,0)</f>
        <v>7.77</v>
      </c>
      <c r="E519" s="14">
        <f>_xlfn.XLOOKUP(A519,orders!$A$2:$A$1001,orders!$B$2:$B$1001,,0)</f>
        <v>44678</v>
      </c>
    </row>
    <row r="520" spans="1:5" x14ac:dyDescent="0.35">
      <c r="A520" t="str">
        <f>_xlfn.XLOOKUP(orders!$A520,orders!$A$2:$A$1001,orders!$A$2:$A$1001,,0)</f>
        <v>JBE-92943-643</v>
      </c>
      <c r="B520" t="str">
        <f>IFERROR(_xlfn.XLOOKUP(A520,orders!$A$2:$A$1001,orders!$O$2:$O$1001,,0),"")</f>
        <v>Dark</v>
      </c>
      <c r="C520" t="str">
        <f>_xlfn.XLOOKUP(A520,orders!$A$2:$A$1001,orders!$N$2:$N$1001,,0)</f>
        <v>EXCELSA</v>
      </c>
      <c r="D520">
        <f>_xlfn.XLOOKUP(A520,orders!$A$2:$A$1001,orders!$M$2:$M$1001,,0)</f>
        <v>139.72499999999999</v>
      </c>
      <c r="E520" s="14">
        <f>_xlfn.XLOOKUP(A520,orders!$A$2:$A$1001,orders!$B$2:$B$1001,,0)</f>
        <v>44194</v>
      </c>
    </row>
    <row r="521" spans="1:5" x14ac:dyDescent="0.35">
      <c r="A521" t="str">
        <f>_xlfn.XLOOKUP(orders!$A521,orders!$A$2:$A$1001,orders!$A$2:$A$1001,,0)</f>
        <v>ZIL-34948-499</v>
      </c>
      <c r="B521" t="str">
        <f>IFERROR(_xlfn.XLOOKUP(A521,orders!$A$2:$A$1001,orders!$O$2:$O$1001,,0),"")</f>
        <v>Dark</v>
      </c>
      <c r="C521" t="str">
        <f>_xlfn.XLOOKUP(A521,orders!$A$2:$A$1001,orders!$N$2:$N$1001,,0)</f>
        <v>Arabica</v>
      </c>
      <c r="D521">
        <f>_xlfn.XLOOKUP(A521,orders!$A$2:$A$1001,orders!$M$2:$M$1001,,0)</f>
        <v>11.94</v>
      </c>
      <c r="E521" s="14">
        <f>_xlfn.XLOOKUP(A521,orders!$A$2:$A$1001,orders!$B$2:$B$1001,,0)</f>
        <v>44026</v>
      </c>
    </row>
    <row r="522" spans="1:5" x14ac:dyDescent="0.35">
      <c r="A522" t="str">
        <f>_xlfn.XLOOKUP(orders!$A522,orders!$A$2:$A$1001,orders!$A$2:$A$1001,,0)</f>
        <v>JSU-23781-256</v>
      </c>
      <c r="B522" t="str">
        <f>IFERROR(_xlfn.XLOOKUP(A522,orders!$A$2:$A$1001,orders!$O$2:$O$1001,,0),"")</f>
        <v>Dark</v>
      </c>
      <c r="C522" t="str">
        <f>_xlfn.XLOOKUP(A522,orders!$A$2:$A$1001,orders!$N$2:$N$1001,,0)</f>
        <v>Liberica</v>
      </c>
      <c r="D522">
        <f>_xlfn.XLOOKUP(A522,orders!$A$2:$A$1001,orders!$M$2:$M$1001,,0)</f>
        <v>3.8849999999999998</v>
      </c>
      <c r="E522" s="14">
        <f>_xlfn.XLOOKUP(A522,orders!$A$2:$A$1001,orders!$B$2:$B$1001,,0)</f>
        <v>44446</v>
      </c>
    </row>
    <row r="523" spans="1:5" x14ac:dyDescent="0.35">
      <c r="A523" t="str">
        <f>_xlfn.XLOOKUP(orders!$A523,orders!$A$2:$A$1001,orders!$A$2:$A$1001,,0)</f>
        <v>JSU-23781-256</v>
      </c>
      <c r="B523" t="str">
        <f>IFERROR(_xlfn.XLOOKUP(A523,orders!$A$2:$A$1001,orders!$O$2:$O$1001,,0),"")</f>
        <v>Dark</v>
      </c>
      <c r="C523" t="str">
        <f>_xlfn.XLOOKUP(A523,orders!$A$2:$A$1001,orders!$N$2:$N$1001,,0)</f>
        <v>Liberica</v>
      </c>
      <c r="D523">
        <f>_xlfn.XLOOKUP(A523,orders!$A$2:$A$1001,orders!$M$2:$M$1001,,0)</f>
        <v>3.8849999999999998</v>
      </c>
      <c r="E523" s="14">
        <f>_xlfn.XLOOKUP(A523,orders!$A$2:$A$1001,orders!$B$2:$B$1001,,0)</f>
        <v>44446</v>
      </c>
    </row>
    <row r="524" spans="1:5" x14ac:dyDescent="0.35">
      <c r="A524" t="str">
        <f>_xlfn.XLOOKUP(orders!$A524,orders!$A$2:$A$1001,orders!$A$2:$A$1001,,0)</f>
        <v>VPX-44956-367</v>
      </c>
      <c r="B524" t="str">
        <f>IFERROR(_xlfn.XLOOKUP(A524,orders!$A$2:$A$1001,orders!$O$2:$O$1001,,0),"")</f>
        <v>Medium</v>
      </c>
      <c r="C524" t="str">
        <f>_xlfn.XLOOKUP(A524,orders!$A$2:$A$1001,orders!$N$2:$N$1001,,0)</f>
        <v>Robusta</v>
      </c>
      <c r="D524">
        <f>_xlfn.XLOOKUP(A524,orders!$A$2:$A$1001,orders!$M$2:$M$1001,,0)</f>
        <v>29.849999999999998</v>
      </c>
      <c r="E524" s="14">
        <f>_xlfn.XLOOKUP(A524,orders!$A$2:$A$1001,orders!$B$2:$B$1001,,0)</f>
        <v>43625</v>
      </c>
    </row>
    <row r="525" spans="1:5" x14ac:dyDescent="0.35">
      <c r="A525" t="str">
        <f>_xlfn.XLOOKUP(orders!$A525,orders!$A$2:$A$1001,orders!$A$2:$A$1001,,0)</f>
        <v>VTB-46451-959</v>
      </c>
      <c r="B525" t="str">
        <f>IFERROR(_xlfn.XLOOKUP(A525,orders!$A$2:$A$1001,orders!$O$2:$O$1001,,0),"")</f>
        <v>Dark</v>
      </c>
      <c r="C525" t="str">
        <f>_xlfn.XLOOKUP(A525,orders!$A$2:$A$1001,orders!$N$2:$N$1001,,0)</f>
        <v>Liberica</v>
      </c>
      <c r="D525">
        <f>_xlfn.XLOOKUP(A525,orders!$A$2:$A$1001,orders!$M$2:$M$1001,,0)</f>
        <v>29.784999999999997</v>
      </c>
      <c r="E525" s="14">
        <f>_xlfn.XLOOKUP(A525,orders!$A$2:$A$1001,orders!$B$2:$B$1001,,0)</f>
        <v>44129</v>
      </c>
    </row>
    <row r="526" spans="1:5" x14ac:dyDescent="0.35">
      <c r="A526" t="str">
        <f>_xlfn.XLOOKUP(orders!$A526,orders!$A$2:$A$1001,orders!$A$2:$A$1001,,0)</f>
        <v>DNZ-11665-950</v>
      </c>
      <c r="B526" t="str">
        <f>IFERROR(_xlfn.XLOOKUP(A526,orders!$A$2:$A$1001,orders!$O$2:$O$1001,,0),"")</f>
        <v>Light</v>
      </c>
      <c r="C526" t="str">
        <f>_xlfn.XLOOKUP(A526,orders!$A$2:$A$1001,orders!$N$2:$N$1001,,0)</f>
        <v>Liberica</v>
      </c>
      <c r="D526">
        <f>_xlfn.XLOOKUP(A526,orders!$A$2:$A$1001,orders!$M$2:$M$1001,,0)</f>
        <v>72.91</v>
      </c>
      <c r="E526" s="14">
        <f>_xlfn.XLOOKUP(A526,orders!$A$2:$A$1001,orders!$B$2:$B$1001,,0)</f>
        <v>44255</v>
      </c>
    </row>
    <row r="527" spans="1:5" x14ac:dyDescent="0.35">
      <c r="A527" t="str">
        <f>_xlfn.XLOOKUP(orders!$A527,orders!$A$2:$A$1001,orders!$A$2:$A$1001,,0)</f>
        <v>ITR-54735-364</v>
      </c>
      <c r="B527" t="str">
        <f>IFERROR(_xlfn.XLOOKUP(A527,orders!$A$2:$A$1001,orders!$O$2:$O$1001,,0),"")</f>
        <v>Dark</v>
      </c>
      <c r="C527" t="str">
        <f>_xlfn.XLOOKUP(A527,orders!$A$2:$A$1001,orders!$N$2:$N$1001,,0)</f>
        <v>Robusta</v>
      </c>
      <c r="D527">
        <f>_xlfn.XLOOKUP(A527,orders!$A$2:$A$1001,orders!$M$2:$M$1001,,0)</f>
        <v>13.424999999999997</v>
      </c>
      <c r="E527" s="14">
        <f>_xlfn.XLOOKUP(A527,orders!$A$2:$A$1001,orders!$B$2:$B$1001,,0)</f>
        <v>44038</v>
      </c>
    </row>
    <row r="528" spans="1:5" x14ac:dyDescent="0.35">
      <c r="A528" t="str">
        <f>_xlfn.XLOOKUP(orders!$A528,orders!$A$2:$A$1001,orders!$A$2:$A$1001,,0)</f>
        <v>YDS-02797-307</v>
      </c>
      <c r="B528" t="str">
        <f>IFERROR(_xlfn.XLOOKUP(A528,orders!$A$2:$A$1001,orders!$O$2:$O$1001,,0),"")</f>
        <v>Medium</v>
      </c>
      <c r="C528" t="str">
        <f>_xlfn.XLOOKUP(A528,orders!$A$2:$A$1001,orders!$N$2:$N$1001,,0)</f>
        <v>EXCELSA</v>
      </c>
      <c r="D528">
        <f>_xlfn.XLOOKUP(A528,orders!$A$2:$A$1001,orders!$M$2:$M$1001,,0)</f>
        <v>126.49999999999999</v>
      </c>
      <c r="E528" s="14">
        <f>_xlfn.XLOOKUP(A528,orders!$A$2:$A$1001,orders!$B$2:$B$1001,,0)</f>
        <v>44717</v>
      </c>
    </row>
    <row r="529" spans="1:5" x14ac:dyDescent="0.35">
      <c r="A529" t="str">
        <f>_xlfn.XLOOKUP(orders!$A529,orders!$A$2:$A$1001,orders!$A$2:$A$1001,,0)</f>
        <v>BPG-68988-842</v>
      </c>
      <c r="B529" t="str">
        <f>IFERROR(_xlfn.XLOOKUP(A529,orders!$A$2:$A$1001,orders!$O$2:$O$1001,,0),"")</f>
        <v>Medium</v>
      </c>
      <c r="C529" t="str">
        <f>_xlfn.XLOOKUP(A529,orders!$A$2:$A$1001,orders!$N$2:$N$1001,,0)</f>
        <v>EXCELSA</v>
      </c>
      <c r="D529">
        <f>_xlfn.XLOOKUP(A529,orders!$A$2:$A$1001,orders!$M$2:$M$1001,,0)</f>
        <v>41.25</v>
      </c>
      <c r="E529" s="14">
        <f>_xlfn.XLOOKUP(A529,orders!$A$2:$A$1001,orders!$B$2:$B$1001,,0)</f>
        <v>43517</v>
      </c>
    </row>
    <row r="530" spans="1:5" x14ac:dyDescent="0.35">
      <c r="A530" t="str">
        <f>_xlfn.XLOOKUP(orders!$A530,orders!$A$2:$A$1001,orders!$A$2:$A$1001,,0)</f>
        <v>XZG-51938-658</v>
      </c>
      <c r="B530" t="str">
        <f>IFERROR(_xlfn.XLOOKUP(A530,orders!$A$2:$A$1001,orders!$O$2:$O$1001,,0),"")</f>
        <v>Light</v>
      </c>
      <c r="C530" t="str">
        <f>_xlfn.XLOOKUP(A530,orders!$A$2:$A$1001,orders!$N$2:$N$1001,,0)</f>
        <v>EXCELSA</v>
      </c>
      <c r="D530">
        <f>_xlfn.XLOOKUP(A530,orders!$A$2:$A$1001,orders!$M$2:$M$1001,,0)</f>
        <v>53.46</v>
      </c>
      <c r="E530" s="14">
        <f>_xlfn.XLOOKUP(A530,orders!$A$2:$A$1001,orders!$B$2:$B$1001,,0)</f>
        <v>43926</v>
      </c>
    </row>
    <row r="531" spans="1:5" x14ac:dyDescent="0.35">
      <c r="A531" t="str">
        <f>_xlfn.XLOOKUP(orders!$A531,orders!$A$2:$A$1001,orders!$A$2:$A$1001,,0)</f>
        <v>KAR-24978-271</v>
      </c>
      <c r="B531" t="str">
        <f>IFERROR(_xlfn.XLOOKUP(A531,orders!$A$2:$A$1001,orders!$O$2:$O$1001,,0),"")</f>
        <v>Medium</v>
      </c>
      <c r="C531" t="str">
        <f>_xlfn.XLOOKUP(A531,orders!$A$2:$A$1001,orders!$N$2:$N$1001,,0)</f>
        <v>Robusta</v>
      </c>
      <c r="D531">
        <f>_xlfn.XLOOKUP(A531,orders!$A$2:$A$1001,orders!$M$2:$M$1001,,0)</f>
        <v>59.699999999999996</v>
      </c>
      <c r="E531" s="14">
        <f>_xlfn.XLOOKUP(A531,orders!$A$2:$A$1001,orders!$B$2:$B$1001,,0)</f>
        <v>43475</v>
      </c>
    </row>
    <row r="532" spans="1:5" x14ac:dyDescent="0.35">
      <c r="A532" t="str">
        <f>_xlfn.XLOOKUP(orders!$A532,orders!$A$2:$A$1001,orders!$A$2:$A$1001,,0)</f>
        <v>FQK-28730-361</v>
      </c>
      <c r="B532" t="str">
        <f>IFERROR(_xlfn.XLOOKUP(A532,orders!$A$2:$A$1001,orders!$O$2:$O$1001,,0),"")</f>
        <v>Medium</v>
      </c>
      <c r="C532" t="str">
        <f>_xlfn.XLOOKUP(A532,orders!$A$2:$A$1001,orders!$N$2:$N$1001,,0)</f>
        <v>Robusta</v>
      </c>
      <c r="D532">
        <f>_xlfn.XLOOKUP(A532,orders!$A$2:$A$1001,orders!$M$2:$M$1001,,0)</f>
        <v>59.699999999999996</v>
      </c>
      <c r="E532" s="14">
        <f>_xlfn.XLOOKUP(A532,orders!$A$2:$A$1001,orders!$B$2:$B$1001,,0)</f>
        <v>44663</v>
      </c>
    </row>
    <row r="533" spans="1:5" x14ac:dyDescent="0.35">
      <c r="A533" t="str">
        <f>_xlfn.XLOOKUP(orders!$A533,orders!$A$2:$A$1001,orders!$A$2:$A$1001,,0)</f>
        <v>BGB-67996-089</v>
      </c>
      <c r="B533" t="str">
        <f>IFERROR(_xlfn.XLOOKUP(A533,orders!$A$2:$A$1001,orders!$O$2:$O$1001,,0),"")</f>
        <v>Dark</v>
      </c>
      <c r="C533" t="str">
        <f>_xlfn.XLOOKUP(A533,orders!$A$2:$A$1001,orders!$N$2:$N$1001,,0)</f>
        <v>Robusta</v>
      </c>
      <c r="D533">
        <f>_xlfn.XLOOKUP(A533,orders!$A$2:$A$1001,orders!$M$2:$M$1001,,0)</f>
        <v>44.75</v>
      </c>
      <c r="E533" s="14">
        <f>_xlfn.XLOOKUP(A533,orders!$A$2:$A$1001,orders!$B$2:$B$1001,,0)</f>
        <v>44591</v>
      </c>
    </row>
    <row r="534" spans="1:5" x14ac:dyDescent="0.35">
      <c r="A534" t="str">
        <f>_xlfn.XLOOKUP(orders!$A534,orders!$A$2:$A$1001,orders!$A$2:$A$1001,,0)</f>
        <v>XMC-20620-809</v>
      </c>
      <c r="B534" t="str">
        <f>IFERROR(_xlfn.XLOOKUP(A534,orders!$A$2:$A$1001,orders!$O$2:$O$1001,,0),"")</f>
        <v>Medium</v>
      </c>
      <c r="C534" t="str">
        <f>_xlfn.XLOOKUP(A534,orders!$A$2:$A$1001,orders!$N$2:$N$1001,,0)</f>
        <v>EXCELSA</v>
      </c>
      <c r="D534">
        <f>_xlfn.XLOOKUP(A534,orders!$A$2:$A$1001,orders!$M$2:$M$1001,,0)</f>
        <v>16.5</v>
      </c>
      <c r="E534" s="14">
        <f>_xlfn.XLOOKUP(A534,orders!$A$2:$A$1001,orders!$B$2:$B$1001,,0)</f>
        <v>44330</v>
      </c>
    </row>
    <row r="535" spans="1:5" x14ac:dyDescent="0.35">
      <c r="A535" t="str">
        <f>_xlfn.XLOOKUP(orders!$A535,orders!$A$2:$A$1001,orders!$A$2:$A$1001,,0)</f>
        <v>ZSO-58292-191</v>
      </c>
      <c r="B535" t="str">
        <f>IFERROR(_xlfn.XLOOKUP(A535,orders!$A$2:$A$1001,orders!$O$2:$O$1001,,0),"")</f>
        <v>Dark</v>
      </c>
      <c r="C535" t="str">
        <f>_xlfn.XLOOKUP(A535,orders!$A$2:$A$1001,orders!$N$2:$N$1001,,0)</f>
        <v>Robusta</v>
      </c>
      <c r="D535">
        <f>_xlfn.XLOOKUP(A535,orders!$A$2:$A$1001,orders!$M$2:$M$1001,,0)</f>
        <v>21.479999999999997</v>
      </c>
      <c r="E535" s="14">
        <f>_xlfn.XLOOKUP(A535,orders!$A$2:$A$1001,orders!$B$2:$B$1001,,0)</f>
        <v>44724</v>
      </c>
    </row>
    <row r="536" spans="1:5" x14ac:dyDescent="0.35">
      <c r="A536" t="str">
        <f>_xlfn.XLOOKUP(orders!$A536,orders!$A$2:$A$1001,orders!$A$2:$A$1001,,0)</f>
        <v>LWJ-06793-303</v>
      </c>
      <c r="B536" t="str">
        <f>IFERROR(_xlfn.XLOOKUP(A536,orders!$A$2:$A$1001,orders!$O$2:$O$1001,,0),"")</f>
        <v>Medium</v>
      </c>
      <c r="C536" t="str">
        <f>_xlfn.XLOOKUP(A536,orders!$A$2:$A$1001,orders!$N$2:$N$1001,,0)</f>
        <v>Robusta</v>
      </c>
      <c r="D536">
        <f>_xlfn.XLOOKUP(A536,orders!$A$2:$A$1001,orders!$M$2:$M$1001,,0)</f>
        <v>45.769999999999996</v>
      </c>
      <c r="E536" s="14">
        <f>_xlfn.XLOOKUP(A536,orders!$A$2:$A$1001,orders!$B$2:$B$1001,,0)</f>
        <v>44563</v>
      </c>
    </row>
    <row r="537" spans="1:5" x14ac:dyDescent="0.35">
      <c r="A537" t="str">
        <f>_xlfn.XLOOKUP(orders!$A537,orders!$A$2:$A$1001,orders!$A$2:$A$1001,,0)</f>
        <v>FLM-82229-989</v>
      </c>
      <c r="B537" t="str">
        <f>IFERROR(_xlfn.XLOOKUP(A537,orders!$A$2:$A$1001,orders!$O$2:$O$1001,,0),"")</f>
        <v>Light</v>
      </c>
      <c r="C537" t="str">
        <f>_xlfn.XLOOKUP(A537,orders!$A$2:$A$1001,orders!$N$2:$N$1001,,0)</f>
        <v>Liberica</v>
      </c>
      <c r="D537">
        <f>_xlfn.XLOOKUP(A537,orders!$A$2:$A$1001,orders!$M$2:$M$1001,,0)</f>
        <v>9.51</v>
      </c>
      <c r="E537" s="14">
        <f>_xlfn.XLOOKUP(A537,orders!$A$2:$A$1001,orders!$B$2:$B$1001,,0)</f>
        <v>44585</v>
      </c>
    </row>
    <row r="538" spans="1:5" x14ac:dyDescent="0.35">
      <c r="A538" t="str">
        <f>_xlfn.XLOOKUP(orders!$A538,orders!$A$2:$A$1001,orders!$A$2:$A$1001,,0)</f>
        <v>CPV-90280-133</v>
      </c>
      <c r="B538" t="str">
        <f>IFERROR(_xlfn.XLOOKUP(A538,orders!$A$2:$A$1001,orders!$O$2:$O$1001,,0),"")</f>
        <v>Dark</v>
      </c>
      <c r="C538" t="str">
        <f>_xlfn.XLOOKUP(A538,orders!$A$2:$A$1001,orders!$N$2:$N$1001,,0)</f>
        <v>Robusta</v>
      </c>
      <c r="D538">
        <f>_xlfn.XLOOKUP(A538,orders!$A$2:$A$1001,orders!$M$2:$M$1001,,0)</f>
        <v>8.0549999999999997</v>
      </c>
      <c r="E538" s="14">
        <f>_xlfn.XLOOKUP(A538,orders!$A$2:$A$1001,orders!$B$2:$B$1001,,0)</f>
        <v>43544</v>
      </c>
    </row>
    <row r="539" spans="1:5" x14ac:dyDescent="0.35">
      <c r="A539" t="str">
        <f>_xlfn.XLOOKUP(orders!$A539,orders!$A$2:$A$1001,orders!$A$2:$A$1001,,0)</f>
        <v>OGW-60685-912</v>
      </c>
      <c r="B539" t="str">
        <f>IFERROR(_xlfn.XLOOKUP(A539,orders!$A$2:$A$1001,orders!$O$2:$O$1001,,0),"")</f>
        <v>Dark</v>
      </c>
      <c r="C539" t="str">
        <f>_xlfn.XLOOKUP(A539,orders!$A$2:$A$1001,orders!$N$2:$N$1001,,0)</f>
        <v>EXCELSA</v>
      </c>
      <c r="D539">
        <f>_xlfn.XLOOKUP(A539,orders!$A$2:$A$1001,orders!$M$2:$M$1001,,0)</f>
        <v>111.78</v>
      </c>
      <c r="E539" s="14">
        <f>_xlfn.XLOOKUP(A539,orders!$A$2:$A$1001,orders!$B$2:$B$1001,,0)</f>
        <v>44156</v>
      </c>
    </row>
    <row r="540" spans="1:5" x14ac:dyDescent="0.35">
      <c r="A540" t="str">
        <f>_xlfn.XLOOKUP(orders!$A540,orders!$A$2:$A$1001,orders!$A$2:$A$1001,,0)</f>
        <v>DEC-11160-362</v>
      </c>
      <c r="B540" t="str">
        <f>IFERROR(_xlfn.XLOOKUP(A540,orders!$A$2:$A$1001,orders!$O$2:$O$1001,,0),"")</f>
        <v>Dark</v>
      </c>
      <c r="C540" t="str">
        <f>_xlfn.XLOOKUP(A540,orders!$A$2:$A$1001,orders!$N$2:$N$1001,,0)</f>
        <v>Robusta</v>
      </c>
      <c r="D540">
        <f>_xlfn.XLOOKUP(A540,orders!$A$2:$A$1001,orders!$M$2:$M$1001,,0)</f>
        <v>10.739999999999998</v>
      </c>
      <c r="E540" s="14">
        <f>_xlfn.XLOOKUP(A540,orders!$A$2:$A$1001,orders!$B$2:$B$1001,,0)</f>
        <v>44482</v>
      </c>
    </row>
    <row r="541" spans="1:5" x14ac:dyDescent="0.35">
      <c r="A541" t="str">
        <f>_xlfn.XLOOKUP(orders!$A541,orders!$A$2:$A$1001,orders!$A$2:$A$1001,,0)</f>
        <v>WCT-07869-499</v>
      </c>
      <c r="B541" t="str">
        <f>IFERROR(_xlfn.XLOOKUP(A541,orders!$A$2:$A$1001,orders!$O$2:$O$1001,,0),"")</f>
        <v>Dark</v>
      </c>
      <c r="C541" t="str">
        <f>_xlfn.XLOOKUP(A541,orders!$A$2:$A$1001,orders!$N$2:$N$1001,,0)</f>
        <v>Robusta</v>
      </c>
      <c r="D541">
        <f>_xlfn.XLOOKUP(A541,orders!$A$2:$A$1001,orders!$M$2:$M$1001,,0)</f>
        <v>26.849999999999994</v>
      </c>
      <c r="E541" s="14">
        <f>_xlfn.XLOOKUP(A541,orders!$A$2:$A$1001,orders!$B$2:$B$1001,,0)</f>
        <v>44488</v>
      </c>
    </row>
    <row r="542" spans="1:5" x14ac:dyDescent="0.35">
      <c r="A542" t="str">
        <f>_xlfn.XLOOKUP(orders!$A542,orders!$A$2:$A$1001,orders!$A$2:$A$1001,,0)</f>
        <v>FHD-89872-325</v>
      </c>
      <c r="B542" t="str">
        <f>IFERROR(_xlfn.XLOOKUP(A542,orders!$A$2:$A$1001,orders!$O$2:$O$1001,,0),"")</f>
        <v>Light</v>
      </c>
      <c r="C542" t="str">
        <f>_xlfn.XLOOKUP(A542,orders!$A$2:$A$1001,orders!$N$2:$N$1001,,0)</f>
        <v>Liberica</v>
      </c>
      <c r="D542">
        <f>_xlfn.XLOOKUP(A542,orders!$A$2:$A$1001,orders!$M$2:$M$1001,,0)</f>
        <v>63.4</v>
      </c>
      <c r="E542" s="14">
        <f>_xlfn.XLOOKUP(A542,orders!$A$2:$A$1001,orders!$B$2:$B$1001,,0)</f>
        <v>43584</v>
      </c>
    </row>
    <row r="543" spans="1:5" x14ac:dyDescent="0.35">
      <c r="A543" t="str">
        <f>_xlfn.XLOOKUP(orders!$A543,orders!$A$2:$A$1001,orders!$A$2:$A$1001,,0)</f>
        <v>AZF-45991-584</v>
      </c>
      <c r="B543" t="str">
        <f>IFERROR(_xlfn.XLOOKUP(A543,orders!$A$2:$A$1001,orders!$O$2:$O$1001,,0),"")</f>
        <v>Dark</v>
      </c>
      <c r="C543" t="str">
        <f>_xlfn.XLOOKUP(A543,orders!$A$2:$A$1001,orders!$N$2:$N$1001,,0)</f>
        <v>Arabica</v>
      </c>
      <c r="D543">
        <f>_xlfn.XLOOKUP(A543,orders!$A$2:$A$1001,orders!$M$2:$M$1001,,0)</f>
        <v>22.884999999999998</v>
      </c>
      <c r="E543" s="14">
        <f>_xlfn.XLOOKUP(A543,orders!$A$2:$A$1001,orders!$B$2:$B$1001,,0)</f>
        <v>43750</v>
      </c>
    </row>
    <row r="544" spans="1:5" x14ac:dyDescent="0.35">
      <c r="A544" t="str">
        <f>_xlfn.XLOOKUP(orders!$A544,orders!$A$2:$A$1001,orders!$A$2:$A$1001,,0)</f>
        <v>MDG-14481-513</v>
      </c>
      <c r="B544" t="str">
        <f>IFERROR(_xlfn.XLOOKUP(A544,orders!$A$2:$A$1001,orders!$O$2:$O$1001,,0),"")</f>
        <v>Medium</v>
      </c>
      <c r="C544" t="str">
        <f>_xlfn.XLOOKUP(A544,orders!$A$2:$A$1001,orders!$N$2:$N$1001,,0)</f>
        <v>Arabica</v>
      </c>
      <c r="D544">
        <f>_xlfn.XLOOKUP(A544,orders!$A$2:$A$1001,orders!$M$2:$M$1001,,0)</f>
        <v>103.49999999999999</v>
      </c>
      <c r="E544" s="14">
        <f>_xlfn.XLOOKUP(A544,orders!$A$2:$A$1001,orders!$B$2:$B$1001,,0)</f>
        <v>44335</v>
      </c>
    </row>
    <row r="545" spans="1:5" x14ac:dyDescent="0.35">
      <c r="A545" t="str">
        <f>_xlfn.XLOOKUP(orders!$A545,orders!$A$2:$A$1001,orders!$A$2:$A$1001,,0)</f>
        <v>OFN-49424-848</v>
      </c>
      <c r="B545" t="str">
        <f>IFERROR(_xlfn.XLOOKUP(A545,orders!$A$2:$A$1001,orders!$O$2:$O$1001,,0),"")</f>
        <v>Light</v>
      </c>
      <c r="C545" t="str">
        <f>_xlfn.XLOOKUP(A545,orders!$A$2:$A$1001,orders!$N$2:$N$1001,,0)</f>
        <v>Robusta</v>
      </c>
      <c r="D545">
        <f>_xlfn.XLOOKUP(A545,orders!$A$2:$A$1001,orders!$M$2:$M$1001,,0)</f>
        <v>54.969999999999992</v>
      </c>
      <c r="E545" s="14">
        <f>_xlfn.XLOOKUP(A545,orders!$A$2:$A$1001,orders!$B$2:$B$1001,,0)</f>
        <v>44380</v>
      </c>
    </row>
    <row r="546" spans="1:5" x14ac:dyDescent="0.35">
      <c r="A546" t="str">
        <f>_xlfn.XLOOKUP(orders!$A546,orders!$A$2:$A$1001,orders!$A$2:$A$1001,,0)</f>
        <v>NFA-03411-746</v>
      </c>
      <c r="B546" t="str">
        <f>IFERROR(_xlfn.XLOOKUP(A546,orders!$A$2:$A$1001,orders!$O$2:$O$1001,,0),"")</f>
        <v>Light</v>
      </c>
      <c r="C546" t="str">
        <f>_xlfn.XLOOKUP(A546,orders!$A$2:$A$1001,orders!$N$2:$N$1001,,0)</f>
        <v>Arabica</v>
      </c>
      <c r="D546">
        <f>_xlfn.XLOOKUP(A546,orders!$A$2:$A$1001,orders!$M$2:$M$1001,,0)</f>
        <v>15.54</v>
      </c>
      <c r="E546" s="14">
        <f>_xlfn.XLOOKUP(A546,orders!$A$2:$A$1001,orders!$B$2:$B$1001,,0)</f>
        <v>43869</v>
      </c>
    </row>
    <row r="547" spans="1:5" x14ac:dyDescent="0.35">
      <c r="A547" t="str">
        <f>_xlfn.XLOOKUP(orders!$A547,orders!$A$2:$A$1001,orders!$A$2:$A$1001,,0)</f>
        <v>CYM-74988-450</v>
      </c>
      <c r="B547" t="str">
        <f>IFERROR(_xlfn.XLOOKUP(A547,orders!$A$2:$A$1001,orders!$O$2:$O$1001,,0),"")</f>
        <v>Dark</v>
      </c>
      <c r="C547" t="str">
        <f>_xlfn.XLOOKUP(A547,orders!$A$2:$A$1001,orders!$N$2:$N$1001,,0)</f>
        <v>Liberica</v>
      </c>
      <c r="D547">
        <f>_xlfn.XLOOKUP(A547,orders!$A$2:$A$1001,orders!$M$2:$M$1001,,0)</f>
        <v>15.54</v>
      </c>
      <c r="E547" s="14">
        <f>_xlfn.XLOOKUP(A547,orders!$A$2:$A$1001,orders!$B$2:$B$1001,,0)</f>
        <v>44120</v>
      </c>
    </row>
    <row r="548" spans="1:5" x14ac:dyDescent="0.35">
      <c r="A548" t="str">
        <f>_xlfn.XLOOKUP(orders!$A548,orders!$A$2:$A$1001,orders!$A$2:$A$1001,,0)</f>
        <v>WTV-24996-658</v>
      </c>
      <c r="B548" t="str">
        <f>IFERROR(_xlfn.XLOOKUP(A548,orders!$A$2:$A$1001,orders!$O$2:$O$1001,,0),"")</f>
        <v>Dark</v>
      </c>
      <c r="C548" t="str">
        <f>_xlfn.XLOOKUP(A548,orders!$A$2:$A$1001,orders!$N$2:$N$1001,,0)</f>
        <v>EXCELSA</v>
      </c>
      <c r="D548">
        <f>_xlfn.XLOOKUP(A548,orders!$A$2:$A$1001,orders!$M$2:$M$1001,,0)</f>
        <v>83.835000000000008</v>
      </c>
      <c r="E548" s="14">
        <f>_xlfn.XLOOKUP(A548,orders!$A$2:$A$1001,orders!$B$2:$B$1001,,0)</f>
        <v>44127</v>
      </c>
    </row>
    <row r="549" spans="1:5" x14ac:dyDescent="0.35">
      <c r="A549" t="str">
        <f>_xlfn.XLOOKUP(orders!$A549,orders!$A$2:$A$1001,orders!$A$2:$A$1001,,0)</f>
        <v>DSL-69915-544</v>
      </c>
      <c r="B549" t="str">
        <f>IFERROR(_xlfn.XLOOKUP(A549,orders!$A$2:$A$1001,orders!$O$2:$O$1001,,0),"")</f>
        <v>Light</v>
      </c>
      <c r="C549" t="str">
        <f>_xlfn.XLOOKUP(A549,orders!$A$2:$A$1001,orders!$N$2:$N$1001,,0)</f>
        <v>Robusta</v>
      </c>
      <c r="D549">
        <f>_xlfn.XLOOKUP(A549,orders!$A$2:$A$1001,orders!$M$2:$M$1001,,0)</f>
        <v>10.754999999999999</v>
      </c>
      <c r="E549" s="14">
        <f>_xlfn.XLOOKUP(A549,orders!$A$2:$A$1001,orders!$B$2:$B$1001,,0)</f>
        <v>44265</v>
      </c>
    </row>
    <row r="550" spans="1:5" x14ac:dyDescent="0.35">
      <c r="A550" t="str">
        <f>_xlfn.XLOOKUP(orders!$A550,orders!$A$2:$A$1001,orders!$A$2:$A$1001,,0)</f>
        <v>NBT-35757-542</v>
      </c>
      <c r="B550" t="str">
        <f>IFERROR(_xlfn.XLOOKUP(A550,orders!$A$2:$A$1001,orders!$O$2:$O$1001,,0),"")</f>
        <v>Light</v>
      </c>
      <c r="C550" t="str">
        <f>_xlfn.XLOOKUP(A550,orders!$A$2:$A$1001,orders!$N$2:$N$1001,,0)</f>
        <v>EXCELSA</v>
      </c>
      <c r="D550">
        <f>_xlfn.XLOOKUP(A550,orders!$A$2:$A$1001,orders!$M$2:$M$1001,,0)</f>
        <v>13.365</v>
      </c>
      <c r="E550" s="14">
        <f>_xlfn.XLOOKUP(A550,orders!$A$2:$A$1001,orders!$B$2:$B$1001,,0)</f>
        <v>44384</v>
      </c>
    </row>
    <row r="551" spans="1:5" x14ac:dyDescent="0.35">
      <c r="A551" t="str">
        <f>_xlfn.XLOOKUP(orders!$A551,orders!$A$2:$A$1001,orders!$A$2:$A$1001,,0)</f>
        <v>OYU-25085-528</v>
      </c>
      <c r="B551" t="str">
        <f>IFERROR(_xlfn.XLOOKUP(A551,orders!$A$2:$A$1001,orders!$O$2:$O$1001,,0),"")</f>
        <v>Light</v>
      </c>
      <c r="C551" t="str">
        <f>_xlfn.XLOOKUP(A551,orders!$A$2:$A$1001,orders!$N$2:$N$1001,,0)</f>
        <v>EXCELSA</v>
      </c>
      <c r="D551">
        <f>_xlfn.XLOOKUP(A551,orders!$A$2:$A$1001,orders!$M$2:$M$1001,,0)</f>
        <v>17.82</v>
      </c>
      <c r="E551" s="14">
        <f>_xlfn.XLOOKUP(A551,orders!$A$2:$A$1001,orders!$B$2:$B$1001,,0)</f>
        <v>44232</v>
      </c>
    </row>
    <row r="552" spans="1:5" x14ac:dyDescent="0.35">
      <c r="A552" t="str">
        <f>_xlfn.XLOOKUP(orders!$A552,orders!$A$2:$A$1001,orders!$A$2:$A$1001,,0)</f>
        <v>XCG-07109-195</v>
      </c>
      <c r="B552" t="str">
        <f>IFERROR(_xlfn.XLOOKUP(A552,orders!$A$2:$A$1001,orders!$O$2:$O$1001,,0),"")</f>
        <v>Dark</v>
      </c>
      <c r="C552" t="str">
        <f>_xlfn.XLOOKUP(A552,orders!$A$2:$A$1001,orders!$N$2:$N$1001,,0)</f>
        <v>Liberica</v>
      </c>
      <c r="D552">
        <f>_xlfn.XLOOKUP(A552,orders!$A$2:$A$1001,orders!$M$2:$M$1001,,0)</f>
        <v>23.31</v>
      </c>
      <c r="E552" s="14">
        <f>_xlfn.XLOOKUP(A552,orders!$A$2:$A$1001,orders!$B$2:$B$1001,,0)</f>
        <v>44176</v>
      </c>
    </row>
    <row r="553" spans="1:5" x14ac:dyDescent="0.35">
      <c r="A553" t="str">
        <f>_xlfn.XLOOKUP(orders!$A553,orders!$A$2:$A$1001,orders!$A$2:$A$1001,,0)</f>
        <v>YZA-25234-630</v>
      </c>
      <c r="B553" t="str">
        <f>IFERROR(_xlfn.XLOOKUP(A553,orders!$A$2:$A$1001,orders!$O$2:$O$1001,,0),"")</f>
        <v>Dark</v>
      </c>
      <c r="C553" t="str">
        <f>_xlfn.XLOOKUP(A553,orders!$A$2:$A$1001,orders!$N$2:$N$1001,,0)</f>
        <v>EXCELSA</v>
      </c>
      <c r="D553">
        <f>_xlfn.XLOOKUP(A553,orders!$A$2:$A$1001,orders!$M$2:$M$1001,,0)</f>
        <v>7.29</v>
      </c>
      <c r="E553" s="14">
        <f>_xlfn.XLOOKUP(A553,orders!$A$2:$A$1001,orders!$B$2:$B$1001,,0)</f>
        <v>44694</v>
      </c>
    </row>
    <row r="554" spans="1:5" x14ac:dyDescent="0.35">
      <c r="A554" t="str">
        <f>_xlfn.XLOOKUP(orders!$A554,orders!$A$2:$A$1001,orders!$A$2:$A$1001,,0)</f>
        <v>OKU-29966-417</v>
      </c>
      <c r="B554" t="str">
        <f>IFERROR(_xlfn.XLOOKUP(A554,orders!$A$2:$A$1001,orders!$O$2:$O$1001,,0),"")</f>
        <v>Light</v>
      </c>
      <c r="C554" t="str">
        <f>_xlfn.XLOOKUP(A554,orders!$A$2:$A$1001,orders!$N$2:$N$1001,,0)</f>
        <v>EXCELSA</v>
      </c>
      <c r="D554">
        <f>_xlfn.XLOOKUP(A554,orders!$A$2:$A$1001,orders!$M$2:$M$1001,,0)</f>
        <v>17.82</v>
      </c>
      <c r="E554" s="14">
        <f>_xlfn.XLOOKUP(A554,orders!$A$2:$A$1001,orders!$B$2:$B$1001,,0)</f>
        <v>43761</v>
      </c>
    </row>
    <row r="555" spans="1:5" x14ac:dyDescent="0.35">
      <c r="A555" t="str">
        <f>_xlfn.XLOOKUP(orders!$A555,orders!$A$2:$A$1001,orders!$A$2:$A$1001,,0)</f>
        <v>MEX-29350-659</v>
      </c>
      <c r="B555" t="str">
        <f>IFERROR(_xlfn.XLOOKUP(A555,orders!$A$2:$A$1001,orders!$O$2:$O$1001,,0),"")</f>
        <v>Medium</v>
      </c>
      <c r="C555" t="str">
        <f>_xlfn.XLOOKUP(A555,orders!$A$2:$A$1001,orders!$N$2:$N$1001,,0)</f>
        <v>EXCELSA</v>
      </c>
      <c r="D555">
        <f>_xlfn.XLOOKUP(A555,orders!$A$2:$A$1001,orders!$M$2:$M$1001,,0)</f>
        <v>68.75</v>
      </c>
      <c r="E555" s="14">
        <f>_xlfn.XLOOKUP(A555,orders!$A$2:$A$1001,orders!$B$2:$B$1001,,0)</f>
        <v>44085</v>
      </c>
    </row>
    <row r="556" spans="1:5" x14ac:dyDescent="0.35">
      <c r="A556" t="str">
        <f>_xlfn.XLOOKUP(orders!$A556,orders!$A$2:$A$1001,orders!$A$2:$A$1001,,0)</f>
        <v>NOY-99738-977</v>
      </c>
      <c r="B556" t="str">
        <f>IFERROR(_xlfn.XLOOKUP(A556,orders!$A$2:$A$1001,orders!$O$2:$O$1001,,0),"")</f>
        <v>Light</v>
      </c>
      <c r="C556" t="str">
        <f>_xlfn.XLOOKUP(A556,orders!$A$2:$A$1001,orders!$N$2:$N$1001,,0)</f>
        <v>Robusta</v>
      </c>
      <c r="D556">
        <f>_xlfn.XLOOKUP(A556,orders!$A$2:$A$1001,orders!$M$2:$M$1001,,0)</f>
        <v>54.969999999999992</v>
      </c>
      <c r="E556" s="14">
        <f>_xlfn.XLOOKUP(A556,orders!$A$2:$A$1001,orders!$B$2:$B$1001,,0)</f>
        <v>43737</v>
      </c>
    </row>
    <row r="557" spans="1:5" x14ac:dyDescent="0.35">
      <c r="A557" t="str">
        <f>_xlfn.XLOOKUP(orders!$A557,orders!$A$2:$A$1001,orders!$A$2:$A$1001,,0)</f>
        <v>TCR-01064-030</v>
      </c>
      <c r="B557" t="str">
        <f>IFERROR(_xlfn.XLOOKUP(A557,orders!$A$2:$A$1001,orders!$O$2:$O$1001,,0),"")</f>
        <v>Medium</v>
      </c>
      <c r="C557" t="str">
        <f>_xlfn.XLOOKUP(A557,orders!$A$2:$A$1001,orders!$N$2:$N$1001,,0)</f>
        <v>EXCELSA</v>
      </c>
      <c r="D557">
        <f>_xlfn.XLOOKUP(A557,orders!$A$2:$A$1001,orders!$M$2:$M$1001,,0)</f>
        <v>82.5</v>
      </c>
      <c r="E557" s="14">
        <f>_xlfn.XLOOKUP(A557,orders!$A$2:$A$1001,orders!$B$2:$B$1001,,0)</f>
        <v>44258</v>
      </c>
    </row>
    <row r="558" spans="1:5" x14ac:dyDescent="0.35">
      <c r="A558" t="str">
        <f>_xlfn.XLOOKUP(orders!$A558,orders!$A$2:$A$1001,orders!$A$2:$A$1001,,0)</f>
        <v>YUL-42750-776</v>
      </c>
      <c r="B558" t="str">
        <f>IFERROR(_xlfn.XLOOKUP(A558,orders!$A$2:$A$1001,orders!$O$2:$O$1001,,0),"")</f>
        <v>Medium</v>
      </c>
      <c r="C558" t="str">
        <f>_xlfn.XLOOKUP(A558,orders!$A$2:$A$1001,orders!$N$2:$N$1001,,0)</f>
        <v>Liberica</v>
      </c>
      <c r="D558">
        <f>_xlfn.XLOOKUP(A558,orders!$A$2:$A$1001,orders!$M$2:$M$1001,,0)</f>
        <v>8.73</v>
      </c>
      <c r="E558" s="14">
        <f>_xlfn.XLOOKUP(A558,orders!$A$2:$A$1001,orders!$B$2:$B$1001,,0)</f>
        <v>44523</v>
      </c>
    </row>
    <row r="559" spans="1:5" x14ac:dyDescent="0.35">
      <c r="A559" t="str">
        <f>_xlfn.XLOOKUP(orders!$A559,orders!$A$2:$A$1001,orders!$A$2:$A$1001,,0)</f>
        <v>XQJ-86887-506</v>
      </c>
      <c r="B559" t="str">
        <f>IFERROR(_xlfn.XLOOKUP(A559,orders!$A$2:$A$1001,orders!$O$2:$O$1001,,0),"")</f>
        <v>Light</v>
      </c>
      <c r="C559" t="str">
        <f>_xlfn.XLOOKUP(A559,orders!$A$2:$A$1001,orders!$N$2:$N$1001,,0)</f>
        <v>EXCELSA</v>
      </c>
      <c r="D559">
        <f>_xlfn.XLOOKUP(A559,orders!$A$2:$A$1001,orders!$M$2:$M$1001,,0)</f>
        <v>59.4</v>
      </c>
      <c r="E559" s="14">
        <f>_xlfn.XLOOKUP(A559,orders!$A$2:$A$1001,orders!$B$2:$B$1001,,0)</f>
        <v>44506</v>
      </c>
    </row>
    <row r="560" spans="1:5" x14ac:dyDescent="0.35">
      <c r="A560" t="str">
        <f>_xlfn.XLOOKUP(orders!$A560,orders!$A$2:$A$1001,orders!$A$2:$A$1001,,0)</f>
        <v>CUN-90044-279</v>
      </c>
      <c r="B560" t="str">
        <f>IFERROR(_xlfn.XLOOKUP(A560,orders!$A$2:$A$1001,orders!$O$2:$O$1001,,0),"")</f>
        <v>Dark</v>
      </c>
      <c r="C560" t="str">
        <f>_xlfn.XLOOKUP(A560,orders!$A$2:$A$1001,orders!$N$2:$N$1001,,0)</f>
        <v>Liberica</v>
      </c>
      <c r="D560">
        <f>_xlfn.XLOOKUP(A560,orders!$A$2:$A$1001,orders!$M$2:$M$1001,,0)</f>
        <v>15.54</v>
      </c>
      <c r="E560" s="14">
        <f>_xlfn.XLOOKUP(A560,orders!$A$2:$A$1001,orders!$B$2:$B$1001,,0)</f>
        <v>44225</v>
      </c>
    </row>
    <row r="561" spans="1:5" x14ac:dyDescent="0.35">
      <c r="A561" t="str">
        <f>_xlfn.XLOOKUP(orders!$A561,orders!$A$2:$A$1001,orders!$A$2:$A$1001,,0)</f>
        <v>ICC-73030-502</v>
      </c>
      <c r="B561" t="str">
        <f>IFERROR(_xlfn.XLOOKUP(A561,orders!$A$2:$A$1001,orders!$O$2:$O$1001,,0),"")</f>
        <v>Light</v>
      </c>
      <c r="C561" t="str">
        <f>_xlfn.XLOOKUP(A561,orders!$A$2:$A$1001,orders!$N$2:$N$1001,,0)</f>
        <v>Arabica</v>
      </c>
      <c r="D561">
        <f>_xlfn.XLOOKUP(A561,orders!$A$2:$A$1001,orders!$M$2:$M$1001,,0)</f>
        <v>38.849999999999994</v>
      </c>
      <c r="E561" s="14">
        <f>_xlfn.XLOOKUP(A561,orders!$A$2:$A$1001,orders!$B$2:$B$1001,,0)</f>
        <v>44667</v>
      </c>
    </row>
    <row r="562" spans="1:5" x14ac:dyDescent="0.35">
      <c r="A562" t="str">
        <f>_xlfn.XLOOKUP(orders!$A562,orders!$A$2:$A$1001,orders!$A$2:$A$1001,,0)</f>
        <v>ADP-04506-084</v>
      </c>
      <c r="B562" t="str">
        <f>IFERROR(_xlfn.XLOOKUP(A562,orders!$A$2:$A$1001,orders!$O$2:$O$1001,,0),"")</f>
        <v>Medium</v>
      </c>
      <c r="C562" t="str">
        <f>_xlfn.XLOOKUP(A562,orders!$A$2:$A$1001,orders!$N$2:$N$1001,,0)</f>
        <v>EXCELSA</v>
      </c>
      <c r="D562">
        <f>_xlfn.XLOOKUP(A562,orders!$A$2:$A$1001,orders!$M$2:$M$1001,,0)</f>
        <v>189.74999999999997</v>
      </c>
      <c r="E562" s="14">
        <f>_xlfn.XLOOKUP(A562,orders!$A$2:$A$1001,orders!$B$2:$B$1001,,0)</f>
        <v>44401</v>
      </c>
    </row>
    <row r="563" spans="1:5" x14ac:dyDescent="0.35">
      <c r="A563" t="str">
        <f>_xlfn.XLOOKUP(orders!$A563,orders!$A$2:$A$1001,orders!$A$2:$A$1001,,0)</f>
        <v>PNU-22150-408</v>
      </c>
      <c r="B563" t="str">
        <f>IFERROR(_xlfn.XLOOKUP(A563,orders!$A$2:$A$1001,orders!$O$2:$O$1001,,0),"")</f>
        <v>Dark</v>
      </c>
      <c r="C563" t="str">
        <f>_xlfn.XLOOKUP(A563,orders!$A$2:$A$1001,orders!$N$2:$N$1001,,0)</f>
        <v>Arabica</v>
      </c>
      <c r="D563">
        <f>_xlfn.XLOOKUP(A563,orders!$A$2:$A$1001,orders!$M$2:$M$1001,,0)</f>
        <v>17.91</v>
      </c>
      <c r="E563" s="14">
        <f>_xlfn.XLOOKUP(A563,orders!$A$2:$A$1001,orders!$B$2:$B$1001,,0)</f>
        <v>43688</v>
      </c>
    </row>
    <row r="564" spans="1:5" x14ac:dyDescent="0.35">
      <c r="A564" t="str">
        <f>_xlfn.XLOOKUP(orders!$A564,orders!$A$2:$A$1001,orders!$A$2:$A$1001,,0)</f>
        <v>VSQ-07182-513</v>
      </c>
      <c r="B564" t="str">
        <f>IFERROR(_xlfn.XLOOKUP(A564,orders!$A$2:$A$1001,orders!$O$2:$O$1001,,0),"")</f>
        <v>Light</v>
      </c>
      <c r="C564" t="str">
        <f>_xlfn.XLOOKUP(A564,orders!$A$2:$A$1001,orders!$N$2:$N$1001,,0)</f>
        <v>Liberica</v>
      </c>
      <c r="D564">
        <f>_xlfn.XLOOKUP(A564,orders!$A$2:$A$1001,orders!$M$2:$M$1001,,0)</f>
        <v>28.53</v>
      </c>
      <c r="E564" s="14">
        <f>_xlfn.XLOOKUP(A564,orders!$A$2:$A$1001,orders!$B$2:$B$1001,,0)</f>
        <v>43669</v>
      </c>
    </row>
    <row r="565" spans="1:5" x14ac:dyDescent="0.35">
      <c r="A565" t="str">
        <f>_xlfn.XLOOKUP(orders!$A565,orders!$A$2:$A$1001,orders!$A$2:$A$1001,,0)</f>
        <v>SPF-31673-217</v>
      </c>
      <c r="B565" t="str">
        <f>IFERROR(_xlfn.XLOOKUP(A565,orders!$A$2:$A$1001,orders!$O$2:$O$1001,,0),"")</f>
        <v>Medium</v>
      </c>
      <c r="C565" t="str">
        <f>_xlfn.XLOOKUP(A565,orders!$A$2:$A$1001,orders!$N$2:$N$1001,,0)</f>
        <v>EXCELSA</v>
      </c>
      <c r="D565">
        <f>_xlfn.XLOOKUP(A565,orders!$A$2:$A$1001,orders!$M$2:$M$1001,,0)</f>
        <v>82.5</v>
      </c>
      <c r="E565" s="14">
        <f>_xlfn.XLOOKUP(A565,orders!$A$2:$A$1001,orders!$B$2:$B$1001,,0)</f>
        <v>43991</v>
      </c>
    </row>
    <row r="566" spans="1:5" x14ac:dyDescent="0.35">
      <c r="A566" t="str">
        <f>_xlfn.XLOOKUP(orders!$A566,orders!$A$2:$A$1001,orders!$A$2:$A$1001,,0)</f>
        <v>NEX-63825-598</v>
      </c>
      <c r="B566" t="str">
        <f>IFERROR(_xlfn.XLOOKUP(A566,orders!$A$2:$A$1001,orders!$O$2:$O$1001,,0),"")</f>
        <v>Light</v>
      </c>
      <c r="C566" t="str">
        <f>_xlfn.XLOOKUP(A566,orders!$A$2:$A$1001,orders!$N$2:$N$1001,,0)</f>
        <v>Robusta</v>
      </c>
      <c r="D566">
        <f>_xlfn.XLOOKUP(A566,orders!$A$2:$A$1001,orders!$M$2:$M$1001,,0)</f>
        <v>14.339999999999998</v>
      </c>
      <c r="E566" s="14">
        <f>_xlfn.XLOOKUP(A566,orders!$A$2:$A$1001,orders!$B$2:$B$1001,,0)</f>
        <v>43883</v>
      </c>
    </row>
    <row r="567" spans="1:5" x14ac:dyDescent="0.35">
      <c r="A567" t="str">
        <f>_xlfn.XLOOKUP(orders!$A567,orders!$A$2:$A$1001,orders!$A$2:$A$1001,,0)</f>
        <v>XPG-66112-335</v>
      </c>
      <c r="B567" t="str">
        <f>IFERROR(_xlfn.XLOOKUP(A567,orders!$A$2:$A$1001,orders!$O$2:$O$1001,,0),"")</f>
        <v>Dark</v>
      </c>
      <c r="C567" t="str">
        <f>_xlfn.XLOOKUP(A567,orders!$A$2:$A$1001,orders!$N$2:$N$1001,,0)</f>
        <v>Robusta</v>
      </c>
      <c r="D567">
        <f>_xlfn.XLOOKUP(A567,orders!$A$2:$A$1001,orders!$M$2:$M$1001,,0)</f>
        <v>82.339999999999989</v>
      </c>
      <c r="E567" s="14">
        <f>_xlfn.XLOOKUP(A567,orders!$A$2:$A$1001,orders!$B$2:$B$1001,,0)</f>
        <v>44031</v>
      </c>
    </row>
    <row r="568" spans="1:5" x14ac:dyDescent="0.35">
      <c r="A568" t="str">
        <f>_xlfn.XLOOKUP(orders!$A568,orders!$A$2:$A$1001,orders!$A$2:$A$1001,,0)</f>
        <v>NSQ-72210-345</v>
      </c>
      <c r="B568" t="str">
        <f>IFERROR(_xlfn.XLOOKUP(A568,orders!$A$2:$A$1001,orders!$O$2:$O$1001,,0),"")</f>
        <v>Medium</v>
      </c>
      <c r="C568" t="str">
        <f>_xlfn.XLOOKUP(A568,orders!$A$2:$A$1001,orders!$N$2:$N$1001,,0)</f>
        <v>Arabica</v>
      </c>
      <c r="D568">
        <f>_xlfn.XLOOKUP(A568,orders!$A$2:$A$1001,orders!$M$2:$M$1001,,0)</f>
        <v>20.25</v>
      </c>
      <c r="E568" s="14">
        <f>_xlfn.XLOOKUP(A568,orders!$A$2:$A$1001,orders!$B$2:$B$1001,,0)</f>
        <v>44459</v>
      </c>
    </row>
    <row r="569" spans="1:5" x14ac:dyDescent="0.35">
      <c r="A569" t="str">
        <f>_xlfn.XLOOKUP(orders!$A569,orders!$A$2:$A$1001,orders!$A$2:$A$1001,,0)</f>
        <v>XRR-28376-277</v>
      </c>
      <c r="B569" t="str">
        <f>IFERROR(_xlfn.XLOOKUP(A569,orders!$A$2:$A$1001,orders!$O$2:$O$1001,,0),"")</f>
        <v>Light</v>
      </c>
      <c r="C569" t="str">
        <f>_xlfn.XLOOKUP(A569,orders!$A$2:$A$1001,orders!$N$2:$N$1001,,0)</f>
        <v>Robusta</v>
      </c>
      <c r="D569">
        <f>_xlfn.XLOOKUP(A569,orders!$A$2:$A$1001,orders!$M$2:$M$1001,,0)</f>
        <v>164.90999999999997</v>
      </c>
      <c r="E569" s="14">
        <f>_xlfn.XLOOKUP(A569,orders!$A$2:$A$1001,orders!$B$2:$B$1001,,0)</f>
        <v>44318</v>
      </c>
    </row>
    <row r="570" spans="1:5" x14ac:dyDescent="0.35">
      <c r="A570" t="str">
        <f>_xlfn.XLOOKUP(orders!$A570,orders!$A$2:$A$1001,orders!$A$2:$A$1001,,0)</f>
        <v>WHQ-25197-475</v>
      </c>
      <c r="B570" t="str">
        <f>IFERROR(_xlfn.XLOOKUP(A570,orders!$A$2:$A$1001,orders!$O$2:$O$1001,,0),"")</f>
        <v>Light</v>
      </c>
      <c r="C570" t="str">
        <f>_xlfn.XLOOKUP(A570,orders!$A$2:$A$1001,orders!$N$2:$N$1001,,0)</f>
        <v>Liberica</v>
      </c>
      <c r="D570">
        <f>_xlfn.XLOOKUP(A570,orders!$A$2:$A$1001,orders!$M$2:$M$1001,,0)</f>
        <v>19.02</v>
      </c>
      <c r="E570" s="14">
        <f>_xlfn.XLOOKUP(A570,orders!$A$2:$A$1001,orders!$B$2:$B$1001,,0)</f>
        <v>44526</v>
      </c>
    </row>
    <row r="571" spans="1:5" x14ac:dyDescent="0.35">
      <c r="A571" t="str">
        <f>_xlfn.XLOOKUP(orders!$A571,orders!$A$2:$A$1001,orders!$A$2:$A$1001,,0)</f>
        <v>HMB-30634-745</v>
      </c>
      <c r="B571" t="str">
        <f>IFERROR(_xlfn.XLOOKUP(A571,orders!$A$2:$A$1001,orders!$O$2:$O$1001,,0),"")</f>
        <v>Dark</v>
      </c>
      <c r="C571" t="str">
        <f>_xlfn.XLOOKUP(A571,orders!$A$2:$A$1001,orders!$N$2:$N$1001,,0)</f>
        <v>Arabica</v>
      </c>
      <c r="D571">
        <f>_xlfn.XLOOKUP(A571,orders!$A$2:$A$1001,orders!$M$2:$M$1001,,0)</f>
        <v>137.31</v>
      </c>
      <c r="E571" s="14">
        <f>_xlfn.XLOOKUP(A571,orders!$A$2:$A$1001,orders!$B$2:$B$1001,,0)</f>
        <v>43879</v>
      </c>
    </row>
    <row r="572" spans="1:5" x14ac:dyDescent="0.35">
      <c r="A572" t="str">
        <f>_xlfn.XLOOKUP(orders!$A572,orders!$A$2:$A$1001,orders!$A$2:$A$1001,,0)</f>
        <v>XTL-68000-371</v>
      </c>
      <c r="B572" t="str">
        <f>IFERROR(_xlfn.XLOOKUP(A572,orders!$A$2:$A$1001,orders!$O$2:$O$1001,,0),"")</f>
        <v>Medium</v>
      </c>
      <c r="C572" t="str">
        <f>_xlfn.XLOOKUP(A572,orders!$A$2:$A$1001,orders!$N$2:$N$1001,,0)</f>
        <v>Arabica</v>
      </c>
      <c r="D572">
        <f>_xlfn.XLOOKUP(A572,orders!$A$2:$A$1001,orders!$M$2:$M$1001,,0)</f>
        <v>27</v>
      </c>
      <c r="E572" s="14">
        <f>_xlfn.XLOOKUP(A572,orders!$A$2:$A$1001,orders!$B$2:$B$1001,,0)</f>
        <v>43928</v>
      </c>
    </row>
    <row r="573" spans="1:5" x14ac:dyDescent="0.35">
      <c r="A573" t="str">
        <f>_xlfn.XLOOKUP(orders!$A573,orders!$A$2:$A$1001,orders!$A$2:$A$1001,,0)</f>
        <v>YES-51109-625</v>
      </c>
      <c r="B573" t="str">
        <f>IFERROR(_xlfn.XLOOKUP(A573,orders!$A$2:$A$1001,orders!$O$2:$O$1001,,0),"")</f>
        <v>Light</v>
      </c>
      <c r="C573" t="str">
        <f>_xlfn.XLOOKUP(A573,orders!$A$2:$A$1001,orders!$N$2:$N$1001,,0)</f>
        <v>EXCELSA</v>
      </c>
      <c r="D573">
        <f>_xlfn.XLOOKUP(A573,orders!$A$2:$A$1001,orders!$M$2:$M$1001,,0)</f>
        <v>35.64</v>
      </c>
      <c r="E573" s="14">
        <f>_xlfn.XLOOKUP(A573,orders!$A$2:$A$1001,orders!$B$2:$B$1001,,0)</f>
        <v>44592</v>
      </c>
    </row>
    <row r="574" spans="1:5" x14ac:dyDescent="0.35">
      <c r="A574" t="str">
        <f>_xlfn.XLOOKUP(orders!$A574,orders!$A$2:$A$1001,orders!$A$2:$A$1001,,0)</f>
        <v>EAY-89850-211</v>
      </c>
      <c r="B574" t="str">
        <f>IFERROR(_xlfn.XLOOKUP(A574,orders!$A$2:$A$1001,orders!$O$2:$O$1001,,0),"")</f>
        <v>Dark</v>
      </c>
      <c r="C574" t="str">
        <f>_xlfn.XLOOKUP(A574,orders!$A$2:$A$1001,orders!$N$2:$N$1001,,0)</f>
        <v>Arabica</v>
      </c>
      <c r="D574">
        <f>_xlfn.XLOOKUP(A574,orders!$A$2:$A$1001,orders!$M$2:$M$1001,,0)</f>
        <v>5.97</v>
      </c>
      <c r="E574" s="14">
        <f>_xlfn.XLOOKUP(A574,orders!$A$2:$A$1001,orders!$B$2:$B$1001,,0)</f>
        <v>43515</v>
      </c>
    </row>
    <row r="575" spans="1:5" x14ac:dyDescent="0.35">
      <c r="A575" t="str">
        <f>_xlfn.XLOOKUP(orders!$A575,orders!$A$2:$A$1001,orders!$A$2:$A$1001,,0)</f>
        <v>IOQ-84840-827</v>
      </c>
      <c r="B575" t="str">
        <f>IFERROR(_xlfn.XLOOKUP(A575,orders!$A$2:$A$1001,orders!$O$2:$O$1001,,0),"")</f>
        <v>Medium</v>
      </c>
      <c r="C575" t="str">
        <f>_xlfn.XLOOKUP(A575,orders!$A$2:$A$1001,orders!$N$2:$N$1001,,0)</f>
        <v>Arabica</v>
      </c>
      <c r="D575">
        <f>_xlfn.XLOOKUP(A575,orders!$A$2:$A$1001,orders!$M$2:$M$1001,,0)</f>
        <v>67.5</v>
      </c>
      <c r="E575" s="14">
        <f>_xlfn.XLOOKUP(A575,orders!$A$2:$A$1001,orders!$B$2:$B$1001,,0)</f>
        <v>43781</v>
      </c>
    </row>
    <row r="576" spans="1:5" x14ac:dyDescent="0.35">
      <c r="A576" t="str">
        <f>_xlfn.XLOOKUP(orders!$A576,orders!$A$2:$A$1001,orders!$A$2:$A$1001,,0)</f>
        <v>FBD-56220-430</v>
      </c>
      <c r="B576" t="str">
        <f>IFERROR(_xlfn.XLOOKUP(A576,orders!$A$2:$A$1001,orders!$O$2:$O$1001,,0),"")</f>
        <v>Light</v>
      </c>
      <c r="C576" t="str">
        <f>_xlfn.XLOOKUP(A576,orders!$A$2:$A$1001,orders!$N$2:$N$1001,,0)</f>
        <v>Robusta</v>
      </c>
      <c r="D576">
        <f>_xlfn.XLOOKUP(A576,orders!$A$2:$A$1001,orders!$M$2:$M$1001,,0)</f>
        <v>21.509999999999998</v>
      </c>
      <c r="E576" s="14">
        <f>_xlfn.XLOOKUP(A576,orders!$A$2:$A$1001,orders!$B$2:$B$1001,,0)</f>
        <v>44697</v>
      </c>
    </row>
    <row r="577" spans="1:5" x14ac:dyDescent="0.35">
      <c r="A577" t="str">
        <f>_xlfn.XLOOKUP(orders!$A577,orders!$A$2:$A$1001,orders!$A$2:$A$1001,,0)</f>
        <v>COV-52659-202</v>
      </c>
      <c r="B577" t="str">
        <f>IFERROR(_xlfn.XLOOKUP(A577,orders!$A$2:$A$1001,orders!$O$2:$O$1001,,0),"")</f>
        <v>Medium</v>
      </c>
      <c r="C577" t="str">
        <f>_xlfn.XLOOKUP(A577,orders!$A$2:$A$1001,orders!$N$2:$N$1001,,0)</f>
        <v>Liberica</v>
      </c>
      <c r="D577">
        <f>_xlfn.XLOOKUP(A577,orders!$A$2:$A$1001,orders!$M$2:$M$1001,,0)</f>
        <v>66.929999999999993</v>
      </c>
      <c r="E577" s="14">
        <f>_xlfn.XLOOKUP(A577,orders!$A$2:$A$1001,orders!$B$2:$B$1001,,0)</f>
        <v>44239</v>
      </c>
    </row>
    <row r="578" spans="1:5" x14ac:dyDescent="0.35">
      <c r="A578" t="str">
        <f>_xlfn.XLOOKUP(orders!$A578,orders!$A$2:$A$1001,orders!$A$2:$A$1001,,0)</f>
        <v>YUO-76652-814</v>
      </c>
      <c r="B578" t="str">
        <f>IFERROR(_xlfn.XLOOKUP(A578,orders!$A$2:$A$1001,orders!$O$2:$O$1001,,0),"")</f>
        <v>Dark</v>
      </c>
      <c r="C578" t="str">
        <f>_xlfn.XLOOKUP(A578,orders!$A$2:$A$1001,orders!$N$2:$N$1001,,0)</f>
        <v>Arabica</v>
      </c>
      <c r="D578">
        <f>_xlfn.XLOOKUP(A578,orders!$A$2:$A$1001,orders!$M$2:$M$1001,,0)</f>
        <v>17.91</v>
      </c>
      <c r="E578" s="14">
        <f>_xlfn.XLOOKUP(A578,orders!$A$2:$A$1001,orders!$B$2:$B$1001,,0)</f>
        <v>44290</v>
      </c>
    </row>
    <row r="579" spans="1:5" x14ac:dyDescent="0.35">
      <c r="A579" t="str">
        <f>_xlfn.XLOOKUP(orders!$A579,orders!$A$2:$A$1001,orders!$A$2:$A$1001,,0)</f>
        <v>PBT-36926-102</v>
      </c>
      <c r="B579" t="str">
        <f>IFERROR(_xlfn.XLOOKUP(A579,orders!$A$2:$A$1001,orders!$O$2:$O$1001,,0),"")</f>
        <v>Medium</v>
      </c>
      <c r="C579" t="str">
        <f>_xlfn.XLOOKUP(A579,orders!$A$2:$A$1001,orders!$N$2:$N$1001,,0)</f>
        <v>Liberica</v>
      </c>
      <c r="D579">
        <f>_xlfn.XLOOKUP(A579,orders!$A$2:$A$1001,orders!$M$2:$M$1001,,0)</f>
        <v>58.2</v>
      </c>
      <c r="E579" s="14">
        <f>_xlfn.XLOOKUP(A579,orders!$A$2:$A$1001,orders!$B$2:$B$1001,,0)</f>
        <v>44410</v>
      </c>
    </row>
    <row r="580" spans="1:5" x14ac:dyDescent="0.35">
      <c r="A580" t="str">
        <f>_xlfn.XLOOKUP(orders!$A580,orders!$A$2:$A$1001,orders!$A$2:$A$1001,,0)</f>
        <v>BLV-60087-454</v>
      </c>
      <c r="B580" t="str">
        <f>IFERROR(_xlfn.XLOOKUP(A580,orders!$A$2:$A$1001,orders!$O$2:$O$1001,,0),"")</f>
        <v>Light</v>
      </c>
      <c r="C580" t="str">
        <f>_xlfn.XLOOKUP(A580,orders!$A$2:$A$1001,orders!$N$2:$N$1001,,0)</f>
        <v>EXCELSA</v>
      </c>
      <c r="D580">
        <f>_xlfn.XLOOKUP(A580,orders!$A$2:$A$1001,orders!$M$2:$M$1001,,0)</f>
        <v>13.365</v>
      </c>
      <c r="E580" s="14">
        <f>_xlfn.XLOOKUP(A580,orders!$A$2:$A$1001,orders!$B$2:$B$1001,,0)</f>
        <v>44720</v>
      </c>
    </row>
    <row r="581" spans="1:5" x14ac:dyDescent="0.35">
      <c r="A581" t="str">
        <f>_xlfn.XLOOKUP(orders!$A581,orders!$A$2:$A$1001,orders!$A$2:$A$1001,,0)</f>
        <v>BLV-60087-454</v>
      </c>
      <c r="B581" t="str">
        <f>IFERROR(_xlfn.XLOOKUP(A581,orders!$A$2:$A$1001,orders!$O$2:$O$1001,,0),"")</f>
        <v>Light</v>
      </c>
      <c r="C581" t="str">
        <f>_xlfn.XLOOKUP(A581,orders!$A$2:$A$1001,orders!$N$2:$N$1001,,0)</f>
        <v>EXCELSA</v>
      </c>
      <c r="D581">
        <f>_xlfn.XLOOKUP(A581,orders!$A$2:$A$1001,orders!$M$2:$M$1001,,0)</f>
        <v>13.365</v>
      </c>
      <c r="E581" s="14">
        <f>_xlfn.XLOOKUP(A581,orders!$A$2:$A$1001,orders!$B$2:$B$1001,,0)</f>
        <v>44720</v>
      </c>
    </row>
    <row r="582" spans="1:5" x14ac:dyDescent="0.35">
      <c r="A582" t="str">
        <f>_xlfn.XLOOKUP(orders!$A582,orders!$A$2:$A$1001,orders!$A$2:$A$1001,,0)</f>
        <v>QYC-63914-195</v>
      </c>
      <c r="B582" t="str">
        <f>IFERROR(_xlfn.XLOOKUP(A582,orders!$A$2:$A$1001,orders!$O$2:$O$1001,,0),"")</f>
        <v>Light</v>
      </c>
      <c r="C582" t="str">
        <f>_xlfn.XLOOKUP(A582,orders!$A$2:$A$1001,orders!$N$2:$N$1001,,0)</f>
        <v>EXCELSA</v>
      </c>
      <c r="D582">
        <f>_xlfn.XLOOKUP(A582,orders!$A$2:$A$1001,orders!$M$2:$M$1001,,0)</f>
        <v>44.55</v>
      </c>
      <c r="E582" s="14">
        <f>_xlfn.XLOOKUP(A582,orders!$A$2:$A$1001,orders!$B$2:$B$1001,,0)</f>
        <v>43965</v>
      </c>
    </row>
    <row r="583" spans="1:5" x14ac:dyDescent="0.35">
      <c r="A583" t="str">
        <f>_xlfn.XLOOKUP(orders!$A583,orders!$A$2:$A$1001,orders!$A$2:$A$1001,,0)</f>
        <v>OIB-77163-890</v>
      </c>
      <c r="B583" t="str">
        <f>IFERROR(_xlfn.XLOOKUP(A583,orders!$A$2:$A$1001,orders!$O$2:$O$1001,,0),"")</f>
        <v>Light</v>
      </c>
      <c r="C583" t="str">
        <f>_xlfn.XLOOKUP(A583,orders!$A$2:$A$1001,orders!$N$2:$N$1001,,0)</f>
        <v>EXCELSA</v>
      </c>
      <c r="D583">
        <f>_xlfn.XLOOKUP(A583,orders!$A$2:$A$1001,orders!$M$2:$M$1001,,0)</f>
        <v>44.55</v>
      </c>
      <c r="E583" s="14">
        <f>_xlfn.XLOOKUP(A583,orders!$A$2:$A$1001,orders!$B$2:$B$1001,,0)</f>
        <v>44190</v>
      </c>
    </row>
    <row r="584" spans="1:5" x14ac:dyDescent="0.35">
      <c r="A584" t="str">
        <f>_xlfn.XLOOKUP(orders!$A584,orders!$A$2:$A$1001,orders!$A$2:$A$1001,,0)</f>
        <v>SGS-87525-238</v>
      </c>
      <c r="B584" t="str">
        <f>IFERROR(_xlfn.XLOOKUP(A584,orders!$A$2:$A$1001,orders!$O$2:$O$1001,,0),"")</f>
        <v>Dark</v>
      </c>
      <c r="C584" t="str">
        <f>_xlfn.XLOOKUP(A584,orders!$A$2:$A$1001,orders!$N$2:$N$1001,,0)</f>
        <v>EXCELSA</v>
      </c>
      <c r="D584">
        <f>_xlfn.XLOOKUP(A584,orders!$A$2:$A$1001,orders!$M$2:$M$1001,,0)</f>
        <v>60.75</v>
      </c>
      <c r="E584" s="14">
        <f>_xlfn.XLOOKUP(A584,orders!$A$2:$A$1001,orders!$B$2:$B$1001,,0)</f>
        <v>44382</v>
      </c>
    </row>
    <row r="585" spans="1:5" x14ac:dyDescent="0.35">
      <c r="A585" t="str">
        <f>_xlfn.XLOOKUP(orders!$A585,orders!$A$2:$A$1001,orders!$A$2:$A$1001,,0)</f>
        <v>GQR-12490-152</v>
      </c>
      <c r="B585" t="str">
        <f>IFERROR(_xlfn.XLOOKUP(A585,orders!$A$2:$A$1001,orders!$O$2:$O$1001,,0),"")</f>
        <v>Light</v>
      </c>
      <c r="C585" t="str">
        <f>_xlfn.XLOOKUP(A585,orders!$A$2:$A$1001,orders!$N$2:$N$1001,,0)</f>
        <v>Robusta</v>
      </c>
      <c r="D585">
        <f>_xlfn.XLOOKUP(A585,orders!$A$2:$A$1001,orders!$M$2:$M$1001,,0)</f>
        <v>3.5849999999999995</v>
      </c>
      <c r="E585" s="14">
        <f>_xlfn.XLOOKUP(A585,orders!$A$2:$A$1001,orders!$B$2:$B$1001,,0)</f>
        <v>43538</v>
      </c>
    </row>
    <row r="586" spans="1:5" x14ac:dyDescent="0.35">
      <c r="A586" t="str">
        <f>_xlfn.XLOOKUP(orders!$A586,orders!$A$2:$A$1001,orders!$A$2:$A$1001,,0)</f>
        <v>UOJ-28238-299</v>
      </c>
      <c r="B586" t="str">
        <f>IFERROR(_xlfn.XLOOKUP(A586,orders!$A$2:$A$1001,orders!$O$2:$O$1001,,0),"")</f>
        <v>Light</v>
      </c>
      <c r="C586" t="str">
        <f>_xlfn.XLOOKUP(A586,orders!$A$2:$A$1001,orders!$N$2:$N$1001,,0)</f>
        <v>Robusta</v>
      </c>
      <c r="D586">
        <f>_xlfn.XLOOKUP(A586,orders!$A$2:$A$1001,orders!$M$2:$M$1001,,0)</f>
        <v>21.509999999999998</v>
      </c>
      <c r="E586" s="14">
        <f>_xlfn.XLOOKUP(A586,orders!$A$2:$A$1001,orders!$B$2:$B$1001,,0)</f>
        <v>44262</v>
      </c>
    </row>
    <row r="587" spans="1:5" x14ac:dyDescent="0.35">
      <c r="A587" t="str">
        <f>_xlfn.XLOOKUP(orders!$A587,orders!$A$2:$A$1001,orders!$A$2:$A$1001,,0)</f>
        <v>ETD-58130-674</v>
      </c>
      <c r="B587" t="str">
        <f>IFERROR(_xlfn.XLOOKUP(A587,orders!$A$2:$A$1001,orders!$O$2:$O$1001,,0),"")</f>
        <v>Medium</v>
      </c>
      <c r="C587" t="str">
        <f>_xlfn.XLOOKUP(A587,orders!$A$2:$A$1001,orders!$N$2:$N$1001,,0)</f>
        <v>EXCELSA</v>
      </c>
      <c r="D587">
        <f>_xlfn.XLOOKUP(A587,orders!$A$2:$A$1001,orders!$M$2:$M$1001,,0)</f>
        <v>16.5</v>
      </c>
      <c r="E587" s="14">
        <f>_xlfn.XLOOKUP(A587,orders!$A$2:$A$1001,orders!$B$2:$B$1001,,0)</f>
        <v>44505</v>
      </c>
    </row>
    <row r="588" spans="1:5" x14ac:dyDescent="0.35">
      <c r="A588" t="str">
        <f>_xlfn.XLOOKUP(orders!$A588,orders!$A$2:$A$1001,orders!$A$2:$A$1001,,0)</f>
        <v>UPF-60123-025</v>
      </c>
      <c r="B588" t="str">
        <f>IFERROR(_xlfn.XLOOKUP(A588,orders!$A$2:$A$1001,orders!$O$2:$O$1001,,0),"")</f>
        <v>Light</v>
      </c>
      <c r="C588" t="str">
        <f>_xlfn.XLOOKUP(A588,orders!$A$2:$A$1001,orders!$N$2:$N$1001,,0)</f>
        <v>Robusta</v>
      </c>
      <c r="D588">
        <f>_xlfn.XLOOKUP(A588,orders!$A$2:$A$1001,orders!$M$2:$M$1001,,0)</f>
        <v>82.454999999999984</v>
      </c>
      <c r="E588" s="14">
        <f>_xlfn.XLOOKUP(A588,orders!$A$2:$A$1001,orders!$B$2:$B$1001,,0)</f>
        <v>43867</v>
      </c>
    </row>
    <row r="589" spans="1:5" x14ac:dyDescent="0.35">
      <c r="A589" t="str">
        <f>_xlfn.XLOOKUP(orders!$A589,orders!$A$2:$A$1001,orders!$A$2:$A$1001,,0)</f>
        <v>NQS-01613-687</v>
      </c>
      <c r="B589" t="str">
        <f>IFERROR(_xlfn.XLOOKUP(A589,orders!$A$2:$A$1001,orders!$O$2:$O$1001,,0),"")</f>
        <v>Dark</v>
      </c>
      <c r="C589" t="str">
        <f>_xlfn.XLOOKUP(A589,orders!$A$2:$A$1001,orders!$N$2:$N$1001,,0)</f>
        <v>Liberica</v>
      </c>
      <c r="D589">
        <f>_xlfn.XLOOKUP(A589,orders!$A$2:$A$1001,orders!$M$2:$M$1001,,0)</f>
        <v>7.77</v>
      </c>
      <c r="E589" s="14">
        <f>_xlfn.XLOOKUP(A589,orders!$A$2:$A$1001,orders!$B$2:$B$1001,,0)</f>
        <v>44267</v>
      </c>
    </row>
    <row r="590" spans="1:5" x14ac:dyDescent="0.35">
      <c r="A590" t="str">
        <f>_xlfn.XLOOKUP(orders!$A590,orders!$A$2:$A$1001,orders!$A$2:$A$1001,,0)</f>
        <v>MGH-36050-573</v>
      </c>
      <c r="B590" t="str">
        <f>IFERROR(_xlfn.XLOOKUP(A590,orders!$A$2:$A$1001,orders!$O$2:$O$1001,,0),"")</f>
        <v>Medium</v>
      </c>
      <c r="C590" t="str">
        <f>_xlfn.XLOOKUP(A590,orders!$A$2:$A$1001,orders!$N$2:$N$1001,,0)</f>
        <v>Robusta</v>
      </c>
      <c r="D590">
        <f>_xlfn.XLOOKUP(A590,orders!$A$2:$A$1001,orders!$M$2:$M$1001,,0)</f>
        <v>11.94</v>
      </c>
      <c r="E590" s="14">
        <f>_xlfn.XLOOKUP(A590,orders!$A$2:$A$1001,orders!$B$2:$B$1001,,0)</f>
        <v>44046</v>
      </c>
    </row>
    <row r="591" spans="1:5" x14ac:dyDescent="0.35">
      <c r="A591" t="str">
        <f>_xlfn.XLOOKUP(orders!$A591,orders!$A$2:$A$1001,orders!$A$2:$A$1001,,0)</f>
        <v>UVF-59322-459</v>
      </c>
      <c r="B591" t="str">
        <f>IFERROR(_xlfn.XLOOKUP(A591,orders!$A$2:$A$1001,orders!$O$2:$O$1001,,0),"")</f>
        <v>Light</v>
      </c>
      <c r="C591" t="str">
        <f>_xlfn.XLOOKUP(A591,orders!$A$2:$A$1001,orders!$N$2:$N$1001,,0)</f>
        <v>EXCELSA</v>
      </c>
      <c r="D591">
        <f>_xlfn.XLOOKUP(A591,orders!$A$2:$A$1001,orders!$M$2:$M$1001,,0)</f>
        <v>204.92999999999995</v>
      </c>
      <c r="E591" s="14">
        <f>_xlfn.XLOOKUP(A591,orders!$A$2:$A$1001,orders!$B$2:$B$1001,,0)</f>
        <v>43671</v>
      </c>
    </row>
    <row r="592" spans="1:5" x14ac:dyDescent="0.35">
      <c r="A592" t="str">
        <f>_xlfn.XLOOKUP(orders!$A592,orders!$A$2:$A$1001,orders!$A$2:$A$1001,,0)</f>
        <v>VET-41158-896</v>
      </c>
      <c r="B592" t="str">
        <f>IFERROR(_xlfn.XLOOKUP(A592,orders!$A$2:$A$1001,orders!$O$2:$O$1001,,0),"")</f>
        <v>Medium</v>
      </c>
      <c r="C592" t="str">
        <f>_xlfn.XLOOKUP(A592,orders!$A$2:$A$1001,orders!$N$2:$N$1001,,0)</f>
        <v>EXCELSA</v>
      </c>
      <c r="D592">
        <f>_xlfn.XLOOKUP(A592,orders!$A$2:$A$1001,orders!$M$2:$M$1001,,0)</f>
        <v>63.249999999999993</v>
      </c>
      <c r="E592" s="14">
        <f>_xlfn.XLOOKUP(A592,orders!$A$2:$A$1001,orders!$B$2:$B$1001,,0)</f>
        <v>43950</v>
      </c>
    </row>
    <row r="593" spans="1:5" x14ac:dyDescent="0.35">
      <c r="A593" t="str">
        <f>_xlfn.XLOOKUP(orders!$A593,orders!$A$2:$A$1001,orders!$A$2:$A$1001,,0)</f>
        <v>XYL-52196-459</v>
      </c>
      <c r="B593" t="str">
        <f>IFERROR(_xlfn.XLOOKUP(A593,orders!$A$2:$A$1001,orders!$O$2:$O$1001,,0),"")</f>
        <v>Dark</v>
      </c>
      <c r="C593" t="str">
        <f>_xlfn.XLOOKUP(A593,orders!$A$2:$A$1001,orders!$N$2:$N$1001,,0)</f>
        <v>Robusta</v>
      </c>
      <c r="D593">
        <f>_xlfn.XLOOKUP(A593,orders!$A$2:$A$1001,orders!$M$2:$M$1001,,0)</f>
        <v>8.0549999999999997</v>
      </c>
      <c r="E593" s="14">
        <f>_xlfn.XLOOKUP(A593,orders!$A$2:$A$1001,orders!$B$2:$B$1001,,0)</f>
        <v>43587</v>
      </c>
    </row>
    <row r="594" spans="1:5" x14ac:dyDescent="0.35">
      <c r="A594" t="str">
        <f>_xlfn.XLOOKUP(orders!$A594,orders!$A$2:$A$1001,orders!$A$2:$A$1001,,0)</f>
        <v>BPZ-51283-916</v>
      </c>
      <c r="B594" t="str">
        <f>IFERROR(_xlfn.XLOOKUP(A594,orders!$A$2:$A$1001,orders!$O$2:$O$1001,,0),"")</f>
        <v>Medium</v>
      </c>
      <c r="C594" t="str">
        <f>_xlfn.XLOOKUP(A594,orders!$A$2:$A$1001,orders!$N$2:$N$1001,,0)</f>
        <v>Arabica</v>
      </c>
      <c r="D594">
        <f>_xlfn.XLOOKUP(A594,orders!$A$2:$A$1001,orders!$M$2:$M$1001,,0)</f>
        <v>51.749999999999993</v>
      </c>
      <c r="E594" s="14">
        <f>_xlfn.XLOOKUP(A594,orders!$A$2:$A$1001,orders!$B$2:$B$1001,,0)</f>
        <v>44437</v>
      </c>
    </row>
    <row r="595" spans="1:5" x14ac:dyDescent="0.35">
      <c r="A595" t="str">
        <f>_xlfn.XLOOKUP(orders!$A595,orders!$A$2:$A$1001,orders!$A$2:$A$1001,,0)</f>
        <v>VQW-91903-926</v>
      </c>
      <c r="B595" t="str">
        <f>IFERROR(_xlfn.XLOOKUP(A595,orders!$A$2:$A$1001,orders!$O$2:$O$1001,,0),"")</f>
        <v>Dark</v>
      </c>
      <c r="C595" t="str">
        <f>_xlfn.XLOOKUP(A595,orders!$A$2:$A$1001,orders!$N$2:$N$1001,,0)</f>
        <v>EXCELSA</v>
      </c>
      <c r="D595">
        <f>_xlfn.XLOOKUP(A595,orders!$A$2:$A$1001,orders!$M$2:$M$1001,,0)</f>
        <v>27.945</v>
      </c>
      <c r="E595" s="14">
        <f>_xlfn.XLOOKUP(A595,orders!$A$2:$A$1001,orders!$B$2:$B$1001,,0)</f>
        <v>43903</v>
      </c>
    </row>
    <row r="596" spans="1:5" x14ac:dyDescent="0.35">
      <c r="A596" t="str">
        <f>_xlfn.XLOOKUP(orders!$A596,orders!$A$2:$A$1001,orders!$A$2:$A$1001,,0)</f>
        <v>OLF-77983-457</v>
      </c>
      <c r="B596" t="str">
        <f>IFERROR(_xlfn.XLOOKUP(A596,orders!$A$2:$A$1001,orders!$O$2:$O$1001,,0),"")</f>
        <v>Light</v>
      </c>
      <c r="C596" t="str">
        <f>_xlfn.XLOOKUP(A596,orders!$A$2:$A$1001,orders!$N$2:$N$1001,,0)</f>
        <v>Arabica</v>
      </c>
      <c r="D596">
        <f>_xlfn.XLOOKUP(A596,orders!$A$2:$A$1001,orders!$M$2:$M$1001,,0)</f>
        <v>59.569999999999993</v>
      </c>
      <c r="E596" s="14">
        <f>_xlfn.XLOOKUP(A596,orders!$A$2:$A$1001,orders!$B$2:$B$1001,,0)</f>
        <v>43512</v>
      </c>
    </row>
    <row r="597" spans="1:5" x14ac:dyDescent="0.35">
      <c r="A597" t="str">
        <f>_xlfn.XLOOKUP(orders!$A597,orders!$A$2:$A$1001,orders!$A$2:$A$1001,,0)</f>
        <v>MVI-04946-827</v>
      </c>
      <c r="B597" t="str">
        <f>IFERROR(_xlfn.XLOOKUP(A597,orders!$A$2:$A$1001,orders!$O$2:$O$1001,,0),"")</f>
        <v>Light</v>
      </c>
      <c r="C597" t="str">
        <f>_xlfn.XLOOKUP(A597,orders!$A$2:$A$1001,orders!$N$2:$N$1001,,0)</f>
        <v>EXCELSA</v>
      </c>
      <c r="D597">
        <f>_xlfn.XLOOKUP(A597,orders!$A$2:$A$1001,orders!$M$2:$M$1001,,0)</f>
        <v>14.85</v>
      </c>
      <c r="E597" s="14">
        <f>_xlfn.XLOOKUP(A597,orders!$A$2:$A$1001,orders!$B$2:$B$1001,,0)</f>
        <v>44527</v>
      </c>
    </row>
    <row r="598" spans="1:5" x14ac:dyDescent="0.35">
      <c r="A598" t="str">
        <f>_xlfn.XLOOKUP(orders!$A598,orders!$A$2:$A$1001,orders!$A$2:$A$1001,,0)</f>
        <v>UOG-94188-104</v>
      </c>
      <c r="B598" t="str">
        <f>IFERROR(_xlfn.XLOOKUP(A598,orders!$A$2:$A$1001,orders!$O$2:$O$1001,,0),"")</f>
        <v>Medium</v>
      </c>
      <c r="C598" t="str">
        <f>_xlfn.XLOOKUP(A598,orders!$A$2:$A$1001,orders!$N$2:$N$1001,,0)</f>
        <v>Arabica</v>
      </c>
      <c r="D598">
        <f>_xlfn.XLOOKUP(A598,orders!$A$2:$A$1001,orders!$M$2:$M$1001,,0)</f>
        <v>33.75</v>
      </c>
      <c r="E598" s="14">
        <f>_xlfn.XLOOKUP(A598,orders!$A$2:$A$1001,orders!$B$2:$B$1001,,0)</f>
        <v>44523</v>
      </c>
    </row>
    <row r="599" spans="1:5" x14ac:dyDescent="0.35">
      <c r="A599" t="str">
        <f>_xlfn.XLOOKUP(orders!$A599,orders!$A$2:$A$1001,orders!$A$2:$A$1001,,0)</f>
        <v>DSN-15872-519</v>
      </c>
      <c r="B599" t="str">
        <f>IFERROR(_xlfn.XLOOKUP(A599,orders!$A$2:$A$1001,orders!$O$2:$O$1001,,0),"")</f>
        <v>Light</v>
      </c>
      <c r="C599" t="str">
        <f>_xlfn.XLOOKUP(A599,orders!$A$2:$A$1001,orders!$N$2:$N$1001,,0)</f>
        <v>Liberica</v>
      </c>
      <c r="D599">
        <f>_xlfn.XLOOKUP(A599,orders!$A$2:$A$1001,orders!$M$2:$M$1001,,0)</f>
        <v>145.82</v>
      </c>
      <c r="E599" s="14">
        <f>_xlfn.XLOOKUP(A599,orders!$A$2:$A$1001,orders!$B$2:$B$1001,,0)</f>
        <v>44532</v>
      </c>
    </row>
    <row r="600" spans="1:5" x14ac:dyDescent="0.35">
      <c r="A600" t="str">
        <f>_xlfn.XLOOKUP(orders!$A600,orders!$A$2:$A$1001,orders!$A$2:$A$1001,,0)</f>
        <v>OUQ-73954-002</v>
      </c>
      <c r="B600" t="str">
        <f>IFERROR(_xlfn.XLOOKUP(A600,orders!$A$2:$A$1001,orders!$O$2:$O$1001,,0),"")</f>
        <v>Medium</v>
      </c>
      <c r="C600" t="str">
        <f>_xlfn.XLOOKUP(A600,orders!$A$2:$A$1001,orders!$N$2:$N$1001,,0)</f>
        <v>Robusta</v>
      </c>
      <c r="D600">
        <f>_xlfn.XLOOKUP(A600,orders!$A$2:$A$1001,orders!$M$2:$M$1001,,0)</f>
        <v>11.94</v>
      </c>
      <c r="E600" s="14">
        <f>_xlfn.XLOOKUP(A600,orders!$A$2:$A$1001,orders!$B$2:$B$1001,,0)</f>
        <v>43471</v>
      </c>
    </row>
    <row r="601" spans="1:5" x14ac:dyDescent="0.35">
      <c r="A601" t="str">
        <f>_xlfn.XLOOKUP(orders!$A601,orders!$A$2:$A$1001,orders!$A$2:$A$1001,,0)</f>
        <v>LGL-16843-667</v>
      </c>
      <c r="B601" t="str">
        <f>IFERROR(_xlfn.XLOOKUP(A601,orders!$A$2:$A$1001,orders!$O$2:$O$1001,,0),"")</f>
        <v>Dark</v>
      </c>
      <c r="C601" t="str">
        <f>_xlfn.XLOOKUP(A601,orders!$A$2:$A$1001,orders!$N$2:$N$1001,,0)</f>
        <v>Arabica</v>
      </c>
      <c r="D601">
        <f>_xlfn.XLOOKUP(A601,orders!$A$2:$A$1001,orders!$M$2:$M$1001,,0)</f>
        <v>11.94</v>
      </c>
      <c r="E601" s="14">
        <f>_xlfn.XLOOKUP(A601,orders!$A$2:$A$1001,orders!$B$2:$B$1001,,0)</f>
        <v>44321</v>
      </c>
    </row>
    <row r="602" spans="1:5" x14ac:dyDescent="0.35">
      <c r="A602" t="str">
        <f>_xlfn.XLOOKUP(orders!$A602,orders!$A$2:$A$1001,orders!$A$2:$A$1001,,0)</f>
        <v>TCC-89722-031</v>
      </c>
      <c r="B602" t="str">
        <f>IFERROR(_xlfn.XLOOKUP(A602,orders!$A$2:$A$1001,orders!$O$2:$O$1001,,0),"")</f>
        <v>Dark</v>
      </c>
      <c r="C602" t="str">
        <f>_xlfn.XLOOKUP(A602,orders!$A$2:$A$1001,orders!$N$2:$N$1001,,0)</f>
        <v>Liberica</v>
      </c>
      <c r="D602">
        <f>_xlfn.XLOOKUP(A602,orders!$A$2:$A$1001,orders!$M$2:$M$1001,,0)</f>
        <v>7.77</v>
      </c>
      <c r="E602" s="14">
        <f>_xlfn.XLOOKUP(A602,orders!$A$2:$A$1001,orders!$B$2:$B$1001,,0)</f>
        <v>44492</v>
      </c>
    </row>
    <row r="603" spans="1:5" x14ac:dyDescent="0.35">
      <c r="A603" t="str">
        <f>_xlfn.XLOOKUP(orders!$A603,orders!$A$2:$A$1001,orders!$A$2:$A$1001,,0)</f>
        <v>TRA-79507-007</v>
      </c>
      <c r="B603" t="str">
        <f>IFERROR(_xlfn.XLOOKUP(A603,orders!$A$2:$A$1001,orders!$O$2:$O$1001,,0),"")</f>
        <v>Light</v>
      </c>
      <c r="C603" t="str">
        <f>_xlfn.XLOOKUP(A603,orders!$A$2:$A$1001,orders!$N$2:$N$1001,,0)</f>
        <v>Robusta</v>
      </c>
      <c r="D603">
        <f>_xlfn.XLOOKUP(A603,orders!$A$2:$A$1001,orders!$M$2:$M$1001,,0)</f>
        <v>109.93999999999998</v>
      </c>
      <c r="E603" s="14">
        <f>_xlfn.XLOOKUP(A603,orders!$A$2:$A$1001,orders!$B$2:$B$1001,,0)</f>
        <v>43815</v>
      </c>
    </row>
    <row r="604" spans="1:5" x14ac:dyDescent="0.35">
      <c r="A604" t="str">
        <f>_xlfn.XLOOKUP(orders!$A604,orders!$A$2:$A$1001,orders!$A$2:$A$1001,,0)</f>
        <v>MZJ-77284-941</v>
      </c>
      <c r="B604" t="str">
        <f>IFERROR(_xlfn.XLOOKUP(A604,orders!$A$2:$A$1001,orders!$O$2:$O$1001,,0),"")</f>
        <v>Light</v>
      </c>
      <c r="C604" t="str">
        <f>_xlfn.XLOOKUP(A604,orders!$A$2:$A$1001,orders!$N$2:$N$1001,,0)</f>
        <v>EXCELSA</v>
      </c>
      <c r="D604">
        <f>_xlfn.XLOOKUP(A604,orders!$A$2:$A$1001,orders!$M$2:$M$1001,,0)</f>
        <v>22.274999999999999</v>
      </c>
      <c r="E604" s="14">
        <f>_xlfn.XLOOKUP(A604,orders!$A$2:$A$1001,orders!$B$2:$B$1001,,0)</f>
        <v>43603</v>
      </c>
    </row>
    <row r="605" spans="1:5" x14ac:dyDescent="0.35">
      <c r="A605" t="str">
        <f>_xlfn.XLOOKUP(orders!$A605,orders!$A$2:$A$1001,orders!$A$2:$A$1001,,0)</f>
        <v>AXN-57779-891</v>
      </c>
      <c r="B605" t="str">
        <f>IFERROR(_xlfn.XLOOKUP(A605,orders!$A$2:$A$1001,orders!$O$2:$O$1001,,0),"")</f>
        <v>Medium</v>
      </c>
      <c r="C605" t="str">
        <f>_xlfn.XLOOKUP(A605,orders!$A$2:$A$1001,orders!$N$2:$N$1001,,0)</f>
        <v>Robusta</v>
      </c>
      <c r="D605">
        <f>_xlfn.XLOOKUP(A605,orders!$A$2:$A$1001,orders!$M$2:$M$1001,,0)</f>
        <v>8.9550000000000001</v>
      </c>
      <c r="E605" s="14">
        <f>_xlfn.XLOOKUP(A605,orders!$A$2:$A$1001,orders!$B$2:$B$1001,,0)</f>
        <v>43660</v>
      </c>
    </row>
    <row r="606" spans="1:5" x14ac:dyDescent="0.35">
      <c r="A606" t="str">
        <f>_xlfn.XLOOKUP(orders!$A606,orders!$A$2:$A$1001,orders!$A$2:$A$1001,,0)</f>
        <v>PJB-15659-994</v>
      </c>
      <c r="B606" t="str">
        <f>IFERROR(_xlfn.XLOOKUP(A606,orders!$A$2:$A$1001,orders!$O$2:$O$1001,,0),"")</f>
        <v>Dark</v>
      </c>
      <c r="C606" t="str">
        <f>_xlfn.XLOOKUP(A606,orders!$A$2:$A$1001,orders!$N$2:$N$1001,,0)</f>
        <v>Liberica</v>
      </c>
      <c r="D606">
        <f>_xlfn.XLOOKUP(A606,orders!$A$2:$A$1001,orders!$M$2:$M$1001,,0)</f>
        <v>119.13999999999999</v>
      </c>
      <c r="E606" s="14">
        <f>_xlfn.XLOOKUP(A606,orders!$A$2:$A$1001,orders!$B$2:$B$1001,,0)</f>
        <v>44148</v>
      </c>
    </row>
    <row r="607" spans="1:5" x14ac:dyDescent="0.35">
      <c r="A607" t="str">
        <f>_xlfn.XLOOKUP(orders!$A607,orders!$A$2:$A$1001,orders!$A$2:$A$1001,,0)</f>
        <v>LTS-03470-353</v>
      </c>
      <c r="B607" t="str">
        <f>IFERROR(_xlfn.XLOOKUP(A607,orders!$A$2:$A$1001,orders!$O$2:$O$1001,,0),"")</f>
        <v>Light</v>
      </c>
      <c r="C607" t="str">
        <f>_xlfn.XLOOKUP(A607,orders!$A$2:$A$1001,orders!$N$2:$N$1001,,0)</f>
        <v>Arabica</v>
      </c>
      <c r="D607">
        <f>_xlfn.XLOOKUP(A607,orders!$A$2:$A$1001,orders!$M$2:$M$1001,,0)</f>
        <v>148.92499999999998</v>
      </c>
      <c r="E607" s="14">
        <f>_xlfn.XLOOKUP(A607,orders!$A$2:$A$1001,orders!$B$2:$B$1001,,0)</f>
        <v>44028</v>
      </c>
    </row>
    <row r="608" spans="1:5" x14ac:dyDescent="0.35">
      <c r="A608" t="str">
        <f>_xlfn.XLOOKUP(orders!$A608,orders!$A$2:$A$1001,orders!$A$2:$A$1001,,0)</f>
        <v>UMM-28497-689</v>
      </c>
      <c r="B608" t="str">
        <f>IFERROR(_xlfn.XLOOKUP(A608,orders!$A$2:$A$1001,orders!$O$2:$O$1001,,0),"")</f>
        <v>Light</v>
      </c>
      <c r="C608" t="str">
        <f>_xlfn.XLOOKUP(A608,orders!$A$2:$A$1001,orders!$N$2:$N$1001,,0)</f>
        <v>Liberica</v>
      </c>
      <c r="D608">
        <f>_xlfn.XLOOKUP(A608,orders!$A$2:$A$1001,orders!$M$2:$M$1001,,0)</f>
        <v>109.36499999999999</v>
      </c>
      <c r="E608" s="14">
        <f>_xlfn.XLOOKUP(A608,orders!$A$2:$A$1001,orders!$B$2:$B$1001,,0)</f>
        <v>44138</v>
      </c>
    </row>
    <row r="609" spans="1:5" x14ac:dyDescent="0.35">
      <c r="A609" t="str">
        <f>_xlfn.XLOOKUP(orders!$A609,orders!$A$2:$A$1001,orders!$A$2:$A$1001,,0)</f>
        <v>MJZ-93232-402</v>
      </c>
      <c r="B609" t="str">
        <f>IFERROR(_xlfn.XLOOKUP(A609,orders!$A$2:$A$1001,orders!$O$2:$O$1001,,0),"")</f>
        <v>Dark</v>
      </c>
      <c r="C609" t="str">
        <f>_xlfn.XLOOKUP(A609,orders!$A$2:$A$1001,orders!$N$2:$N$1001,,0)</f>
        <v>EXCELSA</v>
      </c>
      <c r="D609">
        <f>_xlfn.XLOOKUP(A609,orders!$A$2:$A$1001,orders!$M$2:$M$1001,,0)</f>
        <v>3.645</v>
      </c>
      <c r="E609" s="14">
        <f>_xlfn.XLOOKUP(A609,orders!$A$2:$A$1001,orders!$B$2:$B$1001,,0)</f>
        <v>44640</v>
      </c>
    </row>
    <row r="610" spans="1:5" x14ac:dyDescent="0.35">
      <c r="A610" t="str">
        <f>_xlfn.XLOOKUP(orders!$A610,orders!$A$2:$A$1001,orders!$A$2:$A$1001,,0)</f>
        <v>UHW-74617-126</v>
      </c>
      <c r="B610" t="str">
        <f>IFERROR(_xlfn.XLOOKUP(A610,orders!$A$2:$A$1001,orders!$O$2:$O$1001,,0),"")</f>
        <v>Dark</v>
      </c>
      <c r="C610" t="str">
        <f>_xlfn.XLOOKUP(A610,orders!$A$2:$A$1001,orders!$N$2:$N$1001,,0)</f>
        <v>EXCELSA</v>
      </c>
      <c r="D610">
        <f>_xlfn.XLOOKUP(A610,orders!$A$2:$A$1001,orders!$M$2:$M$1001,,0)</f>
        <v>55.89</v>
      </c>
      <c r="E610" s="14">
        <f>_xlfn.XLOOKUP(A610,orders!$A$2:$A$1001,orders!$B$2:$B$1001,,0)</f>
        <v>44608</v>
      </c>
    </row>
    <row r="611" spans="1:5" x14ac:dyDescent="0.35">
      <c r="A611" t="str">
        <f>_xlfn.XLOOKUP(orders!$A611,orders!$A$2:$A$1001,orders!$A$2:$A$1001,,0)</f>
        <v>RIK-61730-794</v>
      </c>
      <c r="B611" t="str">
        <f>IFERROR(_xlfn.XLOOKUP(A611,orders!$A$2:$A$1001,orders!$O$2:$O$1001,,0),"")</f>
        <v>Medium</v>
      </c>
      <c r="C611" t="str">
        <f>_xlfn.XLOOKUP(A611,orders!$A$2:$A$1001,orders!$N$2:$N$1001,,0)</f>
        <v>Liberica</v>
      </c>
      <c r="D611">
        <f>_xlfn.XLOOKUP(A611,orders!$A$2:$A$1001,orders!$M$2:$M$1001,,0)</f>
        <v>26.19</v>
      </c>
      <c r="E611" s="14">
        <f>_xlfn.XLOOKUP(A611,orders!$A$2:$A$1001,orders!$B$2:$B$1001,,0)</f>
        <v>44147</v>
      </c>
    </row>
    <row r="612" spans="1:5" x14ac:dyDescent="0.35">
      <c r="A612" t="str">
        <f>_xlfn.XLOOKUP(orders!$A612,orders!$A$2:$A$1001,orders!$A$2:$A$1001,,0)</f>
        <v>IDJ-55379-750</v>
      </c>
      <c r="B612" t="str">
        <f>IFERROR(_xlfn.XLOOKUP(A612,orders!$A$2:$A$1001,orders!$O$2:$O$1001,,0),"")</f>
        <v>Medium</v>
      </c>
      <c r="C612" t="str">
        <f>_xlfn.XLOOKUP(A612,orders!$A$2:$A$1001,orders!$N$2:$N$1001,,0)</f>
        <v>Robusta</v>
      </c>
      <c r="D612">
        <f>_xlfn.XLOOKUP(A612,orders!$A$2:$A$1001,orders!$M$2:$M$1001,,0)</f>
        <v>39.799999999999997</v>
      </c>
      <c r="E612" s="14">
        <f>_xlfn.XLOOKUP(A612,orders!$A$2:$A$1001,orders!$B$2:$B$1001,,0)</f>
        <v>43743</v>
      </c>
    </row>
    <row r="613" spans="1:5" x14ac:dyDescent="0.35">
      <c r="A613" t="str">
        <f>_xlfn.XLOOKUP(orders!$A613,orders!$A$2:$A$1001,orders!$A$2:$A$1001,,0)</f>
        <v>OHX-11953-965</v>
      </c>
      <c r="B613" t="str">
        <f>IFERROR(_xlfn.XLOOKUP(A613,orders!$A$2:$A$1001,orders!$O$2:$O$1001,,0),"")</f>
        <v>Light</v>
      </c>
      <c r="C613" t="str">
        <f>_xlfn.XLOOKUP(A613,orders!$A$2:$A$1001,orders!$N$2:$N$1001,,0)</f>
        <v>EXCELSA</v>
      </c>
      <c r="D613">
        <f>_xlfn.XLOOKUP(A613,orders!$A$2:$A$1001,orders!$M$2:$M$1001,,0)</f>
        <v>68.309999999999988</v>
      </c>
      <c r="E613" s="14">
        <f>_xlfn.XLOOKUP(A613,orders!$A$2:$A$1001,orders!$B$2:$B$1001,,0)</f>
        <v>43739</v>
      </c>
    </row>
    <row r="614" spans="1:5" x14ac:dyDescent="0.35">
      <c r="A614" t="str">
        <f>_xlfn.XLOOKUP(orders!$A614,orders!$A$2:$A$1001,orders!$A$2:$A$1001,,0)</f>
        <v>TVV-42245-088</v>
      </c>
      <c r="B614" t="str">
        <f>IFERROR(_xlfn.XLOOKUP(A614,orders!$A$2:$A$1001,orders!$O$2:$O$1001,,0),"")</f>
        <v>Medium</v>
      </c>
      <c r="C614" t="str">
        <f>_xlfn.XLOOKUP(A614,orders!$A$2:$A$1001,orders!$N$2:$N$1001,,0)</f>
        <v>Arabica</v>
      </c>
      <c r="D614">
        <f>_xlfn.XLOOKUP(A614,orders!$A$2:$A$1001,orders!$M$2:$M$1001,,0)</f>
        <v>13.5</v>
      </c>
      <c r="E614" s="14">
        <f>_xlfn.XLOOKUP(A614,orders!$A$2:$A$1001,orders!$B$2:$B$1001,,0)</f>
        <v>43896</v>
      </c>
    </row>
    <row r="615" spans="1:5" x14ac:dyDescent="0.35">
      <c r="A615" t="str">
        <f>_xlfn.XLOOKUP(orders!$A615,orders!$A$2:$A$1001,orders!$A$2:$A$1001,,0)</f>
        <v>DYP-74337-787</v>
      </c>
      <c r="B615" t="str">
        <f>IFERROR(_xlfn.XLOOKUP(A615,orders!$A$2:$A$1001,orders!$O$2:$O$1001,,0),"")</f>
        <v>Medium</v>
      </c>
      <c r="C615" t="str">
        <f>_xlfn.XLOOKUP(A615,orders!$A$2:$A$1001,orders!$N$2:$N$1001,,0)</f>
        <v>Robusta</v>
      </c>
      <c r="D615">
        <f>_xlfn.XLOOKUP(A615,orders!$A$2:$A$1001,orders!$M$2:$M$1001,,0)</f>
        <v>5.97</v>
      </c>
      <c r="E615" s="14">
        <f>_xlfn.XLOOKUP(A615,orders!$A$2:$A$1001,orders!$B$2:$B$1001,,0)</f>
        <v>43761</v>
      </c>
    </row>
    <row r="616" spans="1:5" x14ac:dyDescent="0.35">
      <c r="A616" t="str">
        <f>_xlfn.XLOOKUP(orders!$A616,orders!$A$2:$A$1001,orders!$A$2:$A$1001,,0)</f>
        <v>OKA-93124-100</v>
      </c>
      <c r="B616" t="str">
        <f>IFERROR(_xlfn.XLOOKUP(A616,orders!$A$2:$A$1001,orders!$O$2:$O$1001,,0),"")</f>
        <v>Medium</v>
      </c>
      <c r="C616" t="str">
        <f>_xlfn.XLOOKUP(A616,orders!$A$2:$A$1001,orders!$N$2:$N$1001,,0)</f>
        <v>Robusta</v>
      </c>
      <c r="D616">
        <f>_xlfn.XLOOKUP(A616,orders!$A$2:$A$1001,orders!$M$2:$M$1001,,0)</f>
        <v>29.849999999999998</v>
      </c>
      <c r="E616" s="14">
        <f>_xlfn.XLOOKUP(A616,orders!$A$2:$A$1001,orders!$B$2:$B$1001,,0)</f>
        <v>43944</v>
      </c>
    </row>
    <row r="617" spans="1:5" x14ac:dyDescent="0.35">
      <c r="A617" t="str">
        <f>_xlfn.XLOOKUP(orders!$A617,orders!$A$2:$A$1001,orders!$A$2:$A$1001,,0)</f>
        <v>IXW-20780-268</v>
      </c>
      <c r="B617" t="str">
        <f>IFERROR(_xlfn.XLOOKUP(A617,orders!$A$2:$A$1001,orders!$O$2:$O$1001,,0),"")</f>
        <v>Light</v>
      </c>
      <c r="C617" t="str">
        <f>_xlfn.XLOOKUP(A617,orders!$A$2:$A$1001,orders!$N$2:$N$1001,,0)</f>
        <v>Liberica</v>
      </c>
      <c r="D617">
        <f>_xlfn.XLOOKUP(A617,orders!$A$2:$A$1001,orders!$M$2:$M$1001,,0)</f>
        <v>72.91</v>
      </c>
      <c r="E617" s="14">
        <f>_xlfn.XLOOKUP(A617,orders!$A$2:$A$1001,orders!$B$2:$B$1001,,0)</f>
        <v>44006</v>
      </c>
    </row>
    <row r="618" spans="1:5" x14ac:dyDescent="0.35">
      <c r="A618" t="str">
        <f>_xlfn.XLOOKUP(orders!$A618,orders!$A$2:$A$1001,orders!$A$2:$A$1001,,0)</f>
        <v>NGG-24006-937</v>
      </c>
      <c r="B618" t="str">
        <f>IFERROR(_xlfn.XLOOKUP(A618,orders!$A$2:$A$1001,orders!$O$2:$O$1001,,0),"")</f>
        <v>Medium</v>
      </c>
      <c r="C618" t="str">
        <f>_xlfn.XLOOKUP(A618,orders!$A$2:$A$1001,orders!$N$2:$N$1001,,0)</f>
        <v>EXCELSA</v>
      </c>
      <c r="D618">
        <f>_xlfn.XLOOKUP(A618,orders!$A$2:$A$1001,orders!$M$2:$M$1001,,0)</f>
        <v>126.49999999999999</v>
      </c>
      <c r="E618" s="14">
        <f>_xlfn.XLOOKUP(A618,orders!$A$2:$A$1001,orders!$B$2:$B$1001,,0)</f>
        <v>44271</v>
      </c>
    </row>
    <row r="619" spans="1:5" x14ac:dyDescent="0.35">
      <c r="A619" t="str">
        <f>_xlfn.XLOOKUP(orders!$A619,orders!$A$2:$A$1001,orders!$A$2:$A$1001,,0)</f>
        <v>JZC-31180-557</v>
      </c>
      <c r="B619" t="str">
        <f>IFERROR(_xlfn.XLOOKUP(A619,orders!$A$2:$A$1001,orders!$O$2:$O$1001,,0),"")</f>
        <v>Medium</v>
      </c>
      <c r="C619" t="str">
        <f>_xlfn.XLOOKUP(A619,orders!$A$2:$A$1001,orders!$N$2:$N$1001,,0)</f>
        <v>Liberica</v>
      </c>
      <c r="D619">
        <f>_xlfn.XLOOKUP(A619,orders!$A$2:$A$1001,orders!$M$2:$M$1001,,0)</f>
        <v>33.464999999999996</v>
      </c>
      <c r="E619" s="14">
        <f>_xlfn.XLOOKUP(A619,orders!$A$2:$A$1001,orders!$B$2:$B$1001,,0)</f>
        <v>43928</v>
      </c>
    </row>
    <row r="620" spans="1:5" x14ac:dyDescent="0.35">
      <c r="A620" t="str">
        <f>_xlfn.XLOOKUP(orders!$A620,orders!$A$2:$A$1001,orders!$A$2:$A$1001,,0)</f>
        <v>ZMU-63715-204</v>
      </c>
      <c r="B620" t="str">
        <f>IFERROR(_xlfn.XLOOKUP(A620,orders!$A$2:$A$1001,orders!$O$2:$O$1001,,0),"")</f>
        <v>Dark</v>
      </c>
      <c r="C620" t="str">
        <f>_xlfn.XLOOKUP(A620,orders!$A$2:$A$1001,orders!$N$2:$N$1001,,0)</f>
        <v>EXCELSA</v>
      </c>
      <c r="D620">
        <f>_xlfn.XLOOKUP(A620,orders!$A$2:$A$1001,orders!$M$2:$M$1001,,0)</f>
        <v>72.900000000000006</v>
      </c>
      <c r="E620" s="14">
        <f>_xlfn.XLOOKUP(A620,orders!$A$2:$A$1001,orders!$B$2:$B$1001,,0)</f>
        <v>44469</v>
      </c>
    </row>
    <row r="621" spans="1:5" x14ac:dyDescent="0.35">
      <c r="A621" t="str">
        <f>_xlfn.XLOOKUP(orders!$A621,orders!$A$2:$A$1001,orders!$A$2:$A$1001,,0)</f>
        <v>GND-08192-056</v>
      </c>
      <c r="B621" t="str">
        <f>IFERROR(_xlfn.XLOOKUP(A621,orders!$A$2:$A$1001,orders!$O$2:$O$1001,,0),"")</f>
        <v>Dark</v>
      </c>
      <c r="C621" t="str">
        <f>_xlfn.XLOOKUP(A621,orders!$A$2:$A$1001,orders!$N$2:$N$1001,,0)</f>
        <v>Liberica</v>
      </c>
      <c r="D621">
        <f>_xlfn.XLOOKUP(A621,orders!$A$2:$A$1001,orders!$M$2:$M$1001,,0)</f>
        <v>15.54</v>
      </c>
      <c r="E621" s="14">
        <f>_xlfn.XLOOKUP(A621,orders!$A$2:$A$1001,orders!$B$2:$B$1001,,0)</f>
        <v>44682</v>
      </c>
    </row>
    <row r="622" spans="1:5" x14ac:dyDescent="0.35">
      <c r="A622" t="str">
        <f>_xlfn.XLOOKUP(orders!$A622,orders!$A$2:$A$1001,orders!$A$2:$A$1001,,0)</f>
        <v>RYY-38961-093</v>
      </c>
      <c r="B622" t="str">
        <f>IFERROR(_xlfn.XLOOKUP(A622,orders!$A$2:$A$1001,orders!$O$2:$O$1001,,0),"")</f>
        <v>Medium</v>
      </c>
      <c r="C622" t="str">
        <f>_xlfn.XLOOKUP(A622,orders!$A$2:$A$1001,orders!$N$2:$N$1001,,0)</f>
        <v>Arabica</v>
      </c>
      <c r="D622">
        <f>_xlfn.XLOOKUP(A622,orders!$A$2:$A$1001,orders!$M$2:$M$1001,,0)</f>
        <v>20.25</v>
      </c>
      <c r="E622" s="14">
        <f>_xlfn.XLOOKUP(A622,orders!$A$2:$A$1001,orders!$B$2:$B$1001,,0)</f>
        <v>44217</v>
      </c>
    </row>
    <row r="623" spans="1:5" x14ac:dyDescent="0.35">
      <c r="A623" t="str">
        <f>_xlfn.XLOOKUP(orders!$A623,orders!$A$2:$A$1001,orders!$A$2:$A$1001,,0)</f>
        <v>CVA-64996-969</v>
      </c>
      <c r="B623" t="str">
        <f>IFERROR(_xlfn.XLOOKUP(A623,orders!$A$2:$A$1001,orders!$O$2:$O$1001,,0),"")</f>
        <v>Light</v>
      </c>
      <c r="C623" t="str">
        <f>_xlfn.XLOOKUP(A623,orders!$A$2:$A$1001,orders!$N$2:$N$1001,,0)</f>
        <v>Arabica</v>
      </c>
      <c r="D623">
        <f>_xlfn.XLOOKUP(A623,orders!$A$2:$A$1001,orders!$M$2:$M$1001,,0)</f>
        <v>77.699999999999989</v>
      </c>
      <c r="E623" s="14">
        <f>_xlfn.XLOOKUP(A623,orders!$A$2:$A$1001,orders!$B$2:$B$1001,,0)</f>
        <v>44006</v>
      </c>
    </row>
    <row r="624" spans="1:5" x14ac:dyDescent="0.35">
      <c r="A624" t="str">
        <f>_xlfn.XLOOKUP(orders!$A624,orders!$A$2:$A$1001,orders!$A$2:$A$1001,,0)</f>
        <v>XTH-67276-442</v>
      </c>
      <c r="B624" t="str">
        <f>IFERROR(_xlfn.XLOOKUP(A624,orders!$A$2:$A$1001,orders!$O$2:$O$1001,,0),"")</f>
        <v>Medium</v>
      </c>
      <c r="C624" t="str">
        <f>_xlfn.XLOOKUP(A624,orders!$A$2:$A$1001,orders!$N$2:$N$1001,,0)</f>
        <v>Liberica</v>
      </c>
      <c r="D624">
        <f>_xlfn.XLOOKUP(A624,orders!$A$2:$A$1001,orders!$M$2:$M$1001,,0)</f>
        <v>133.85999999999999</v>
      </c>
      <c r="E624" s="14">
        <f>_xlfn.XLOOKUP(A624,orders!$A$2:$A$1001,orders!$B$2:$B$1001,,0)</f>
        <v>43527</v>
      </c>
    </row>
    <row r="625" spans="1:5" x14ac:dyDescent="0.35">
      <c r="A625" t="str">
        <f>_xlfn.XLOOKUP(orders!$A625,orders!$A$2:$A$1001,orders!$A$2:$A$1001,,0)</f>
        <v>PVU-02950-470</v>
      </c>
      <c r="B625" t="str">
        <f>IFERROR(_xlfn.XLOOKUP(A625,orders!$A$2:$A$1001,orders!$O$2:$O$1001,,0),"")</f>
        <v>Dark</v>
      </c>
      <c r="C625" t="str">
        <f>_xlfn.XLOOKUP(A625,orders!$A$2:$A$1001,orders!$N$2:$N$1001,,0)</f>
        <v>EXCELSA</v>
      </c>
      <c r="D625">
        <f>_xlfn.XLOOKUP(A625,orders!$A$2:$A$1001,orders!$M$2:$M$1001,,0)</f>
        <v>12.15</v>
      </c>
      <c r="E625" s="14">
        <f>_xlfn.XLOOKUP(A625,orders!$A$2:$A$1001,orders!$B$2:$B$1001,,0)</f>
        <v>44224</v>
      </c>
    </row>
    <row r="626" spans="1:5" x14ac:dyDescent="0.35">
      <c r="A626" t="str">
        <f>_xlfn.XLOOKUP(orders!$A626,orders!$A$2:$A$1001,orders!$A$2:$A$1001,,0)</f>
        <v>XSN-26809-910</v>
      </c>
      <c r="B626" t="str">
        <f>IFERROR(_xlfn.XLOOKUP(A626,orders!$A$2:$A$1001,orders!$O$2:$O$1001,,0),"")</f>
        <v>Medium</v>
      </c>
      <c r="C626" t="str">
        <f>_xlfn.XLOOKUP(A626,orders!$A$2:$A$1001,orders!$N$2:$N$1001,,0)</f>
        <v>EXCELSA</v>
      </c>
      <c r="D626">
        <f>_xlfn.XLOOKUP(A626,orders!$A$2:$A$1001,orders!$M$2:$M$1001,,0)</f>
        <v>63.249999999999993</v>
      </c>
      <c r="E626" s="14">
        <f>_xlfn.XLOOKUP(A626,orders!$A$2:$A$1001,orders!$B$2:$B$1001,,0)</f>
        <v>44010</v>
      </c>
    </row>
    <row r="627" spans="1:5" x14ac:dyDescent="0.35">
      <c r="A627" t="str">
        <f>_xlfn.XLOOKUP(orders!$A627,orders!$A$2:$A$1001,orders!$A$2:$A$1001,,0)</f>
        <v>UDN-88321-005</v>
      </c>
      <c r="B627" t="str">
        <f>IFERROR(_xlfn.XLOOKUP(A627,orders!$A$2:$A$1001,orders!$O$2:$O$1001,,0),"")</f>
        <v>Light</v>
      </c>
      <c r="C627" t="str">
        <f>_xlfn.XLOOKUP(A627,orders!$A$2:$A$1001,orders!$N$2:$N$1001,,0)</f>
        <v>Robusta</v>
      </c>
      <c r="D627">
        <f>_xlfn.XLOOKUP(A627,orders!$A$2:$A$1001,orders!$M$2:$M$1001,,0)</f>
        <v>35.849999999999994</v>
      </c>
      <c r="E627" s="14">
        <f>_xlfn.XLOOKUP(A627,orders!$A$2:$A$1001,orders!$B$2:$B$1001,,0)</f>
        <v>44017</v>
      </c>
    </row>
    <row r="628" spans="1:5" x14ac:dyDescent="0.35">
      <c r="A628" t="str">
        <f>_xlfn.XLOOKUP(orders!$A628,orders!$A$2:$A$1001,orders!$A$2:$A$1001,,0)</f>
        <v>EXP-21628-670</v>
      </c>
      <c r="B628" t="str">
        <f>IFERROR(_xlfn.XLOOKUP(A628,orders!$A$2:$A$1001,orders!$O$2:$O$1001,,0),"")</f>
        <v>Medium</v>
      </c>
      <c r="C628" t="str">
        <f>_xlfn.XLOOKUP(A628,orders!$A$2:$A$1001,orders!$N$2:$N$1001,,0)</f>
        <v>Arabica</v>
      </c>
      <c r="D628">
        <f>_xlfn.XLOOKUP(A628,orders!$A$2:$A$1001,orders!$M$2:$M$1001,,0)</f>
        <v>77.624999999999986</v>
      </c>
      <c r="E628" s="14">
        <f>_xlfn.XLOOKUP(A628,orders!$A$2:$A$1001,orders!$B$2:$B$1001,,0)</f>
        <v>43526</v>
      </c>
    </row>
    <row r="629" spans="1:5" x14ac:dyDescent="0.35">
      <c r="A629" t="str">
        <f>_xlfn.XLOOKUP(orders!$A629,orders!$A$2:$A$1001,orders!$A$2:$A$1001,,0)</f>
        <v>VGM-24161-361</v>
      </c>
      <c r="B629" t="str">
        <f>IFERROR(_xlfn.XLOOKUP(A629,orders!$A$2:$A$1001,orders!$O$2:$O$1001,,0),"")</f>
        <v>Medium</v>
      </c>
      <c r="C629" t="str">
        <f>_xlfn.XLOOKUP(A629,orders!$A$2:$A$1001,orders!$N$2:$N$1001,,0)</f>
        <v>EXCELSA</v>
      </c>
      <c r="D629">
        <f>_xlfn.XLOOKUP(A629,orders!$A$2:$A$1001,orders!$M$2:$M$1001,,0)</f>
        <v>63.249999999999993</v>
      </c>
      <c r="E629" s="14">
        <f>_xlfn.XLOOKUP(A629,orders!$A$2:$A$1001,orders!$B$2:$B$1001,,0)</f>
        <v>44682</v>
      </c>
    </row>
    <row r="630" spans="1:5" x14ac:dyDescent="0.35">
      <c r="A630" t="str">
        <f>_xlfn.XLOOKUP(orders!$A630,orders!$A$2:$A$1001,orders!$A$2:$A$1001,,0)</f>
        <v>PKN-19556-918</v>
      </c>
      <c r="B630" t="str">
        <f>IFERROR(_xlfn.XLOOKUP(A630,orders!$A$2:$A$1001,orders!$O$2:$O$1001,,0),"")</f>
        <v>Light</v>
      </c>
      <c r="C630" t="str">
        <f>_xlfn.XLOOKUP(A630,orders!$A$2:$A$1001,orders!$N$2:$N$1001,,0)</f>
        <v>EXCELSA</v>
      </c>
      <c r="D630">
        <f>_xlfn.XLOOKUP(A630,orders!$A$2:$A$1001,orders!$M$2:$M$1001,,0)</f>
        <v>26.73</v>
      </c>
      <c r="E630" s="14">
        <f>_xlfn.XLOOKUP(A630,orders!$A$2:$A$1001,orders!$B$2:$B$1001,,0)</f>
        <v>44680</v>
      </c>
    </row>
    <row r="631" spans="1:5" x14ac:dyDescent="0.35">
      <c r="A631" t="str">
        <f>_xlfn.XLOOKUP(orders!$A631,orders!$A$2:$A$1001,orders!$A$2:$A$1001,,0)</f>
        <v>PKN-19556-918</v>
      </c>
      <c r="B631" t="str">
        <f>IFERROR(_xlfn.XLOOKUP(A631,orders!$A$2:$A$1001,orders!$O$2:$O$1001,,0),"")</f>
        <v>Light</v>
      </c>
      <c r="C631" t="str">
        <f>_xlfn.XLOOKUP(A631,orders!$A$2:$A$1001,orders!$N$2:$N$1001,,0)</f>
        <v>EXCELSA</v>
      </c>
      <c r="D631">
        <f>_xlfn.XLOOKUP(A631,orders!$A$2:$A$1001,orders!$M$2:$M$1001,,0)</f>
        <v>26.73</v>
      </c>
      <c r="E631" s="14">
        <f>_xlfn.XLOOKUP(A631,orders!$A$2:$A$1001,orders!$B$2:$B$1001,,0)</f>
        <v>44680</v>
      </c>
    </row>
    <row r="632" spans="1:5" x14ac:dyDescent="0.35">
      <c r="A632" t="str">
        <f>_xlfn.XLOOKUP(orders!$A632,orders!$A$2:$A$1001,orders!$A$2:$A$1001,,0)</f>
        <v>PKN-19556-918</v>
      </c>
      <c r="B632" t="str">
        <f>IFERROR(_xlfn.XLOOKUP(A632,orders!$A$2:$A$1001,orders!$O$2:$O$1001,,0),"")</f>
        <v>Light</v>
      </c>
      <c r="C632" t="str">
        <f>_xlfn.XLOOKUP(A632,orders!$A$2:$A$1001,orders!$N$2:$N$1001,,0)</f>
        <v>EXCELSA</v>
      </c>
      <c r="D632">
        <f>_xlfn.XLOOKUP(A632,orders!$A$2:$A$1001,orders!$M$2:$M$1001,,0)</f>
        <v>26.73</v>
      </c>
      <c r="E632" s="14">
        <f>_xlfn.XLOOKUP(A632,orders!$A$2:$A$1001,orders!$B$2:$B$1001,,0)</f>
        <v>44680</v>
      </c>
    </row>
    <row r="633" spans="1:5" x14ac:dyDescent="0.35">
      <c r="A633" t="str">
        <f>_xlfn.XLOOKUP(orders!$A633,orders!$A$2:$A$1001,orders!$A$2:$A$1001,,0)</f>
        <v>PKN-19556-918</v>
      </c>
      <c r="B633" t="str">
        <f>IFERROR(_xlfn.XLOOKUP(A633,orders!$A$2:$A$1001,orders!$O$2:$O$1001,,0),"")</f>
        <v>Light</v>
      </c>
      <c r="C633" t="str">
        <f>_xlfn.XLOOKUP(A633,orders!$A$2:$A$1001,orders!$N$2:$N$1001,,0)</f>
        <v>EXCELSA</v>
      </c>
      <c r="D633">
        <f>_xlfn.XLOOKUP(A633,orders!$A$2:$A$1001,orders!$M$2:$M$1001,,0)</f>
        <v>26.73</v>
      </c>
      <c r="E633" s="14">
        <f>_xlfn.XLOOKUP(A633,orders!$A$2:$A$1001,orders!$B$2:$B$1001,,0)</f>
        <v>44680</v>
      </c>
    </row>
    <row r="634" spans="1:5" x14ac:dyDescent="0.35">
      <c r="A634" t="str">
        <f>_xlfn.XLOOKUP(orders!$A634,orders!$A$2:$A$1001,orders!$A$2:$A$1001,,0)</f>
        <v>DXQ-44537-297</v>
      </c>
      <c r="B634" t="str">
        <f>IFERROR(_xlfn.XLOOKUP(A634,orders!$A$2:$A$1001,orders!$O$2:$O$1001,,0),"")</f>
        <v>Light</v>
      </c>
      <c r="C634" t="str">
        <f>_xlfn.XLOOKUP(A634,orders!$A$2:$A$1001,orders!$N$2:$N$1001,,0)</f>
        <v>EXCELSA</v>
      </c>
      <c r="D634">
        <f>_xlfn.XLOOKUP(A634,orders!$A$2:$A$1001,orders!$M$2:$M$1001,,0)</f>
        <v>35.64</v>
      </c>
      <c r="E634" s="14">
        <f>_xlfn.XLOOKUP(A634,orders!$A$2:$A$1001,orders!$B$2:$B$1001,,0)</f>
        <v>44049</v>
      </c>
    </row>
    <row r="635" spans="1:5" x14ac:dyDescent="0.35">
      <c r="A635" t="str">
        <f>_xlfn.XLOOKUP(orders!$A635,orders!$A$2:$A$1001,orders!$A$2:$A$1001,,0)</f>
        <v>BPC-54727-307</v>
      </c>
      <c r="B635" t="str">
        <f>IFERROR(_xlfn.XLOOKUP(A635,orders!$A$2:$A$1001,orders!$O$2:$O$1001,,0),"")</f>
        <v>Light</v>
      </c>
      <c r="C635" t="str">
        <f>_xlfn.XLOOKUP(A635,orders!$A$2:$A$1001,orders!$N$2:$N$1001,,0)</f>
        <v>Robusta</v>
      </c>
      <c r="D635">
        <f>_xlfn.XLOOKUP(A635,orders!$A$2:$A$1001,orders!$M$2:$M$1001,,0)</f>
        <v>47.8</v>
      </c>
      <c r="E635" s="14">
        <f>_xlfn.XLOOKUP(A635,orders!$A$2:$A$1001,orders!$B$2:$B$1001,,0)</f>
        <v>43820</v>
      </c>
    </row>
    <row r="636" spans="1:5" x14ac:dyDescent="0.35">
      <c r="A636" t="str">
        <f>_xlfn.XLOOKUP(orders!$A636,orders!$A$2:$A$1001,orders!$A$2:$A$1001,,0)</f>
        <v>KSH-47717-456</v>
      </c>
      <c r="B636" t="str">
        <f>IFERROR(_xlfn.XLOOKUP(A636,orders!$A$2:$A$1001,orders!$O$2:$O$1001,,0),"")</f>
        <v>Medium</v>
      </c>
      <c r="C636" t="str">
        <f>_xlfn.XLOOKUP(A636,orders!$A$2:$A$1001,orders!$N$2:$N$1001,,0)</f>
        <v>Liberica</v>
      </c>
      <c r="D636">
        <f>_xlfn.XLOOKUP(A636,orders!$A$2:$A$1001,orders!$M$2:$M$1001,,0)</f>
        <v>43.650000000000006</v>
      </c>
      <c r="E636" s="14">
        <f>_xlfn.XLOOKUP(A636,orders!$A$2:$A$1001,orders!$B$2:$B$1001,,0)</f>
        <v>43940</v>
      </c>
    </row>
    <row r="637" spans="1:5" x14ac:dyDescent="0.35">
      <c r="A637" t="str">
        <f>_xlfn.XLOOKUP(orders!$A637,orders!$A$2:$A$1001,orders!$A$2:$A$1001,,0)</f>
        <v>ANK-59436-446</v>
      </c>
      <c r="B637" t="str">
        <f>IFERROR(_xlfn.XLOOKUP(A637,orders!$A$2:$A$1001,orders!$O$2:$O$1001,,0),"")</f>
        <v>Light</v>
      </c>
      <c r="C637" t="str">
        <f>_xlfn.XLOOKUP(A637,orders!$A$2:$A$1001,orders!$N$2:$N$1001,,0)</f>
        <v>EXCELSA</v>
      </c>
      <c r="D637">
        <f>_xlfn.XLOOKUP(A637,orders!$A$2:$A$1001,orders!$M$2:$M$1001,,0)</f>
        <v>35.64</v>
      </c>
      <c r="E637" s="14">
        <f>_xlfn.XLOOKUP(A637,orders!$A$2:$A$1001,orders!$B$2:$B$1001,,0)</f>
        <v>44578</v>
      </c>
    </row>
    <row r="638" spans="1:5" x14ac:dyDescent="0.35">
      <c r="A638" t="str">
        <f>_xlfn.XLOOKUP(orders!$A638,orders!$A$2:$A$1001,orders!$A$2:$A$1001,,0)</f>
        <v>AYY-83051-752</v>
      </c>
      <c r="B638" t="str">
        <f>IFERROR(_xlfn.XLOOKUP(A638,orders!$A$2:$A$1001,orders!$O$2:$O$1001,,0),"")</f>
        <v>Light</v>
      </c>
      <c r="C638" t="str">
        <f>_xlfn.XLOOKUP(A638,orders!$A$2:$A$1001,orders!$N$2:$N$1001,,0)</f>
        <v>Liberica</v>
      </c>
      <c r="D638">
        <f>_xlfn.XLOOKUP(A638,orders!$A$2:$A$1001,orders!$M$2:$M$1001,,0)</f>
        <v>95.1</v>
      </c>
      <c r="E638" s="14">
        <f>_xlfn.XLOOKUP(A638,orders!$A$2:$A$1001,orders!$B$2:$B$1001,,0)</f>
        <v>43487</v>
      </c>
    </row>
    <row r="639" spans="1:5" x14ac:dyDescent="0.35">
      <c r="A639" t="str">
        <f>_xlfn.XLOOKUP(orders!$A639,orders!$A$2:$A$1001,orders!$A$2:$A$1001,,0)</f>
        <v>CSW-59644-267</v>
      </c>
      <c r="B639" t="str">
        <f>IFERROR(_xlfn.XLOOKUP(A639,orders!$A$2:$A$1001,orders!$O$2:$O$1001,,0),"")</f>
        <v>Medium</v>
      </c>
      <c r="C639" t="str">
        <f>_xlfn.XLOOKUP(A639,orders!$A$2:$A$1001,orders!$N$2:$N$1001,,0)</f>
        <v>EXCELSA</v>
      </c>
      <c r="D639">
        <f>_xlfn.XLOOKUP(A639,orders!$A$2:$A$1001,orders!$M$2:$M$1001,,0)</f>
        <v>31.624999999999996</v>
      </c>
      <c r="E639" s="14">
        <f>_xlfn.XLOOKUP(A639,orders!$A$2:$A$1001,orders!$B$2:$B$1001,,0)</f>
        <v>43889</v>
      </c>
    </row>
    <row r="640" spans="1:5" x14ac:dyDescent="0.35">
      <c r="A640" t="str">
        <f>_xlfn.XLOOKUP(orders!$A640,orders!$A$2:$A$1001,orders!$A$2:$A$1001,,0)</f>
        <v>ITY-92466-909</v>
      </c>
      <c r="B640" t="str">
        <f>IFERROR(_xlfn.XLOOKUP(A640,orders!$A$2:$A$1001,orders!$O$2:$O$1001,,0),"")</f>
        <v>Medium</v>
      </c>
      <c r="C640" t="str">
        <f>_xlfn.XLOOKUP(A640,orders!$A$2:$A$1001,orders!$N$2:$N$1001,,0)</f>
        <v>Arabica</v>
      </c>
      <c r="D640">
        <f>_xlfn.XLOOKUP(A640,orders!$A$2:$A$1001,orders!$M$2:$M$1001,,0)</f>
        <v>77.624999999999986</v>
      </c>
      <c r="E640" s="14">
        <f>_xlfn.XLOOKUP(A640,orders!$A$2:$A$1001,orders!$B$2:$B$1001,,0)</f>
        <v>43684</v>
      </c>
    </row>
    <row r="641" spans="1:5" x14ac:dyDescent="0.35">
      <c r="A641" t="str">
        <f>_xlfn.XLOOKUP(orders!$A641,orders!$A$2:$A$1001,orders!$A$2:$A$1001,,0)</f>
        <v>IGW-04801-466</v>
      </c>
      <c r="B641" t="str">
        <f>IFERROR(_xlfn.XLOOKUP(A641,orders!$A$2:$A$1001,orders!$O$2:$O$1001,,0),"")</f>
        <v>Dark</v>
      </c>
      <c r="C641" t="str">
        <f>_xlfn.XLOOKUP(A641,orders!$A$2:$A$1001,orders!$N$2:$N$1001,,0)</f>
        <v>Liberica</v>
      </c>
      <c r="D641">
        <f>_xlfn.XLOOKUP(A641,orders!$A$2:$A$1001,orders!$M$2:$M$1001,,0)</f>
        <v>3.8849999999999998</v>
      </c>
      <c r="E641" s="14">
        <f>_xlfn.XLOOKUP(A641,orders!$A$2:$A$1001,orders!$B$2:$B$1001,,0)</f>
        <v>44331</v>
      </c>
    </row>
    <row r="642" spans="1:5" x14ac:dyDescent="0.35">
      <c r="A642" t="str">
        <f>_xlfn.XLOOKUP(orders!$A642,orders!$A$2:$A$1001,orders!$A$2:$A$1001,,0)</f>
        <v>LJN-34281-921</v>
      </c>
      <c r="B642" t="str">
        <f>IFERROR(_xlfn.XLOOKUP(A642,orders!$A$2:$A$1001,orders!$O$2:$O$1001,,0),"")</f>
        <v>Light</v>
      </c>
      <c r="C642" t="str">
        <f>_xlfn.XLOOKUP(A642,orders!$A$2:$A$1001,orders!$N$2:$N$1001,,0)</f>
        <v>Robusta</v>
      </c>
      <c r="D642">
        <f>_xlfn.XLOOKUP(A642,orders!$A$2:$A$1001,orders!$M$2:$M$1001,,0)</f>
        <v>137.42499999999998</v>
      </c>
      <c r="E642" s="14">
        <f>_xlfn.XLOOKUP(A642,orders!$A$2:$A$1001,orders!$B$2:$B$1001,,0)</f>
        <v>44547</v>
      </c>
    </row>
    <row r="643" spans="1:5" x14ac:dyDescent="0.35">
      <c r="A643" t="str">
        <f>_xlfn.XLOOKUP(orders!$A643,orders!$A$2:$A$1001,orders!$A$2:$A$1001,,0)</f>
        <v>BWZ-46364-547</v>
      </c>
      <c r="B643" t="str">
        <f>IFERROR(_xlfn.XLOOKUP(A643,orders!$A$2:$A$1001,orders!$O$2:$O$1001,,0),"")</f>
        <v>Light</v>
      </c>
      <c r="C643" t="str">
        <f>_xlfn.XLOOKUP(A643,orders!$A$2:$A$1001,orders!$N$2:$N$1001,,0)</f>
        <v>Robusta</v>
      </c>
      <c r="D643">
        <f>_xlfn.XLOOKUP(A643,orders!$A$2:$A$1001,orders!$M$2:$M$1001,,0)</f>
        <v>35.849999999999994</v>
      </c>
      <c r="E643" s="14">
        <f>_xlfn.XLOOKUP(A643,orders!$A$2:$A$1001,orders!$B$2:$B$1001,,0)</f>
        <v>44448</v>
      </c>
    </row>
    <row r="644" spans="1:5" x14ac:dyDescent="0.35">
      <c r="A644" t="str">
        <f>_xlfn.XLOOKUP(orders!$A644,orders!$A$2:$A$1001,orders!$A$2:$A$1001,,0)</f>
        <v>SBC-95710-706</v>
      </c>
      <c r="B644" t="str">
        <f>IFERROR(_xlfn.XLOOKUP(A644,orders!$A$2:$A$1001,orders!$O$2:$O$1001,,0),"")</f>
        <v>Medium</v>
      </c>
      <c r="C644" t="str">
        <f>_xlfn.XLOOKUP(A644,orders!$A$2:$A$1001,orders!$N$2:$N$1001,,0)</f>
        <v>EXCELSA</v>
      </c>
      <c r="D644">
        <f>_xlfn.XLOOKUP(A644,orders!$A$2:$A$1001,orders!$M$2:$M$1001,,0)</f>
        <v>8.25</v>
      </c>
      <c r="E644" s="14">
        <f>_xlfn.XLOOKUP(A644,orders!$A$2:$A$1001,orders!$B$2:$B$1001,,0)</f>
        <v>43880</v>
      </c>
    </row>
    <row r="645" spans="1:5" x14ac:dyDescent="0.35">
      <c r="A645" t="str">
        <f>_xlfn.XLOOKUP(orders!$A645,orders!$A$2:$A$1001,orders!$A$2:$A$1001,,0)</f>
        <v>WRN-55114-031</v>
      </c>
      <c r="B645" t="str">
        <f>IFERROR(_xlfn.XLOOKUP(A645,orders!$A$2:$A$1001,orders!$O$2:$O$1001,,0),"")</f>
        <v>Light</v>
      </c>
      <c r="C645" t="str">
        <f>_xlfn.XLOOKUP(A645,orders!$A$2:$A$1001,orders!$N$2:$N$1001,,0)</f>
        <v>EXCELSA</v>
      </c>
      <c r="D645">
        <f>_xlfn.XLOOKUP(A645,orders!$A$2:$A$1001,orders!$M$2:$M$1001,,0)</f>
        <v>102.46499999999997</v>
      </c>
      <c r="E645" s="14">
        <f>_xlfn.XLOOKUP(A645,orders!$A$2:$A$1001,orders!$B$2:$B$1001,,0)</f>
        <v>44011</v>
      </c>
    </row>
    <row r="646" spans="1:5" x14ac:dyDescent="0.35">
      <c r="A646" t="str">
        <f>_xlfn.XLOOKUP(orders!$A646,orders!$A$2:$A$1001,orders!$A$2:$A$1001,,0)</f>
        <v>TZU-64255-831</v>
      </c>
      <c r="B646" t="str">
        <f>IFERROR(_xlfn.XLOOKUP(A646,orders!$A$2:$A$1001,orders!$O$2:$O$1001,,0),"")</f>
        <v>Dark</v>
      </c>
      <c r="C646" t="str">
        <f>_xlfn.XLOOKUP(A646,orders!$A$2:$A$1001,orders!$N$2:$N$1001,,0)</f>
        <v>Robusta</v>
      </c>
      <c r="D646">
        <f>_xlfn.XLOOKUP(A646,orders!$A$2:$A$1001,orders!$M$2:$M$1001,,0)</f>
        <v>41.169999999999995</v>
      </c>
      <c r="E646" s="14">
        <f>_xlfn.XLOOKUP(A646,orders!$A$2:$A$1001,orders!$B$2:$B$1001,,0)</f>
        <v>44694</v>
      </c>
    </row>
    <row r="647" spans="1:5" x14ac:dyDescent="0.35">
      <c r="A647" t="str">
        <f>_xlfn.XLOOKUP(orders!$A647,orders!$A$2:$A$1001,orders!$A$2:$A$1001,,0)</f>
        <v>JVF-91003-729</v>
      </c>
      <c r="B647" t="str">
        <f>IFERROR(_xlfn.XLOOKUP(A647,orders!$A$2:$A$1001,orders!$O$2:$O$1001,,0),"")</f>
        <v>Dark</v>
      </c>
      <c r="C647" t="str">
        <f>_xlfn.XLOOKUP(A647,orders!$A$2:$A$1001,orders!$N$2:$N$1001,,0)</f>
        <v>Arabica</v>
      </c>
      <c r="D647">
        <f>_xlfn.XLOOKUP(A647,orders!$A$2:$A$1001,orders!$M$2:$M$1001,,0)</f>
        <v>68.655000000000001</v>
      </c>
      <c r="E647" s="14">
        <f>_xlfn.XLOOKUP(A647,orders!$A$2:$A$1001,orders!$B$2:$B$1001,,0)</f>
        <v>44106</v>
      </c>
    </row>
    <row r="648" spans="1:5" x14ac:dyDescent="0.35">
      <c r="A648" t="str">
        <f>_xlfn.XLOOKUP(orders!$A648,orders!$A$2:$A$1001,orders!$A$2:$A$1001,,0)</f>
        <v>MVB-22135-665</v>
      </c>
      <c r="B648" t="str">
        <f>IFERROR(_xlfn.XLOOKUP(A648,orders!$A$2:$A$1001,orders!$O$2:$O$1001,,0),"")</f>
        <v>Dark</v>
      </c>
      <c r="C648" t="str">
        <f>_xlfn.XLOOKUP(A648,orders!$A$2:$A$1001,orders!$N$2:$N$1001,,0)</f>
        <v>Arabica</v>
      </c>
      <c r="D648">
        <f>_xlfn.XLOOKUP(A648,orders!$A$2:$A$1001,orders!$M$2:$M$1001,,0)</f>
        <v>9.9499999999999993</v>
      </c>
      <c r="E648" s="14">
        <f>_xlfn.XLOOKUP(A648,orders!$A$2:$A$1001,orders!$B$2:$B$1001,,0)</f>
        <v>44532</v>
      </c>
    </row>
    <row r="649" spans="1:5" x14ac:dyDescent="0.35">
      <c r="A649" t="str">
        <f>_xlfn.XLOOKUP(orders!$A649,orders!$A$2:$A$1001,orders!$A$2:$A$1001,,0)</f>
        <v>CKS-47815-571</v>
      </c>
      <c r="B649" t="str">
        <f>IFERROR(_xlfn.XLOOKUP(A649,orders!$A$2:$A$1001,orders!$O$2:$O$1001,,0),"")</f>
        <v>Light</v>
      </c>
      <c r="C649" t="str">
        <f>_xlfn.XLOOKUP(A649,orders!$A$2:$A$1001,orders!$N$2:$N$1001,,0)</f>
        <v>Liberica</v>
      </c>
      <c r="D649">
        <f>_xlfn.XLOOKUP(A649,orders!$A$2:$A$1001,orders!$M$2:$M$1001,,0)</f>
        <v>28.53</v>
      </c>
      <c r="E649" s="14">
        <f>_xlfn.XLOOKUP(A649,orders!$A$2:$A$1001,orders!$B$2:$B$1001,,0)</f>
        <v>44502</v>
      </c>
    </row>
    <row r="650" spans="1:5" x14ac:dyDescent="0.35">
      <c r="A650" t="str">
        <f>_xlfn.XLOOKUP(orders!$A650,orders!$A$2:$A$1001,orders!$A$2:$A$1001,,0)</f>
        <v>OAW-17338-101</v>
      </c>
      <c r="B650" t="str">
        <f>IFERROR(_xlfn.XLOOKUP(A650,orders!$A$2:$A$1001,orders!$O$2:$O$1001,,0),"")</f>
        <v>Dark</v>
      </c>
      <c r="C650" t="str">
        <f>_xlfn.XLOOKUP(A650,orders!$A$2:$A$1001,orders!$N$2:$N$1001,,0)</f>
        <v>Robusta</v>
      </c>
      <c r="D650">
        <f>_xlfn.XLOOKUP(A650,orders!$A$2:$A$1001,orders!$M$2:$M$1001,,0)</f>
        <v>16.11</v>
      </c>
      <c r="E650" s="14">
        <f>_xlfn.XLOOKUP(A650,orders!$A$2:$A$1001,orders!$B$2:$B$1001,,0)</f>
        <v>43884</v>
      </c>
    </row>
    <row r="651" spans="1:5" x14ac:dyDescent="0.35">
      <c r="A651" t="str">
        <f>_xlfn.XLOOKUP(orders!$A651,orders!$A$2:$A$1001,orders!$A$2:$A$1001,,0)</f>
        <v>ALP-37623-536</v>
      </c>
      <c r="B651" t="str">
        <f>IFERROR(_xlfn.XLOOKUP(A651,orders!$A$2:$A$1001,orders!$O$2:$O$1001,,0),"")</f>
        <v>Light</v>
      </c>
      <c r="C651" t="str">
        <f>_xlfn.XLOOKUP(A651,orders!$A$2:$A$1001,orders!$N$2:$N$1001,,0)</f>
        <v>Liberica</v>
      </c>
      <c r="D651">
        <f>_xlfn.XLOOKUP(A651,orders!$A$2:$A$1001,orders!$M$2:$M$1001,,0)</f>
        <v>95.1</v>
      </c>
      <c r="E651" s="14">
        <f>_xlfn.XLOOKUP(A651,orders!$A$2:$A$1001,orders!$B$2:$B$1001,,0)</f>
        <v>44015</v>
      </c>
    </row>
    <row r="652" spans="1:5" x14ac:dyDescent="0.35">
      <c r="A652" t="str">
        <f>_xlfn.XLOOKUP(orders!$A652,orders!$A$2:$A$1001,orders!$A$2:$A$1001,,0)</f>
        <v>WMU-87639-108</v>
      </c>
      <c r="B652" t="str">
        <f>IFERROR(_xlfn.XLOOKUP(A652,orders!$A$2:$A$1001,orders!$O$2:$O$1001,,0),"")</f>
        <v>Dark</v>
      </c>
      <c r="C652" t="str">
        <f>_xlfn.XLOOKUP(A652,orders!$A$2:$A$1001,orders!$N$2:$N$1001,,0)</f>
        <v>Robusta</v>
      </c>
      <c r="D652">
        <f>_xlfn.XLOOKUP(A652,orders!$A$2:$A$1001,orders!$M$2:$M$1001,,0)</f>
        <v>5.3699999999999992</v>
      </c>
      <c r="E652" s="14">
        <f>_xlfn.XLOOKUP(A652,orders!$A$2:$A$1001,orders!$B$2:$B$1001,,0)</f>
        <v>43507</v>
      </c>
    </row>
    <row r="653" spans="1:5" x14ac:dyDescent="0.35">
      <c r="A653" t="str">
        <f>_xlfn.XLOOKUP(orders!$A653,orders!$A$2:$A$1001,orders!$A$2:$A$1001,,0)</f>
        <v>USN-44968-231</v>
      </c>
      <c r="B653" t="str">
        <f>IFERROR(_xlfn.XLOOKUP(A653,orders!$A$2:$A$1001,orders!$O$2:$O$1001,,0),"")</f>
        <v>Light</v>
      </c>
      <c r="C653" t="str">
        <f>_xlfn.XLOOKUP(A653,orders!$A$2:$A$1001,orders!$N$2:$N$1001,,0)</f>
        <v>Robusta</v>
      </c>
      <c r="D653">
        <f>_xlfn.XLOOKUP(A653,orders!$A$2:$A$1001,orders!$M$2:$M$1001,,0)</f>
        <v>47.8</v>
      </c>
      <c r="E653" s="14">
        <f>_xlfn.XLOOKUP(A653,orders!$A$2:$A$1001,orders!$B$2:$B$1001,,0)</f>
        <v>44084</v>
      </c>
    </row>
    <row r="654" spans="1:5" x14ac:dyDescent="0.35">
      <c r="A654" t="str">
        <f>_xlfn.XLOOKUP(orders!$A654,orders!$A$2:$A$1001,orders!$A$2:$A$1001,,0)</f>
        <v>YZG-20575-451</v>
      </c>
      <c r="B654" t="str">
        <f>IFERROR(_xlfn.XLOOKUP(A654,orders!$A$2:$A$1001,orders!$O$2:$O$1001,,0),"")</f>
        <v>Light</v>
      </c>
      <c r="C654" t="str">
        <f>_xlfn.XLOOKUP(A654,orders!$A$2:$A$1001,orders!$N$2:$N$1001,,0)</f>
        <v>Liberica</v>
      </c>
      <c r="D654">
        <f>_xlfn.XLOOKUP(A654,orders!$A$2:$A$1001,orders!$M$2:$M$1001,,0)</f>
        <v>63.4</v>
      </c>
      <c r="E654" s="14">
        <f>_xlfn.XLOOKUP(A654,orders!$A$2:$A$1001,orders!$B$2:$B$1001,,0)</f>
        <v>43892</v>
      </c>
    </row>
    <row r="655" spans="1:5" x14ac:dyDescent="0.35">
      <c r="A655" t="str">
        <f>_xlfn.XLOOKUP(orders!$A655,orders!$A$2:$A$1001,orders!$A$2:$A$1001,,0)</f>
        <v>HTH-52867-812</v>
      </c>
      <c r="B655" t="str">
        <f>IFERROR(_xlfn.XLOOKUP(A655,orders!$A$2:$A$1001,orders!$O$2:$O$1001,,0),"")</f>
        <v>Medium</v>
      </c>
      <c r="C655" t="str">
        <f>_xlfn.XLOOKUP(A655,orders!$A$2:$A$1001,orders!$N$2:$N$1001,,0)</f>
        <v>Arabica</v>
      </c>
      <c r="D655">
        <f>_xlfn.XLOOKUP(A655,orders!$A$2:$A$1001,orders!$M$2:$M$1001,,0)</f>
        <v>103.49999999999999</v>
      </c>
      <c r="E655" s="14">
        <f>_xlfn.XLOOKUP(A655,orders!$A$2:$A$1001,orders!$B$2:$B$1001,,0)</f>
        <v>44375</v>
      </c>
    </row>
    <row r="656" spans="1:5" x14ac:dyDescent="0.35">
      <c r="A656" t="str">
        <f>_xlfn.XLOOKUP(orders!$A656,orders!$A$2:$A$1001,orders!$A$2:$A$1001,,0)</f>
        <v>FWU-44971-444</v>
      </c>
      <c r="B656" t="str">
        <f>IFERROR(_xlfn.XLOOKUP(A656,orders!$A$2:$A$1001,orders!$O$2:$O$1001,,0),"")</f>
        <v>Dark</v>
      </c>
      <c r="C656" t="str">
        <f>_xlfn.XLOOKUP(A656,orders!$A$2:$A$1001,orders!$N$2:$N$1001,,0)</f>
        <v>Arabica</v>
      </c>
      <c r="D656">
        <f>_xlfn.XLOOKUP(A656,orders!$A$2:$A$1001,orders!$M$2:$M$1001,,0)</f>
        <v>68.655000000000001</v>
      </c>
      <c r="E656" s="14">
        <f>_xlfn.XLOOKUP(A656,orders!$A$2:$A$1001,orders!$B$2:$B$1001,,0)</f>
        <v>43476</v>
      </c>
    </row>
    <row r="657" spans="1:5" x14ac:dyDescent="0.35">
      <c r="A657" t="str">
        <f>_xlfn.XLOOKUP(orders!$A657,orders!$A$2:$A$1001,orders!$A$2:$A$1001,,0)</f>
        <v>EQI-82205-066</v>
      </c>
      <c r="B657" t="str">
        <f>IFERROR(_xlfn.XLOOKUP(A657,orders!$A$2:$A$1001,orders!$O$2:$O$1001,,0),"")</f>
        <v>Medium</v>
      </c>
      <c r="C657" t="str">
        <f>_xlfn.XLOOKUP(A657,orders!$A$2:$A$1001,orders!$N$2:$N$1001,,0)</f>
        <v>Robusta</v>
      </c>
      <c r="D657">
        <f>_xlfn.XLOOKUP(A657,orders!$A$2:$A$1001,orders!$M$2:$M$1001,,0)</f>
        <v>45.769999999999996</v>
      </c>
      <c r="E657" s="14">
        <f>_xlfn.XLOOKUP(A657,orders!$A$2:$A$1001,orders!$B$2:$B$1001,,0)</f>
        <v>43728</v>
      </c>
    </row>
    <row r="658" spans="1:5" x14ac:dyDescent="0.35">
      <c r="A658" t="str">
        <f>_xlfn.XLOOKUP(orders!$A658,orders!$A$2:$A$1001,orders!$A$2:$A$1001,,0)</f>
        <v>NAR-00747-074</v>
      </c>
      <c r="B658" t="str">
        <f>IFERROR(_xlfn.XLOOKUP(A658,orders!$A$2:$A$1001,orders!$O$2:$O$1001,,0),"")</f>
        <v>Dark</v>
      </c>
      <c r="C658" t="str">
        <f>_xlfn.XLOOKUP(A658,orders!$A$2:$A$1001,orders!$N$2:$N$1001,,0)</f>
        <v>Liberica</v>
      </c>
      <c r="D658">
        <f>_xlfn.XLOOKUP(A658,orders!$A$2:$A$1001,orders!$M$2:$M$1001,,0)</f>
        <v>51.8</v>
      </c>
      <c r="E658" s="14">
        <f>_xlfn.XLOOKUP(A658,orders!$A$2:$A$1001,orders!$B$2:$B$1001,,0)</f>
        <v>44485</v>
      </c>
    </row>
    <row r="659" spans="1:5" x14ac:dyDescent="0.35">
      <c r="A659" t="str">
        <f>_xlfn.XLOOKUP(orders!$A659,orders!$A$2:$A$1001,orders!$A$2:$A$1001,,0)</f>
        <v>JYR-22052-185</v>
      </c>
      <c r="B659" t="str">
        <f>IFERROR(_xlfn.XLOOKUP(A659,orders!$A$2:$A$1001,orders!$O$2:$O$1001,,0),"")</f>
        <v>Medium</v>
      </c>
      <c r="C659" t="str">
        <f>_xlfn.XLOOKUP(A659,orders!$A$2:$A$1001,orders!$N$2:$N$1001,,0)</f>
        <v>Arabica</v>
      </c>
      <c r="D659">
        <f>_xlfn.XLOOKUP(A659,orders!$A$2:$A$1001,orders!$M$2:$M$1001,,0)</f>
        <v>13.5</v>
      </c>
      <c r="E659" s="14">
        <f>_xlfn.XLOOKUP(A659,orders!$A$2:$A$1001,orders!$B$2:$B$1001,,0)</f>
        <v>43831</v>
      </c>
    </row>
    <row r="660" spans="1:5" x14ac:dyDescent="0.35">
      <c r="A660" t="str">
        <f>_xlfn.XLOOKUP(orders!$A660,orders!$A$2:$A$1001,orders!$A$2:$A$1001,,0)</f>
        <v>XKO-54097-932</v>
      </c>
      <c r="B660" t="str">
        <f>IFERROR(_xlfn.XLOOKUP(A660,orders!$A$2:$A$1001,orders!$O$2:$O$1001,,0),"")</f>
        <v>Medium</v>
      </c>
      <c r="C660" t="str">
        <f>_xlfn.XLOOKUP(A660,orders!$A$2:$A$1001,orders!$N$2:$N$1001,,0)</f>
        <v>EXCELSA</v>
      </c>
      <c r="D660">
        <f>_xlfn.XLOOKUP(A660,orders!$A$2:$A$1001,orders!$M$2:$M$1001,,0)</f>
        <v>24.75</v>
      </c>
      <c r="E660" s="14">
        <f>_xlfn.XLOOKUP(A660,orders!$A$2:$A$1001,orders!$B$2:$B$1001,,0)</f>
        <v>44630</v>
      </c>
    </row>
    <row r="661" spans="1:5" x14ac:dyDescent="0.35">
      <c r="A661" t="str">
        <f>_xlfn.XLOOKUP(orders!$A661,orders!$A$2:$A$1001,orders!$A$2:$A$1001,,0)</f>
        <v>HXA-72415-025</v>
      </c>
      <c r="B661" t="str">
        <f>IFERROR(_xlfn.XLOOKUP(A661,orders!$A$2:$A$1001,orders!$O$2:$O$1001,,0),"")</f>
        <v>Dark</v>
      </c>
      <c r="C661" t="str">
        <f>_xlfn.XLOOKUP(A661,orders!$A$2:$A$1001,orders!$N$2:$N$1001,,0)</f>
        <v>Arabica</v>
      </c>
      <c r="D661">
        <f>_xlfn.XLOOKUP(A661,orders!$A$2:$A$1001,orders!$M$2:$M$1001,,0)</f>
        <v>45.769999999999996</v>
      </c>
      <c r="E661" s="14">
        <f>_xlfn.XLOOKUP(A661,orders!$A$2:$A$1001,orders!$B$2:$B$1001,,0)</f>
        <v>44693</v>
      </c>
    </row>
    <row r="662" spans="1:5" x14ac:dyDescent="0.35">
      <c r="A662" t="str">
        <f>_xlfn.XLOOKUP(orders!$A662,orders!$A$2:$A$1001,orders!$A$2:$A$1001,,0)</f>
        <v>MJF-20065-335</v>
      </c>
      <c r="B662" t="str">
        <f>IFERROR(_xlfn.XLOOKUP(A662,orders!$A$2:$A$1001,orders!$O$2:$O$1001,,0),"")</f>
        <v>Light</v>
      </c>
      <c r="C662" t="str">
        <f>_xlfn.XLOOKUP(A662,orders!$A$2:$A$1001,orders!$N$2:$N$1001,,0)</f>
        <v>EXCELSA</v>
      </c>
      <c r="D662">
        <f>_xlfn.XLOOKUP(A662,orders!$A$2:$A$1001,orders!$M$2:$M$1001,,0)</f>
        <v>53.46</v>
      </c>
      <c r="E662" s="14">
        <f>_xlfn.XLOOKUP(A662,orders!$A$2:$A$1001,orders!$B$2:$B$1001,,0)</f>
        <v>44084</v>
      </c>
    </row>
    <row r="663" spans="1:5" x14ac:dyDescent="0.35">
      <c r="A663" t="str">
        <f>_xlfn.XLOOKUP(orders!$A663,orders!$A$2:$A$1001,orders!$A$2:$A$1001,,0)</f>
        <v>GFI-83300-059</v>
      </c>
      <c r="B663" t="str">
        <f>IFERROR(_xlfn.XLOOKUP(A663,orders!$A$2:$A$1001,orders!$O$2:$O$1001,,0),"")</f>
        <v>Medium</v>
      </c>
      <c r="C663" t="str">
        <f>_xlfn.XLOOKUP(A663,orders!$A$2:$A$1001,orders!$N$2:$N$1001,,0)</f>
        <v>Arabica</v>
      </c>
      <c r="D663">
        <f>_xlfn.XLOOKUP(A663,orders!$A$2:$A$1001,orders!$M$2:$M$1001,,0)</f>
        <v>20.25</v>
      </c>
      <c r="E663" s="14">
        <f>_xlfn.XLOOKUP(A663,orders!$A$2:$A$1001,orders!$B$2:$B$1001,,0)</f>
        <v>44485</v>
      </c>
    </row>
    <row r="664" spans="1:5" x14ac:dyDescent="0.35">
      <c r="A664" t="str">
        <f>_xlfn.XLOOKUP(orders!$A664,orders!$A$2:$A$1001,orders!$A$2:$A$1001,,0)</f>
        <v>WJR-51493-682</v>
      </c>
      <c r="B664" t="str">
        <f>IFERROR(_xlfn.XLOOKUP(A664,orders!$A$2:$A$1001,orders!$O$2:$O$1001,,0),"")</f>
        <v>Dark</v>
      </c>
      <c r="C664" t="str">
        <f>_xlfn.XLOOKUP(A664,orders!$A$2:$A$1001,orders!$N$2:$N$1001,,0)</f>
        <v>Liberica</v>
      </c>
      <c r="D664">
        <f>_xlfn.XLOOKUP(A664,orders!$A$2:$A$1001,orders!$M$2:$M$1001,,0)</f>
        <v>148.92499999999998</v>
      </c>
      <c r="E664" s="14">
        <f>_xlfn.XLOOKUP(A664,orders!$A$2:$A$1001,orders!$B$2:$B$1001,,0)</f>
        <v>44364</v>
      </c>
    </row>
    <row r="665" spans="1:5" x14ac:dyDescent="0.35">
      <c r="A665" t="str">
        <f>_xlfn.XLOOKUP(orders!$A665,orders!$A$2:$A$1001,orders!$A$2:$A$1001,,0)</f>
        <v>SHP-55648-472</v>
      </c>
      <c r="B665" t="str">
        <f>IFERROR(_xlfn.XLOOKUP(A665,orders!$A$2:$A$1001,orders!$O$2:$O$1001,,0),"")</f>
        <v>Medium</v>
      </c>
      <c r="C665" t="str">
        <f>_xlfn.XLOOKUP(A665,orders!$A$2:$A$1001,orders!$N$2:$N$1001,,0)</f>
        <v>Arabica</v>
      </c>
      <c r="D665">
        <f>_xlfn.XLOOKUP(A665,orders!$A$2:$A$1001,orders!$M$2:$M$1001,,0)</f>
        <v>67.5</v>
      </c>
      <c r="E665" s="14">
        <f>_xlfn.XLOOKUP(A665,orders!$A$2:$A$1001,orders!$B$2:$B$1001,,0)</f>
        <v>43554</v>
      </c>
    </row>
    <row r="666" spans="1:5" x14ac:dyDescent="0.35">
      <c r="A666" t="str">
        <f>_xlfn.XLOOKUP(orders!$A666,orders!$A$2:$A$1001,orders!$A$2:$A$1001,,0)</f>
        <v>HYR-03455-684</v>
      </c>
      <c r="B666" t="str">
        <f>IFERROR(_xlfn.XLOOKUP(A666,orders!$A$2:$A$1001,orders!$O$2:$O$1001,,0),"")</f>
        <v>Dark</v>
      </c>
      <c r="C666" t="str">
        <f>_xlfn.XLOOKUP(A666,orders!$A$2:$A$1001,orders!$N$2:$N$1001,,0)</f>
        <v>EXCELSA</v>
      </c>
      <c r="D666">
        <f>_xlfn.XLOOKUP(A666,orders!$A$2:$A$1001,orders!$M$2:$M$1001,,0)</f>
        <v>72.900000000000006</v>
      </c>
      <c r="E666" s="14">
        <f>_xlfn.XLOOKUP(A666,orders!$A$2:$A$1001,orders!$B$2:$B$1001,,0)</f>
        <v>44549</v>
      </c>
    </row>
    <row r="667" spans="1:5" x14ac:dyDescent="0.35">
      <c r="A667" t="str">
        <f>_xlfn.XLOOKUP(orders!$A667,orders!$A$2:$A$1001,orders!$A$2:$A$1001,,0)</f>
        <v>HYR-03455-684</v>
      </c>
      <c r="B667" t="str">
        <f>IFERROR(_xlfn.XLOOKUP(A667,orders!$A$2:$A$1001,orders!$O$2:$O$1001,,0),"")</f>
        <v>Dark</v>
      </c>
      <c r="C667" t="str">
        <f>_xlfn.XLOOKUP(A667,orders!$A$2:$A$1001,orders!$N$2:$N$1001,,0)</f>
        <v>EXCELSA</v>
      </c>
      <c r="D667">
        <f>_xlfn.XLOOKUP(A667,orders!$A$2:$A$1001,orders!$M$2:$M$1001,,0)</f>
        <v>72.900000000000006</v>
      </c>
      <c r="E667" s="14">
        <f>_xlfn.XLOOKUP(A667,orders!$A$2:$A$1001,orders!$B$2:$B$1001,,0)</f>
        <v>44549</v>
      </c>
    </row>
    <row r="668" spans="1:5" x14ac:dyDescent="0.35">
      <c r="A668" t="str">
        <f>_xlfn.XLOOKUP(orders!$A668,orders!$A$2:$A$1001,orders!$A$2:$A$1001,,0)</f>
        <v>HUG-52766-375</v>
      </c>
      <c r="B668" t="str">
        <f>IFERROR(_xlfn.XLOOKUP(A668,orders!$A$2:$A$1001,orders!$O$2:$O$1001,,0),"")</f>
        <v>Dark</v>
      </c>
      <c r="C668" t="str">
        <f>_xlfn.XLOOKUP(A668,orders!$A$2:$A$1001,orders!$N$2:$N$1001,,0)</f>
        <v>Arabica</v>
      </c>
      <c r="D668">
        <f>_xlfn.XLOOKUP(A668,orders!$A$2:$A$1001,orders!$M$2:$M$1001,,0)</f>
        <v>91.539999999999992</v>
      </c>
      <c r="E668" s="14">
        <f>_xlfn.XLOOKUP(A668,orders!$A$2:$A$1001,orders!$B$2:$B$1001,,0)</f>
        <v>43987</v>
      </c>
    </row>
    <row r="669" spans="1:5" x14ac:dyDescent="0.35">
      <c r="A669" t="str">
        <f>_xlfn.XLOOKUP(orders!$A669,orders!$A$2:$A$1001,orders!$A$2:$A$1001,,0)</f>
        <v>DAH-46595-917</v>
      </c>
      <c r="B669" t="str">
        <f>IFERROR(_xlfn.XLOOKUP(A669,orders!$A$2:$A$1001,orders!$O$2:$O$1001,,0),"")</f>
        <v>Dark</v>
      </c>
      <c r="C669" t="str">
        <f>_xlfn.XLOOKUP(A669,orders!$A$2:$A$1001,orders!$N$2:$N$1001,,0)</f>
        <v>Arabica</v>
      </c>
      <c r="D669">
        <f>_xlfn.XLOOKUP(A669,orders!$A$2:$A$1001,orders!$M$2:$M$1001,,0)</f>
        <v>59.699999999999996</v>
      </c>
      <c r="E669" s="14">
        <f>_xlfn.XLOOKUP(A669,orders!$A$2:$A$1001,orders!$B$2:$B$1001,,0)</f>
        <v>44451</v>
      </c>
    </row>
    <row r="670" spans="1:5" x14ac:dyDescent="0.35">
      <c r="A670" t="str">
        <f>_xlfn.XLOOKUP(orders!$A670,orders!$A$2:$A$1001,orders!$A$2:$A$1001,,0)</f>
        <v>VEM-79839-466</v>
      </c>
      <c r="B670" t="str">
        <f>IFERROR(_xlfn.XLOOKUP(A670,orders!$A$2:$A$1001,orders!$O$2:$O$1001,,0),"")</f>
        <v>Light</v>
      </c>
      <c r="C670" t="str">
        <f>_xlfn.XLOOKUP(A670,orders!$A$2:$A$1001,orders!$N$2:$N$1001,,0)</f>
        <v>Robusta</v>
      </c>
      <c r="D670">
        <f>_xlfn.XLOOKUP(A670,orders!$A$2:$A$1001,orders!$M$2:$M$1001,,0)</f>
        <v>137.42499999999998</v>
      </c>
      <c r="E670" s="14">
        <f>_xlfn.XLOOKUP(A670,orders!$A$2:$A$1001,orders!$B$2:$B$1001,,0)</f>
        <v>44636</v>
      </c>
    </row>
    <row r="671" spans="1:5" x14ac:dyDescent="0.35">
      <c r="A671" t="str">
        <f>_xlfn.XLOOKUP(orders!$A671,orders!$A$2:$A$1001,orders!$A$2:$A$1001,,0)</f>
        <v>OWH-11126-533</v>
      </c>
      <c r="B671" t="str">
        <f>IFERROR(_xlfn.XLOOKUP(A671,orders!$A$2:$A$1001,orders!$O$2:$O$1001,,0),"")</f>
        <v>Medium</v>
      </c>
      <c r="C671" t="str">
        <f>_xlfn.XLOOKUP(A671,orders!$A$2:$A$1001,orders!$N$2:$N$1001,,0)</f>
        <v>Liberica</v>
      </c>
      <c r="D671">
        <f>_xlfn.XLOOKUP(A671,orders!$A$2:$A$1001,orders!$M$2:$M$1001,,0)</f>
        <v>66.929999999999993</v>
      </c>
      <c r="E671" s="14">
        <f>_xlfn.XLOOKUP(A671,orders!$A$2:$A$1001,orders!$B$2:$B$1001,,0)</f>
        <v>44551</v>
      </c>
    </row>
    <row r="672" spans="1:5" x14ac:dyDescent="0.35">
      <c r="A672" t="str">
        <f>_xlfn.XLOOKUP(orders!$A672,orders!$A$2:$A$1001,orders!$A$2:$A$1001,,0)</f>
        <v>UMT-26130-151</v>
      </c>
      <c r="B672" t="str">
        <f>IFERROR(_xlfn.XLOOKUP(A672,orders!$A$2:$A$1001,orders!$O$2:$O$1001,,0),"")</f>
        <v>Medium</v>
      </c>
      <c r="C672" t="str">
        <f>_xlfn.XLOOKUP(A672,orders!$A$2:$A$1001,orders!$N$2:$N$1001,,0)</f>
        <v>Liberica</v>
      </c>
      <c r="D672">
        <f>_xlfn.XLOOKUP(A672,orders!$A$2:$A$1001,orders!$M$2:$M$1001,,0)</f>
        <v>13.095000000000001</v>
      </c>
      <c r="E672" s="14">
        <f>_xlfn.XLOOKUP(A672,orders!$A$2:$A$1001,orders!$B$2:$B$1001,,0)</f>
        <v>43606</v>
      </c>
    </row>
    <row r="673" spans="1:5" x14ac:dyDescent="0.35">
      <c r="A673" t="str">
        <f>_xlfn.XLOOKUP(orders!$A673,orders!$A$2:$A$1001,orders!$A$2:$A$1001,,0)</f>
        <v>JKA-27899-806</v>
      </c>
      <c r="B673" t="str">
        <f>IFERROR(_xlfn.XLOOKUP(A673,orders!$A$2:$A$1001,orders!$O$2:$O$1001,,0),"")</f>
        <v>Light</v>
      </c>
      <c r="C673" t="str">
        <f>_xlfn.XLOOKUP(A673,orders!$A$2:$A$1001,orders!$N$2:$N$1001,,0)</f>
        <v>Robusta</v>
      </c>
      <c r="D673">
        <f>_xlfn.XLOOKUP(A673,orders!$A$2:$A$1001,orders!$M$2:$M$1001,,0)</f>
        <v>59.75</v>
      </c>
      <c r="E673" s="14">
        <f>_xlfn.XLOOKUP(A673,orders!$A$2:$A$1001,orders!$B$2:$B$1001,,0)</f>
        <v>44495</v>
      </c>
    </row>
    <row r="674" spans="1:5" x14ac:dyDescent="0.35">
      <c r="A674" t="str">
        <f>_xlfn.XLOOKUP(orders!$A674,orders!$A$2:$A$1001,orders!$A$2:$A$1001,,0)</f>
        <v>ULU-07744-724</v>
      </c>
      <c r="B674" t="str">
        <f>IFERROR(_xlfn.XLOOKUP(A674,orders!$A$2:$A$1001,orders!$O$2:$O$1001,,0),"")</f>
        <v>Medium</v>
      </c>
      <c r="C674" t="str">
        <f>_xlfn.XLOOKUP(A674,orders!$A$2:$A$1001,orders!$N$2:$N$1001,,0)</f>
        <v>Liberica</v>
      </c>
      <c r="D674">
        <f>_xlfn.XLOOKUP(A674,orders!$A$2:$A$1001,orders!$M$2:$M$1001,,0)</f>
        <v>43.650000000000006</v>
      </c>
      <c r="E674" s="14">
        <f>_xlfn.XLOOKUP(A674,orders!$A$2:$A$1001,orders!$B$2:$B$1001,,0)</f>
        <v>43916</v>
      </c>
    </row>
    <row r="675" spans="1:5" x14ac:dyDescent="0.35">
      <c r="A675" t="str">
        <f>_xlfn.XLOOKUP(orders!$A675,orders!$A$2:$A$1001,orders!$A$2:$A$1001,,0)</f>
        <v>NOM-56457-507</v>
      </c>
      <c r="B675" t="str">
        <f>IFERROR(_xlfn.XLOOKUP(A675,orders!$A$2:$A$1001,orders!$O$2:$O$1001,,0),"")</f>
        <v>Medium</v>
      </c>
      <c r="C675" t="str">
        <f>_xlfn.XLOOKUP(A675,orders!$A$2:$A$1001,orders!$N$2:$N$1001,,0)</f>
        <v>EXCELSA</v>
      </c>
      <c r="D675">
        <f>_xlfn.XLOOKUP(A675,orders!$A$2:$A$1001,orders!$M$2:$M$1001,,0)</f>
        <v>82.5</v>
      </c>
      <c r="E675" s="14">
        <f>_xlfn.XLOOKUP(A675,orders!$A$2:$A$1001,orders!$B$2:$B$1001,,0)</f>
        <v>44118</v>
      </c>
    </row>
    <row r="676" spans="1:5" x14ac:dyDescent="0.35">
      <c r="A676" t="str">
        <f>_xlfn.XLOOKUP(orders!$A676,orders!$A$2:$A$1001,orders!$A$2:$A$1001,,0)</f>
        <v>NZN-71683-705</v>
      </c>
      <c r="B676" t="str">
        <f>IFERROR(_xlfn.XLOOKUP(A676,orders!$A$2:$A$1001,orders!$O$2:$O$1001,,0),"")</f>
        <v>Light</v>
      </c>
      <c r="C676" t="str">
        <f>_xlfn.XLOOKUP(A676,orders!$A$2:$A$1001,orders!$N$2:$N$1001,,0)</f>
        <v>Arabica</v>
      </c>
      <c r="D676">
        <f>_xlfn.XLOOKUP(A676,orders!$A$2:$A$1001,orders!$M$2:$M$1001,,0)</f>
        <v>178.70999999999998</v>
      </c>
      <c r="E676" s="14">
        <f>_xlfn.XLOOKUP(A676,orders!$A$2:$A$1001,orders!$B$2:$B$1001,,0)</f>
        <v>44543</v>
      </c>
    </row>
    <row r="677" spans="1:5" x14ac:dyDescent="0.35">
      <c r="A677" t="str">
        <f>_xlfn.XLOOKUP(orders!$A677,orders!$A$2:$A$1001,orders!$A$2:$A$1001,,0)</f>
        <v>WMA-34232-850</v>
      </c>
      <c r="B677" t="str">
        <f>IFERROR(_xlfn.XLOOKUP(A677,orders!$A$2:$A$1001,orders!$O$2:$O$1001,,0),"")</f>
        <v>Dark</v>
      </c>
      <c r="C677" t="str">
        <f>_xlfn.XLOOKUP(A677,orders!$A$2:$A$1001,orders!$N$2:$N$1001,,0)</f>
        <v>Liberica</v>
      </c>
      <c r="D677">
        <f>_xlfn.XLOOKUP(A677,orders!$A$2:$A$1001,orders!$M$2:$M$1001,,0)</f>
        <v>119.13999999999999</v>
      </c>
      <c r="E677" s="14">
        <f>_xlfn.XLOOKUP(A677,orders!$A$2:$A$1001,orders!$B$2:$B$1001,,0)</f>
        <v>44263</v>
      </c>
    </row>
    <row r="678" spans="1:5" x14ac:dyDescent="0.35">
      <c r="A678" t="str">
        <f>_xlfn.XLOOKUP(orders!$A678,orders!$A$2:$A$1001,orders!$A$2:$A$1001,,0)</f>
        <v>EZL-27919-704</v>
      </c>
      <c r="B678" t="str">
        <f>IFERROR(_xlfn.XLOOKUP(A678,orders!$A$2:$A$1001,orders!$O$2:$O$1001,,0),"")</f>
        <v>Light</v>
      </c>
      <c r="C678" t="str">
        <f>_xlfn.XLOOKUP(A678,orders!$A$2:$A$1001,orders!$N$2:$N$1001,,0)</f>
        <v>Liberica</v>
      </c>
      <c r="D678">
        <f>_xlfn.XLOOKUP(A678,orders!$A$2:$A$1001,orders!$M$2:$M$1001,,0)</f>
        <v>47.55</v>
      </c>
      <c r="E678" s="14">
        <f>_xlfn.XLOOKUP(A678,orders!$A$2:$A$1001,orders!$B$2:$B$1001,,0)</f>
        <v>44217</v>
      </c>
    </row>
    <row r="679" spans="1:5" x14ac:dyDescent="0.35">
      <c r="A679" t="str">
        <f>_xlfn.XLOOKUP(orders!$A679,orders!$A$2:$A$1001,orders!$A$2:$A$1001,,0)</f>
        <v>ZYU-11345-774</v>
      </c>
      <c r="B679" t="str">
        <f>IFERROR(_xlfn.XLOOKUP(A679,orders!$A$2:$A$1001,orders!$O$2:$O$1001,,0),"")</f>
        <v>Medium</v>
      </c>
      <c r="C679" t="str">
        <f>_xlfn.XLOOKUP(A679,orders!$A$2:$A$1001,orders!$N$2:$N$1001,,0)</f>
        <v>Liberica</v>
      </c>
      <c r="D679">
        <f>_xlfn.XLOOKUP(A679,orders!$A$2:$A$1001,orders!$M$2:$M$1001,,0)</f>
        <v>43.650000000000006</v>
      </c>
      <c r="E679" s="14">
        <f>_xlfn.XLOOKUP(A679,orders!$A$2:$A$1001,orders!$B$2:$B$1001,,0)</f>
        <v>44206</v>
      </c>
    </row>
    <row r="680" spans="1:5" x14ac:dyDescent="0.35">
      <c r="A680" t="str">
        <f>_xlfn.XLOOKUP(orders!$A680,orders!$A$2:$A$1001,orders!$A$2:$A$1001,,0)</f>
        <v>CPW-34587-459</v>
      </c>
      <c r="B680" t="str">
        <f>IFERROR(_xlfn.XLOOKUP(A680,orders!$A$2:$A$1001,orders!$O$2:$O$1001,,0),"")</f>
        <v>Light</v>
      </c>
      <c r="C680" t="str">
        <f>_xlfn.XLOOKUP(A680,orders!$A$2:$A$1001,orders!$N$2:$N$1001,,0)</f>
        <v>Arabica</v>
      </c>
      <c r="D680">
        <f>_xlfn.XLOOKUP(A680,orders!$A$2:$A$1001,orders!$M$2:$M$1001,,0)</f>
        <v>178.70999999999998</v>
      </c>
      <c r="E680" s="14">
        <f>_xlfn.XLOOKUP(A680,orders!$A$2:$A$1001,orders!$B$2:$B$1001,,0)</f>
        <v>44281</v>
      </c>
    </row>
    <row r="681" spans="1:5" x14ac:dyDescent="0.35">
      <c r="A681" t="str">
        <f>_xlfn.XLOOKUP(orders!$A681,orders!$A$2:$A$1001,orders!$A$2:$A$1001,,0)</f>
        <v>NQZ-82067-394</v>
      </c>
      <c r="B681" t="str">
        <f>IFERROR(_xlfn.XLOOKUP(A681,orders!$A$2:$A$1001,orders!$O$2:$O$1001,,0),"")</f>
        <v>Light</v>
      </c>
      <c r="C681" t="str">
        <f>_xlfn.XLOOKUP(A681,orders!$A$2:$A$1001,orders!$N$2:$N$1001,,0)</f>
        <v>Robusta</v>
      </c>
      <c r="D681">
        <f>_xlfn.XLOOKUP(A681,orders!$A$2:$A$1001,orders!$M$2:$M$1001,,0)</f>
        <v>27.484999999999996</v>
      </c>
      <c r="E681" s="14">
        <f>_xlfn.XLOOKUP(A681,orders!$A$2:$A$1001,orders!$B$2:$B$1001,,0)</f>
        <v>44645</v>
      </c>
    </row>
    <row r="682" spans="1:5" x14ac:dyDescent="0.35">
      <c r="A682" t="str">
        <f>_xlfn.XLOOKUP(orders!$A682,orders!$A$2:$A$1001,orders!$A$2:$A$1001,,0)</f>
        <v>JBW-95055-851</v>
      </c>
      <c r="B682" t="str">
        <f>IFERROR(_xlfn.XLOOKUP(A682,orders!$A$2:$A$1001,orders!$O$2:$O$1001,,0),"")</f>
        <v>Medium</v>
      </c>
      <c r="C682" t="str">
        <f>_xlfn.XLOOKUP(A682,orders!$A$2:$A$1001,orders!$N$2:$N$1001,,0)</f>
        <v>Arabica</v>
      </c>
      <c r="D682">
        <f>_xlfn.XLOOKUP(A682,orders!$A$2:$A$1001,orders!$M$2:$M$1001,,0)</f>
        <v>56.25</v>
      </c>
      <c r="E682" s="14">
        <f>_xlfn.XLOOKUP(A682,orders!$A$2:$A$1001,orders!$B$2:$B$1001,,0)</f>
        <v>44399</v>
      </c>
    </row>
    <row r="683" spans="1:5" x14ac:dyDescent="0.35">
      <c r="A683" t="str">
        <f>_xlfn.XLOOKUP(orders!$A683,orders!$A$2:$A$1001,orders!$A$2:$A$1001,,0)</f>
        <v>AHY-20324-088</v>
      </c>
      <c r="B683" t="str">
        <f>IFERROR(_xlfn.XLOOKUP(A683,orders!$A$2:$A$1001,orders!$O$2:$O$1001,,0),"")</f>
        <v>Light</v>
      </c>
      <c r="C683" t="str">
        <f>_xlfn.XLOOKUP(A683,orders!$A$2:$A$1001,orders!$N$2:$N$1001,,0)</f>
        <v>Liberica</v>
      </c>
      <c r="D683">
        <f>_xlfn.XLOOKUP(A683,orders!$A$2:$A$1001,orders!$M$2:$M$1001,,0)</f>
        <v>9.51</v>
      </c>
      <c r="E683" s="14">
        <f>_xlfn.XLOOKUP(A683,orders!$A$2:$A$1001,orders!$B$2:$B$1001,,0)</f>
        <v>44080</v>
      </c>
    </row>
    <row r="684" spans="1:5" x14ac:dyDescent="0.35">
      <c r="A684" t="str">
        <f>_xlfn.XLOOKUP(orders!$A684,orders!$A$2:$A$1001,orders!$A$2:$A$1001,,0)</f>
        <v>ZSL-66684-103</v>
      </c>
      <c r="B684" t="str">
        <f>IFERROR(_xlfn.XLOOKUP(A684,orders!$A$2:$A$1001,orders!$O$2:$O$1001,,0),"")</f>
        <v>Medium</v>
      </c>
      <c r="C684" t="str">
        <f>_xlfn.XLOOKUP(A684,orders!$A$2:$A$1001,orders!$N$2:$N$1001,,0)</f>
        <v>EXCELSA</v>
      </c>
      <c r="D684">
        <f>_xlfn.XLOOKUP(A684,orders!$A$2:$A$1001,orders!$M$2:$M$1001,,0)</f>
        <v>8.25</v>
      </c>
      <c r="E684" s="14">
        <f>_xlfn.XLOOKUP(A684,orders!$A$2:$A$1001,orders!$B$2:$B$1001,,0)</f>
        <v>43827</v>
      </c>
    </row>
    <row r="685" spans="1:5" x14ac:dyDescent="0.35">
      <c r="A685" t="str">
        <f>_xlfn.XLOOKUP(orders!$A685,orders!$A$2:$A$1001,orders!$A$2:$A$1001,,0)</f>
        <v>WNE-73911-475</v>
      </c>
      <c r="B685" t="str">
        <f>IFERROR(_xlfn.XLOOKUP(A685,orders!$A$2:$A$1001,orders!$O$2:$O$1001,,0),"")</f>
        <v>Dark</v>
      </c>
      <c r="C685" t="str">
        <f>_xlfn.XLOOKUP(A685,orders!$A$2:$A$1001,orders!$N$2:$N$1001,,0)</f>
        <v>Liberica</v>
      </c>
      <c r="D685">
        <f>_xlfn.XLOOKUP(A685,orders!$A$2:$A$1001,orders!$M$2:$M$1001,,0)</f>
        <v>46.62</v>
      </c>
      <c r="E685" s="14">
        <f>_xlfn.XLOOKUP(A685,orders!$A$2:$A$1001,orders!$B$2:$B$1001,,0)</f>
        <v>43941</v>
      </c>
    </row>
    <row r="686" spans="1:5" x14ac:dyDescent="0.35">
      <c r="A686" t="str">
        <f>_xlfn.XLOOKUP(orders!$A686,orders!$A$2:$A$1001,orders!$A$2:$A$1001,,0)</f>
        <v>EZB-68383-559</v>
      </c>
      <c r="B686" t="str">
        <f>IFERROR(_xlfn.XLOOKUP(A686,orders!$A$2:$A$1001,orders!$O$2:$O$1001,,0),"")</f>
        <v>Light</v>
      </c>
      <c r="C686" t="str">
        <f>_xlfn.XLOOKUP(A686,orders!$A$2:$A$1001,orders!$N$2:$N$1001,,0)</f>
        <v>Robusta</v>
      </c>
      <c r="D686">
        <f>_xlfn.XLOOKUP(A686,orders!$A$2:$A$1001,orders!$M$2:$M$1001,,0)</f>
        <v>71.699999999999989</v>
      </c>
      <c r="E686" s="14">
        <f>_xlfn.XLOOKUP(A686,orders!$A$2:$A$1001,orders!$B$2:$B$1001,,0)</f>
        <v>43517</v>
      </c>
    </row>
    <row r="687" spans="1:5" x14ac:dyDescent="0.35">
      <c r="A687" t="str">
        <f>_xlfn.XLOOKUP(orders!$A687,orders!$A$2:$A$1001,orders!$A$2:$A$1001,,0)</f>
        <v>OVO-01283-090</v>
      </c>
      <c r="B687" t="str">
        <f>IFERROR(_xlfn.XLOOKUP(A687,orders!$A$2:$A$1001,orders!$O$2:$O$1001,,0),"")</f>
        <v>Light</v>
      </c>
      <c r="C687" t="str">
        <f>_xlfn.XLOOKUP(A687,orders!$A$2:$A$1001,orders!$N$2:$N$1001,,0)</f>
        <v>Liberica</v>
      </c>
      <c r="D687">
        <f>_xlfn.XLOOKUP(A687,orders!$A$2:$A$1001,orders!$M$2:$M$1001,,0)</f>
        <v>72.91</v>
      </c>
      <c r="E687" s="14">
        <f>_xlfn.XLOOKUP(A687,orders!$A$2:$A$1001,orders!$B$2:$B$1001,,0)</f>
        <v>44637</v>
      </c>
    </row>
    <row r="688" spans="1:5" x14ac:dyDescent="0.35">
      <c r="A688" t="str">
        <f>_xlfn.XLOOKUP(orders!$A688,orders!$A$2:$A$1001,orders!$A$2:$A$1001,,0)</f>
        <v>TXH-78646-919</v>
      </c>
      <c r="B688" t="str">
        <f>IFERROR(_xlfn.XLOOKUP(A688,orders!$A$2:$A$1001,orders!$O$2:$O$1001,,0),"")</f>
        <v>Dark</v>
      </c>
      <c r="C688" t="str">
        <f>_xlfn.XLOOKUP(A688,orders!$A$2:$A$1001,orders!$N$2:$N$1001,,0)</f>
        <v>Robusta</v>
      </c>
      <c r="D688">
        <f>_xlfn.XLOOKUP(A688,orders!$A$2:$A$1001,orders!$M$2:$M$1001,,0)</f>
        <v>8.0549999999999997</v>
      </c>
      <c r="E688" s="14">
        <f>_xlfn.XLOOKUP(A688,orders!$A$2:$A$1001,orders!$B$2:$B$1001,,0)</f>
        <v>44330</v>
      </c>
    </row>
    <row r="689" spans="1:5" x14ac:dyDescent="0.35">
      <c r="A689" t="str">
        <f>_xlfn.XLOOKUP(orders!$A689,orders!$A$2:$A$1001,orders!$A$2:$A$1001,,0)</f>
        <v>CYZ-37122-164</v>
      </c>
      <c r="B689" t="str">
        <f>IFERROR(_xlfn.XLOOKUP(A689,orders!$A$2:$A$1001,orders!$O$2:$O$1001,,0),"")</f>
        <v>Medium</v>
      </c>
      <c r="C689" t="str">
        <f>_xlfn.XLOOKUP(A689,orders!$A$2:$A$1001,orders!$N$2:$N$1001,,0)</f>
        <v>EXCELSA</v>
      </c>
      <c r="D689">
        <f>_xlfn.XLOOKUP(A689,orders!$A$2:$A$1001,orders!$M$2:$M$1001,,0)</f>
        <v>16.5</v>
      </c>
      <c r="E689" s="14">
        <f>_xlfn.XLOOKUP(A689,orders!$A$2:$A$1001,orders!$B$2:$B$1001,,0)</f>
        <v>43471</v>
      </c>
    </row>
    <row r="690" spans="1:5" x14ac:dyDescent="0.35">
      <c r="A690" t="str">
        <f>_xlfn.XLOOKUP(orders!$A690,orders!$A$2:$A$1001,orders!$A$2:$A$1001,,0)</f>
        <v>AGQ-06534-750</v>
      </c>
      <c r="B690" t="str">
        <f>IFERROR(_xlfn.XLOOKUP(A690,orders!$A$2:$A$1001,orders!$O$2:$O$1001,,0),"")</f>
        <v>Light</v>
      </c>
      <c r="C690" t="str">
        <f>_xlfn.XLOOKUP(A690,orders!$A$2:$A$1001,orders!$N$2:$N$1001,,0)</f>
        <v>Arabica</v>
      </c>
      <c r="D690">
        <f>_xlfn.XLOOKUP(A690,orders!$A$2:$A$1001,orders!$M$2:$M$1001,,0)</f>
        <v>64.75</v>
      </c>
      <c r="E690" s="14">
        <f>_xlfn.XLOOKUP(A690,orders!$A$2:$A$1001,orders!$B$2:$B$1001,,0)</f>
        <v>43579</v>
      </c>
    </row>
    <row r="691" spans="1:5" x14ac:dyDescent="0.35">
      <c r="A691" t="str">
        <f>_xlfn.XLOOKUP(orders!$A691,orders!$A$2:$A$1001,orders!$A$2:$A$1001,,0)</f>
        <v>QVL-32245-818</v>
      </c>
      <c r="B691" t="str">
        <f>IFERROR(_xlfn.XLOOKUP(A691,orders!$A$2:$A$1001,orders!$O$2:$O$1001,,0),"")</f>
        <v>Medium</v>
      </c>
      <c r="C691" t="str">
        <f>_xlfn.XLOOKUP(A691,orders!$A$2:$A$1001,orders!$N$2:$N$1001,,0)</f>
        <v>Arabica</v>
      </c>
      <c r="D691">
        <f>_xlfn.XLOOKUP(A691,orders!$A$2:$A$1001,orders!$M$2:$M$1001,,0)</f>
        <v>33.75</v>
      </c>
      <c r="E691" s="14">
        <f>_xlfn.XLOOKUP(A691,orders!$A$2:$A$1001,orders!$B$2:$B$1001,,0)</f>
        <v>44346</v>
      </c>
    </row>
    <row r="692" spans="1:5" x14ac:dyDescent="0.35">
      <c r="A692" t="str">
        <f>_xlfn.XLOOKUP(orders!$A692,orders!$A$2:$A$1001,orders!$A$2:$A$1001,,0)</f>
        <v>LTD-96842-834</v>
      </c>
      <c r="B692" t="str">
        <f>IFERROR(_xlfn.XLOOKUP(A692,orders!$A$2:$A$1001,orders!$O$2:$O$1001,,0),"")</f>
        <v>Dark</v>
      </c>
      <c r="C692" t="str">
        <f>_xlfn.XLOOKUP(A692,orders!$A$2:$A$1001,orders!$N$2:$N$1001,,0)</f>
        <v>Liberica</v>
      </c>
      <c r="D692">
        <f>_xlfn.XLOOKUP(A692,orders!$A$2:$A$1001,orders!$M$2:$M$1001,,0)</f>
        <v>178.70999999999998</v>
      </c>
      <c r="E692" s="14">
        <f>_xlfn.XLOOKUP(A692,orders!$A$2:$A$1001,orders!$B$2:$B$1001,,0)</f>
        <v>44754</v>
      </c>
    </row>
    <row r="693" spans="1:5" x14ac:dyDescent="0.35">
      <c r="A693" t="str">
        <f>_xlfn.XLOOKUP(orders!$A693,orders!$A$2:$A$1001,orders!$A$2:$A$1001,,0)</f>
        <v>SEC-91807-425</v>
      </c>
      <c r="B693" t="str">
        <f>IFERROR(_xlfn.XLOOKUP(A693,orders!$A$2:$A$1001,orders!$O$2:$O$1001,,0),"")</f>
        <v>Medium</v>
      </c>
      <c r="C693" t="str">
        <f>_xlfn.XLOOKUP(A693,orders!$A$2:$A$1001,orders!$N$2:$N$1001,,0)</f>
        <v>Arabica</v>
      </c>
      <c r="D693">
        <f>_xlfn.XLOOKUP(A693,orders!$A$2:$A$1001,orders!$M$2:$M$1001,,0)</f>
        <v>22.5</v>
      </c>
      <c r="E693" s="14">
        <f>_xlfn.XLOOKUP(A693,orders!$A$2:$A$1001,orders!$B$2:$B$1001,,0)</f>
        <v>44227</v>
      </c>
    </row>
    <row r="694" spans="1:5" x14ac:dyDescent="0.35">
      <c r="A694" t="str">
        <f>_xlfn.XLOOKUP(orders!$A694,orders!$A$2:$A$1001,orders!$A$2:$A$1001,,0)</f>
        <v>MHM-44857-599</v>
      </c>
      <c r="B694" t="str">
        <f>IFERROR(_xlfn.XLOOKUP(A694,orders!$A$2:$A$1001,orders!$O$2:$O$1001,,0),"")</f>
        <v>Dark</v>
      </c>
      <c r="C694" t="str">
        <f>_xlfn.XLOOKUP(A694,orders!$A$2:$A$1001,orders!$N$2:$N$1001,,0)</f>
        <v>Liberica</v>
      </c>
      <c r="D694">
        <f>_xlfn.XLOOKUP(A694,orders!$A$2:$A$1001,orders!$M$2:$M$1001,,0)</f>
        <v>12.95</v>
      </c>
      <c r="E694" s="14">
        <f>_xlfn.XLOOKUP(A694,orders!$A$2:$A$1001,orders!$B$2:$B$1001,,0)</f>
        <v>43720</v>
      </c>
    </row>
    <row r="695" spans="1:5" x14ac:dyDescent="0.35">
      <c r="A695" t="str">
        <f>_xlfn.XLOOKUP(orders!$A695,orders!$A$2:$A$1001,orders!$A$2:$A$1001,,0)</f>
        <v>KGC-95046-911</v>
      </c>
      <c r="B695" t="str">
        <f>IFERROR(_xlfn.XLOOKUP(A695,orders!$A$2:$A$1001,orders!$O$2:$O$1001,,0),"")</f>
        <v>Medium</v>
      </c>
      <c r="C695" t="str">
        <f>_xlfn.XLOOKUP(A695,orders!$A$2:$A$1001,orders!$N$2:$N$1001,,0)</f>
        <v>Arabica</v>
      </c>
      <c r="D695">
        <f>_xlfn.XLOOKUP(A695,orders!$A$2:$A$1001,orders!$M$2:$M$1001,,0)</f>
        <v>51.749999999999993</v>
      </c>
      <c r="E695" s="14">
        <f>_xlfn.XLOOKUP(A695,orders!$A$2:$A$1001,orders!$B$2:$B$1001,,0)</f>
        <v>44012</v>
      </c>
    </row>
    <row r="696" spans="1:5" x14ac:dyDescent="0.35">
      <c r="A696" t="str">
        <f>_xlfn.XLOOKUP(orders!$A696,orders!$A$2:$A$1001,orders!$A$2:$A$1001,,0)</f>
        <v>RZC-75150-413</v>
      </c>
      <c r="B696" t="str">
        <f>IFERROR(_xlfn.XLOOKUP(A696,orders!$A$2:$A$1001,orders!$O$2:$O$1001,,0),"")</f>
        <v>Dark</v>
      </c>
      <c r="C696" t="str">
        <f>_xlfn.XLOOKUP(A696,orders!$A$2:$A$1001,orders!$N$2:$N$1001,,0)</f>
        <v>EXCELSA</v>
      </c>
      <c r="D696">
        <f>_xlfn.XLOOKUP(A696,orders!$A$2:$A$1001,orders!$M$2:$M$1001,,0)</f>
        <v>36.450000000000003</v>
      </c>
      <c r="E696" s="14">
        <f>_xlfn.XLOOKUP(A696,orders!$A$2:$A$1001,orders!$B$2:$B$1001,,0)</f>
        <v>43915</v>
      </c>
    </row>
    <row r="697" spans="1:5" x14ac:dyDescent="0.35">
      <c r="A697" t="str">
        <f>_xlfn.XLOOKUP(orders!$A697,orders!$A$2:$A$1001,orders!$A$2:$A$1001,,0)</f>
        <v>EYH-88288-452</v>
      </c>
      <c r="B697" t="str">
        <f>IFERROR(_xlfn.XLOOKUP(A697,orders!$A$2:$A$1001,orders!$O$2:$O$1001,,0),"")</f>
        <v>Light</v>
      </c>
      <c r="C697" t="str">
        <f>_xlfn.XLOOKUP(A697,orders!$A$2:$A$1001,orders!$N$2:$N$1001,,0)</f>
        <v>Liberica</v>
      </c>
      <c r="D697">
        <f>_xlfn.XLOOKUP(A697,orders!$A$2:$A$1001,orders!$M$2:$M$1001,,0)</f>
        <v>182.27499999999998</v>
      </c>
      <c r="E697" s="14">
        <f>_xlfn.XLOOKUP(A697,orders!$A$2:$A$1001,orders!$B$2:$B$1001,,0)</f>
        <v>44300</v>
      </c>
    </row>
    <row r="698" spans="1:5" x14ac:dyDescent="0.35">
      <c r="A698" t="str">
        <f>_xlfn.XLOOKUP(orders!$A698,orders!$A$2:$A$1001,orders!$A$2:$A$1001,,0)</f>
        <v>NYQ-24237-772</v>
      </c>
      <c r="B698" t="str">
        <f>IFERROR(_xlfn.XLOOKUP(A698,orders!$A$2:$A$1001,orders!$O$2:$O$1001,,0),"")</f>
        <v>Dark</v>
      </c>
      <c r="C698" t="str">
        <f>_xlfn.XLOOKUP(A698,orders!$A$2:$A$1001,orders!$N$2:$N$1001,,0)</f>
        <v>Liberica</v>
      </c>
      <c r="D698">
        <f>_xlfn.XLOOKUP(A698,orders!$A$2:$A$1001,orders!$M$2:$M$1001,,0)</f>
        <v>31.08</v>
      </c>
      <c r="E698" s="14">
        <f>_xlfn.XLOOKUP(A698,orders!$A$2:$A$1001,orders!$B$2:$B$1001,,0)</f>
        <v>43693</v>
      </c>
    </row>
    <row r="699" spans="1:5" x14ac:dyDescent="0.35">
      <c r="A699" t="str">
        <f>_xlfn.XLOOKUP(orders!$A699,orders!$A$2:$A$1001,orders!$A$2:$A$1001,,0)</f>
        <v>WKB-21680-566</v>
      </c>
      <c r="B699" t="str">
        <f>IFERROR(_xlfn.XLOOKUP(A699,orders!$A$2:$A$1001,orders!$O$2:$O$1001,,0),"")</f>
        <v>Medium</v>
      </c>
      <c r="C699" t="str">
        <f>_xlfn.XLOOKUP(A699,orders!$A$2:$A$1001,orders!$N$2:$N$1001,,0)</f>
        <v>Arabica</v>
      </c>
      <c r="D699">
        <f>_xlfn.XLOOKUP(A699,orders!$A$2:$A$1001,orders!$M$2:$M$1001,,0)</f>
        <v>20.25</v>
      </c>
      <c r="E699" s="14">
        <f>_xlfn.XLOOKUP(A699,orders!$A$2:$A$1001,orders!$B$2:$B$1001,,0)</f>
        <v>44547</v>
      </c>
    </row>
    <row r="700" spans="1:5" x14ac:dyDescent="0.35">
      <c r="A700" t="str">
        <f>_xlfn.XLOOKUP(orders!$A700,orders!$A$2:$A$1001,orders!$A$2:$A$1001,,0)</f>
        <v>THE-61147-027</v>
      </c>
      <c r="B700" t="str">
        <f>IFERROR(_xlfn.XLOOKUP(A700,orders!$A$2:$A$1001,orders!$O$2:$O$1001,,0),"")</f>
        <v>Dark</v>
      </c>
      <c r="C700" t="str">
        <f>_xlfn.XLOOKUP(A700,orders!$A$2:$A$1001,orders!$N$2:$N$1001,,0)</f>
        <v>Liberica</v>
      </c>
      <c r="D700">
        <f>_xlfn.XLOOKUP(A700,orders!$A$2:$A$1001,orders!$M$2:$M$1001,,0)</f>
        <v>25.9</v>
      </c>
      <c r="E700" s="14">
        <f>_xlfn.XLOOKUP(A700,orders!$A$2:$A$1001,orders!$B$2:$B$1001,,0)</f>
        <v>43830</v>
      </c>
    </row>
    <row r="701" spans="1:5" x14ac:dyDescent="0.35">
      <c r="A701" t="str">
        <f>_xlfn.XLOOKUP(orders!$A701,orders!$A$2:$A$1001,orders!$A$2:$A$1001,,0)</f>
        <v>PTY-86420-119</v>
      </c>
      <c r="B701" t="str">
        <f>IFERROR(_xlfn.XLOOKUP(A701,orders!$A$2:$A$1001,orders!$O$2:$O$1001,,0),"")</f>
        <v>Dark</v>
      </c>
      <c r="C701" t="str">
        <f>_xlfn.XLOOKUP(A701,orders!$A$2:$A$1001,orders!$N$2:$N$1001,,0)</f>
        <v>Arabica</v>
      </c>
      <c r="D701">
        <f>_xlfn.XLOOKUP(A701,orders!$A$2:$A$1001,orders!$M$2:$M$1001,,0)</f>
        <v>23.88</v>
      </c>
      <c r="E701" s="14">
        <f>_xlfn.XLOOKUP(A701,orders!$A$2:$A$1001,orders!$B$2:$B$1001,,0)</f>
        <v>44298</v>
      </c>
    </row>
    <row r="702" spans="1:5" x14ac:dyDescent="0.35">
      <c r="A702" t="str">
        <f>_xlfn.XLOOKUP(orders!$A702,orders!$A$2:$A$1001,orders!$A$2:$A$1001,,0)</f>
        <v>QHL-27188-431</v>
      </c>
      <c r="B702" t="str">
        <f>IFERROR(_xlfn.XLOOKUP(A702,orders!$A$2:$A$1001,orders!$O$2:$O$1001,,0),"")</f>
        <v>Light</v>
      </c>
      <c r="C702" t="str">
        <f>_xlfn.XLOOKUP(A702,orders!$A$2:$A$1001,orders!$N$2:$N$1001,,0)</f>
        <v>Liberica</v>
      </c>
      <c r="D702">
        <f>_xlfn.XLOOKUP(A702,orders!$A$2:$A$1001,orders!$M$2:$M$1001,,0)</f>
        <v>19.02</v>
      </c>
      <c r="E702" s="14">
        <f>_xlfn.XLOOKUP(A702,orders!$A$2:$A$1001,orders!$B$2:$B$1001,,0)</f>
        <v>43736</v>
      </c>
    </row>
    <row r="703" spans="1:5" x14ac:dyDescent="0.35">
      <c r="A703" t="str">
        <f>_xlfn.XLOOKUP(orders!$A703,orders!$A$2:$A$1001,orders!$A$2:$A$1001,,0)</f>
        <v>MIS-54381-047</v>
      </c>
      <c r="B703" t="str">
        <f>IFERROR(_xlfn.XLOOKUP(A703,orders!$A$2:$A$1001,orders!$O$2:$O$1001,,0),"")</f>
        <v>Dark</v>
      </c>
      <c r="C703" t="str">
        <f>_xlfn.XLOOKUP(A703,orders!$A$2:$A$1001,orders!$N$2:$N$1001,,0)</f>
        <v>Arabica</v>
      </c>
      <c r="D703">
        <f>_xlfn.XLOOKUP(A703,orders!$A$2:$A$1001,orders!$M$2:$M$1001,,0)</f>
        <v>29.849999999999998</v>
      </c>
      <c r="E703" s="14">
        <f>_xlfn.XLOOKUP(A703,orders!$A$2:$A$1001,orders!$B$2:$B$1001,,0)</f>
        <v>44727</v>
      </c>
    </row>
    <row r="704" spans="1:5" x14ac:dyDescent="0.35">
      <c r="A704" t="str">
        <f>_xlfn.XLOOKUP(orders!$A704,orders!$A$2:$A$1001,orders!$A$2:$A$1001,,0)</f>
        <v>TBB-29780-459</v>
      </c>
      <c r="B704" t="str">
        <f>IFERROR(_xlfn.XLOOKUP(A704,orders!$A$2:$A$1001,orders!$O$2:$O$1001,,0),"")</f>
        <v>Light</v>
      </c>
      <c r="C704" t="str">
        <f>_xlfn.XLOOKUP(A704,orders!$A$2:$A$1001,orders!$N$2:$N$1001,,0)</f>
        <v>Arabica</v>
      </c>
      <c r="D704">
        <f>_xlfn.XLOOKUP(A704,orders!$A$2:$A$1001,orders!$M$2:$M$1001,,0)</f>
        <v>7.77</v>
      </c>
      <c r="E704" s="14">
        <f>_xlfn.XLOOKUP(A704,orders!$A$2:$A$1001,orders!$B$2:$B$1001,,0)</f>
        <v>43661</v>
      </c>
    </row>
    <row r="705" spans="1:5" x14ac:dyDescent="0.35">
      <c r="A705" t="str">
        <f>_xlfn.XLOOKUP(orders!$A705,orders!$A$2:$A$1001,orders!$A$2:$A$1001,,0)</f>
        <v>QLC-52637-305</v>
      </c>
      <c r="B705" t="str">
        <f>IFERROR(_xlfn.XLOOKUP(A705,orders!$A$2:$A$1001,orders!$O$2:$O$1001,,0),"")</f>
        <v>Dark</v>
      </c>
      <c r="C705" t="str">
        <f>_xlfn.XLOOKUP(A705,orders!$A$2:$A$1001,orders!$N$2:$N$1001,,0)</f>
        <v>Liberica</v>
      </c>
      <c r="D705">
        <f>_xlfn.XLOOKUP(A705,orders!$A$2:$A$1001,orders!$M$2:$M$1001,,0)</f>
        <v>119.13999999999999</v>
      </c>
      <c r="E705" s="14">
        <f>_xlfn.XLOOKUP(A705,orders!$A$2:$A$1001,orders!$B$2:$B$1001,,0)</f>
        <v>43506</v>
      </c>
    </row>
    <row r="706" spans="1:5" x14ac:dyDescent="0.35">
      <c r="A706" t="str">
        <f>_xlfn.XLOOKUP(orders!$A706,orders!$A$2:$A$1001,orders!$A$2:$A$1001,,0)</f>
        <v>CWT-27056-328</v>
      </c>
      <c r="B706" t="str">
        <f>IFERROR(_xlfn.XLOOKUP(A706,orders!$A$2:$A$1001,orders!$O$2:$O$1001,,0),"")</f>
        <v>Dark</v>
      </c>
      <c r="C706" t="str">
        <f>_xlfn.XLOOKUP(A706,orders!$A$2:$A$1001,orders!$N$2:$N$1001,,0)</f>
        <v>EXCELSA</v>
      </c>
      <c r="D706">
        <f>_xlfn.XLOOKUP(A706,orders!$A$2:$A$1001,orders!$M$2:$M$1001,,0)</f>
        <v>21.87</v>
      </c>
      <c r="E706" s="14">
        <f>_xlfn.XLOOKUP(A706,orders!$A$2:$A$1001,orders!$B$2:$B$1001,,0)</f>
        <v>44716</v>
      </c>
    </row>
    <row r="707" spans="1:5" x14ac:dyDescent="0.35">
      <c r="A707" t="str">
        <f>_xlfn.XLOOKUP(orders!$A707,orders!$A$2:$A$1001,orders!$A$2:$A$1001,,0)</f>
        <v>ASS-05878-128</v>
      </c>
      <c r="B707" t="str">
        <f>IFERROR(_xlfn.XLOOKUP(A707,orders!$A$2:$A$1001,orders!$O$2:$O$1001,,0),"")</f>
        <v>Light</v>
      </c>
      <c r="C707" t="str">
        <f>_xlfn.XLOOKUP(A707,orders!$A$2:$A$1001,orders!$N$2:$N$1001,,0)</f>
        <v>EXCELSA</v>
      </c>
      <c r="D707">
        <f>_xlfn.XLOOKUP(A707,orders!$A$2:$A$1001,orders!$M$2:$M$1001,,0)</f>
        <v>17.82</v>
      </c>
      <c r="E707" s="14">
        <f>_xlfn.XLOOKUP(A707,orders!$A$2:$A$1001,orders!$B$2:$B$1001,,0)</f>
        <v>44114</v>
      </c>
    </row>
    <row r="708" spans="1:5" x14ac:dyDescent="0.35">
      <c r="A708" t="str">
        <f>_xlfn.XLOOKUP(orders!$A708,orders!$A$2:$A$1001,orders!$A$2:$A$1001,,0)</f>
        <v>EGK-03027-418</v>
      </c>
      <c r="B708" t="str">
        <f>IFERROR(_xlfn.XLOOKUP(A708,orders!$A$2:$A$1001,orders!$O$2:$O$1001,,0),"")</f>
        <v>Medium</v>
      </c>
      <c r="C708" t="str">
        <f>_xlfn.XLOOKUP(A708,orders!$A$2:$A$1001,orders!$N$2:$N$1001,,0)</f>
        <v>EXCELSA</v>
      </c>
      <c r="D708">
        <f>_xlfn.XLOOKUP(A708,orders!$A$2:$A$1001,orders!$M$2:$M$1001,,0)</f>
        <v>12.375</v>
      </c>
      <c r="E708" s="14">
        <f>_xlfn.XLOOKUP(A708,orders!$A$2:$A$1001,orders!$B$2:$B$1001,,0)</f>
        <v>44353</v>
      </c>
    </row>
    <row r="709" spans="1:5" x14ac:dyDescent="0.35">
      <c r="A709" t="str">
        <f>_xlfn.XLOOKUP(orders!$A709,orders!$A$2:$A$1001,orders!$A$2:$A$1001,,0)</f>
        <v>KCY-61732-849</v>
      </c>
      <c r="B709" t="str">
        <f>IFERROR(_xlfn.XLOOKUP(A709,orders!$A$2:$A$1001,orders!$O$2:$O$1001,,0),"")</f>
        <v>Dark</v>
      </c>
      <c r="C709" t="str">
        <f>_xlfn.XLOOKUP(A709,orders!$A$2:$A$1001,orders!$N$2:$N$1001,,0)</f>
        <v>Liberica</v>
      </c>
      <c r="D709">
        <f>_xlfn.XLOOKUP(A709,orders!$A$2:$A$1001,orders!$M$2:$M$1001,,0)</f>
        <v>25.9</v>
      </c>
      <c r="E709" s="14">
        <f>_xlfn.XLOOKUP(A709,orders!$A$2:$A$1001,orders!$B$2:$B$1001,,0)</f>
        <v>43540</v>
      </c>
    </row>
    <row r="710" spans="1:5" x14ac:dyDescent="0.35">
      <c r="A710" t="str">
        <f>_xlfn.XLOOKUP(orders!$A710,orders!$A$2:$A$1001,orders!$A$2:$A$1001,,0)</f>
        <v>BLI-21697-702</v>
      </c>
      <c r="B710" t="str">
        <f>IFERROR(_xlfn.XLOOKUP(A710,orders!$A$2:$A$1001,orders!$O$2:$O$1001,,0),"")</f>
        <v>Medium</v>
      </c>
      <c r="C710" t="str">
        <f>_xlfn.XLOOKUP(A710,orders!$A$2:$A$1001,orders!$N$2:$N$1001,,0)</f>
        <v>Arabica</v>
      </c>
      <c r="D710">
        <f>_xlfn.XLOOKUP(A710,orders!$A$2:$A$1001,orders!$M$2:$M$1001,,0)</f>
        <v>13.5</v>
      </c>
      <c r="E710" s="14">
        <f>_xlfn.XLOOKUP(A710,orders!$A$2:$A$1001,orders!$B$2:$B$1001,,0)</f>
        <v>43804</v>
      </c>
    </row>
    <row r="711" spans="1:5" x14ac:dyDescent="0.35">
      <c r="A711" t="str">
        <f>_xlfn.XLOOKUP(orders!$A711,orders!$A$2:$A$1001,orders!$A$2:$A$1001,,0)</f>
        <v>KFJ-46568-890</v>
      </c>
      <c r="B711" t="str">
        <f>IFERROR(_xlfn.XLOOKUP(A711,orders!$A$2:$A$1001,orders!$O$2:$O$1001,,0),"")</f>
        <v>Light</v>
      </c>
      <c r="C711" t="str">
        <f>_xlfn.XLOOKUP(A711,orders!$A$2:$A$1001,orders!$N$2:$N$1001,,0)</f>
        <v>EXCELSA</v>
      </c>
      <c r="D711">
        <f>_xlfn.XLOOKUP(A711,orders!$A$2:$A$1001,orders!$M$2:$M$1001,,0)</f>
        <v>17.82</v>
      </c>
      <c r="E711" s="14">
        <f>_xlfn.XLOOKUP(A711,orders!$A$2:$A$1001,orders!$B$2:$B$1001,,0)</f>
        <v>43485</v>
      </c>
    </row>
    <row r="712" spans="1:5" x14ac:dyDescent="0.35">
      <c r="A712" t="str">
        <f>_xlfn.XLOOKUP(orders!$A712,orders!$A$2:$A$1001,orders!$A$2:$A$1001,,0)</f>
        <v>SOK-43535-680</v>
      </c>
      <c r="B712" t="str">
        <f>IFERROR(_xlfn.XLOOKUP(A712,orders!$A$2:$A$1001,orders!$O$2:$O$1001,,0),"")</f>
        <v>Medium</v>
      </c>
      <c r="C712" t="str">
        <f>_xlfn.XLOOKUP(A712,orders!$A$2:$A$1001,orders!$N$2:$N$1001,,0)</f>
        <v>EXCELSA</v>
      </c>
      <c r="D712">
        <f>_xlfn.XLOOKUP(A712,orders!$A$2:$A$1001,orders!$M$2:$M$1001,,0)</f>
        <v>24.75</v>
      </c>
      <c r="E712" s="14">
        <f>_xlfn.XLOOKUP(A712,orders!$A$2:$A$1001,orders!$B$2:$B$1001,,0)</f>
        <v>44655</v>
      </c>
    </row>
    <row r="713" spans="1:5" x14ac:dyDescent="0.35">
      <c r="A713" t="str">
        <f>_xlfn.XLOOKUP(orders!$A713,orders!$A$2:$A$1001,orders!$A$2:$A$1001,,0)</f>
        <v>XUE-87260-201</v>
      </c>
      <c r="B713" t="str">
        <f>IFERROR(_xlfn.XLOOKUP(A713,orders!$A$2:$A$1001,orders!$O$2:$O$1001,,0),"")</f>
        <v>Medium</v>
      </c>
      <c r="C713" t="str">
        <f>_xlfn.XLOOKUP(A713,orders!$A$2:$A$1001,orders!$N$2:$N$1001,,0)</f>
        <v>Robusta</v>
      </c>
      <c r="D713">
        <f>_xlfn.XLOOKUP(A713,orders!$A$2:$A$1001,orders!$M$2:$M$1001,,0)</f>
        <v>17.91</v>
      </c>
      <c r="E713" s="14">
        <f>_xlfn.XLOOKUP(A713,orders!$A$2:$A$1001,orders!$B$2:$B$1001,,0)</f>
        <v>44600</v>
      </c>
    </row>
    <row r="714" spans="1:5" x14ac:dyDescent="0.35">
      <c r="A714" t="str">
        <f>_xlfn.XLOOKUP(orders!$A714,orders!$A$2:$A$1001,orders!$A$2:$A$1001,,0)</f>
        <v>CZF-40873-691</v>
      </c>
      <c r="B714" t="str">
        <f>IFERROR(_xlfn.XLOOKUP(A714,orders!$A$2:$A$1001,orders!$O$2:$O$1001,,0),"")</f>
        <v>Medium</v>
      </c>
      <c r="C714" t="str">
        <f>_xlfn.XLOOKUP(A714,orders!$A$2:$A$1001,orders!$N$2:$N$1001,,0)</f>
        <v>EXCELSA</v>
      </c>
      <c r="D714">
        <f>_xlfn.XLOOKUP(A714,orders!$A$2:$A$1001,orders!$M$2:$M$1001,,0)</f>
        <v>16.5</v>
      </c>
      <c r="E714" s="14">
        <f>_xlfn.XLOOKUP(A714,orders!$A$2:$A$1001,orders!$B$2:$B$1001,,0)</f>
        <v>43646</v>
      </c>
    </row>
    <row r="715" spans="1:5" x14ac:dyDescent="0.35">
      <c r="A715" t="str">
        <f>_xlfn.XLOOKUP(orders!$A715,orders!$A$2:$A$1001,orders!$A$2:$A$1001,,0)</f>
        <v>AIA-98989-755</v>
      </c>
      <c r="B715" t="str">
        <f>IFERROR(_xlfn.XLOOKUP(A715,orders!$A$2:$A$1001,orders!$O$2:$O$1001,,0),"")</f>
        <v>Medium</v>
      </c>
      <c r="C715" t="str">
        <f>_xlfn.XLOOKUP(A715,orders!$A$2:$A$1001,orders!$N$2:$N$1001,,0)</f>
        <v>Robusta</v>
      </c>
      <c r="D715">
        <f>_xlfn.XLOOKUP(A715,orders!$A$2:$A$1001,orders!$M$2:$M$1001,,0)</f>
        <v>2.9849999999999999</v>
      </c>
      <c r="E715" s="14">
        <f>_xlfn.XLOOKUP(A715,orders!$A$2:$A$1001,orders!$B$2:$B$1001,,0)</f>
        <v>43960</v>
      </c>
    </row>
    <row r="716" spans="1:5" x14ac:dyDescent="0.35">
      <c r="A716" t="str">
        <f>_xlfn.XLOOKUP(orders!$A716,orders!$A$2:$A$1001,orders!$A$2:$A$1001,,0)</f>
        <v>ITZ-21793-986</v>
      </c>
      <c r="B716" t="str">
        <f>IFERROR(_xlfn.XLOOKUP(A716,orders!$A$2:$A$1001,orders!$O$2:$O$1001,,0),"")</f>
        <v>Dark</v>
      </c>
      <c r="C716" t="str">
        <f>_xlfn.XLOOKUP(A716,orders!$A$2:$A$1001,orders!$N$2:$N$1001,,0)</f>
        <v>EXCELSA</v>
      </c>
      <c r="D716">
        <f>_xlfn.XLOOKUP(A716,orders!$A$2:$A$1001,orders!$M$2:$M$1001,,0)</f>
        <v>14.58</v>
      </c>
      <c r="E716" s="14">
        <f>_xlfn.XLOOKUP(A716,orders!$A$2:$A$1001,orders!$B$2:$B$1001,,0)</f>
        <v>44358</v>
      </c>
    </row>
    <row r="717" spans="1:5" x14ac:dyDescent="0.35">
      <c r="A717" t="str">
        <f>_xlfn.XLOOKUP(orders!$A717,orders!$A$2:$A$1001,orders!$A$2:$A$1001,,0)</f>
        <v>YOK-93322-608</v>
      </c>
      <c r="B717" t="str">
        <f>IFERROR(_xlfn.XLOOKUP(A717,orders!$A$2:$A$1001,orders!$O$2:$O$1001,,0),"")</f>
        <v>Light</v>
      </c>
      <c r="C717" t="str">
        <f>_xlfn.XLOOKUP(A717,orders!$A$2:$A$1001,orders!$N$2:$N$1001,,0)</f>
        <v>EXCELSA</v>
      </c>
      <c r="D717">
        <f>_xlfn.XLOOKUP(A717,orders!$A$2:$A$1001,orders!$M$2:$M$1001,,0)</f>
        <v>89.1</v>
      </c>
      <c r="E717" s="14">
        <f>_xlfn.XLOOKUP(A717,orders!$A$2:$A$1001,orders!$B$2:$B$1001,,0)</f>
        <v>44504</v>
      </c>
    </row>
    <row r="718" spans="1:5" x14ac:dyDescent="0.35">
      <c r="A718" t="str">
        <f>_xlfn.XLOOKUP(orders!$A718,orders!$A$2:$A$1001,orders!$A$2:$A$1001,,0)</f>
        <v>LXK-00634-611</v>
      </c>
      <c r="B718" t="str">
        <f>IFERROR(_xlfn.XLOOKUP(A718,orders!$A$2:$A$1001,orders!$O$2:$O$1001,,0),"")</f>
        <v>Light</v>
      </c>
      <c r="C718" t="str">
        <f>_xlfn.XLOOKUP(A718,orders!$A$2:$A$1001,orders!$N$2:$N$1001,,0)</f>
        <v>Robusta</v>
      </c>
      <c r="D718">
        <f>_xlfn.XLOOKUP(A718,orders!$A$2:$A$1001,orders!$M$2:$M$1001,,0)</f>
        <v>35.849999999999994</v>
      </c>
      <c r="E718" s="14">
        <f>_xlfn.XLOOKUP(A718,orders!$A$2:$A$1001,orders!$B$2:$B$1001,,0)</f>
        <v>44612</v>
      </c>
    </row>
    <row r="719" spans="1:5" x14ac:dyDescent="0.35">
      <c r="A719" t="str">
        <f>_xlfn.XLOOKUP(orders!$A719,orders!$A$2:$A$1001,orders!$A$2:$A$1001,,0)</f>
        <v>CQW-37388-302</v>
      </c>
      <c r="B719" t="str">
        <f>IFERROR(_xlfn.XLOOKUP(A719,orders!$A$2:$A$1001,orders!$O$2:$O$1001,,0),"")</f>
        <v>Dark</v>
      </c>
      <c r="C719" t="str">
        <f>_xlfn.XLOOKUP(A719,orders!$A$2:$A$1001,orders!$N$2:$N$1001,,0)</f>
        <v>Arabica</v>
      </c>
      <c r="D719">
        <f>_xlfn.XLOOKUP(A719,orders!$A$2:$A$1001,orders!$M$2:$M$1001,,0)</f>
        <v>68.655000000000001</v>
      </c>
      <c r="E719" s="14">
        <f>_xlfn.XLOOKUP(A719,orders!$A$2:$A$1001,orders!$B$2:$B$1001,,0)</f>
        <v>43649</v>
      </c>
    </row>
    <row r="720" spans="1:5" x14ac:dyDescent="0.35">
      <c r="A720" t="str">
        <f>_xlfn.XLOOKUP(orders!$A720,orders!$A$2:$A$1001,orders!$A$2:$A$1001,,0)</f>
        <v>SPA-79365-334</v>
      </c>
      <c r="B720" t="str">
        <f>IFERROR(_xlfn.XLOOKUP(A720,orders!$A$2:$A$1001,orders!$O$2:$O$1001,,0),"")</f>
        <v>Dark</v>
      </c>
      <c r="C720" t="str">
        <f>_xlfn.XLOOKUP(A720,orders!$A$2:$A$1001,orders!$N$2:$N$1001,,0)</f>
        <v>Liberica</v>
      </c>
      <c r="D720">
        <f>_xlfn.XLOOKUP(A720,orders!$A$2:$A$1001,orders!$M$2:$M$1001,,0)</f>
        <v>38.849999999999994</v>
      </c>
      <c r="E720" s="14">
        <f>_xlfn.XLOOKUP(A720,orders!$A$2:$A$1001,orders!$B$2:$B$1001,,0)</f>
        <v>44348</v>
      </c>
    </row>
    <row r="721" spans="1:5" x14ac:dyDescent="0.35">
      <c r="A721" t="str">
        <f>_xlfn.XLOOKUP(orders!$A721,orders!$A$2:$A$1001,orders!$A$2:$A$1001,,0)</f>
        <v>VPX-08817-517</v>
      </c>
      <c r="B721" t="str">
        <f>IFERROR(_xlfn.XLOOKUP(A721,orders!$A$2:$A$1001,orders!$O$2:$O$1001,,0),"")</f>
        <v>Light</v>
      </c>
      <c r="C721" t="str">
        <f>_xlfn.XLOOKUP(A721,orders!$A$2:$A$1001,orders!$N$2:$N$1001,,0)</f>
        <v>Liberica</v>
      </c>
      <c r="D721">
        <f>_xlfn.XLOOKUP(A721,orders!$A$2:$A$1001,orders!$M$2:$M$1001,,0)</f>
        <v>79.25</v>
      </c>
      <c r="E721" s="14">
        <f>_xlfn.XLOOKUP(A721,orders!$A$2:$A$1001,orders!$B$2:$B$1001,,0)</f>
        <v>44150</v>
      </c>
    </row>
    <row r="722" spans="1:5" x14ac:dyDescent="0.35">
      <c r="A722" t="str">
        <f>_xlfn.XLOOKUP(orders!$A722,orders!$A$2:$A$1001,orders!$A$2:$A$1001,,0)</f>
        <v>PBP-87115-410</v>
      </c>
      <c r="B722" t="str">
        <f>IFERROR(_xlfn.XLOOKUP(A722,orders!$A$2:$A$1001,orders!$O$2:$O$1001,,0),"")</f>
        <v>Dark</v>
      </c>
      <c r="C722" t="str">
        <f>_xlfn.XLOOKUP(A722,orders!$A$2:$A$1001,orders!$N$2:$N$1001,,0)</f>
        <v>EXCELSA</v>
      </c>
      <c r="D722">
        <f>_xlfn.XLOOKUP(A722,orders!$A$2:$A$1001,orders!$M$2:$M$1001,,0)</f>
        <v>36.450000000000003</v>
      </c>
      <c r="E722" s="14">
        <f>_xlfn.XLOOKUP(A722,orders!$A$2:$A$1001,orders!$B$2:$B$1001,,0)</f>
        <v>44215</v>
      </c>
    </row>
    <row r="723" spans="1:5" x14ac:dyDescent="0.35">
      <c r="A723" t="str">
        <f>_xlfn.XLOOKUP(orders!$A723,orders!$A$2:$A$1001,orders!$A$2:$A$1001,,0)</f>
        <v>SFB-93752-440</v>
      </c>
      <c r="B723" t="str">
        <f>IFERROR(_xlfn.XLOOKUP(A723,orders!$A$2:$A$1001,orders!$O$2:$O$1001,,0),"")</f>
        <v>Medium</v>
      </c>
      <c r="C723" t="str">
        <f>_xlfn.XLOOKUP(A723,orders!$A$2:$A$1001,orders!$N$2:$N$1001,,0)</f>
        <v>Robusta</v>
      </c>
      <c r="D723">
        <f>_xlfn.XLOOKUP(A723,orders!$A$2:$A$1001,orders!$M$2:$M$1001,,0)</f>
        <v>8.9550000000000001</v>
      </c>
      <c r="E723" s="14">
        <f>_xlfn.XLOOKUP(A723,orders!$A$2:$A$1001,orders!$B$2:$B$1001,,0)</f>
        <v>44479</v>
      </c>
    </row>
    <row r="724" spans="1:5" x14ac:dyDescent="0.35">
      <c r="A724" t="str">
        <f>_xlfn.XLOOKUP(orders!$A724,orders!$A$2:$A$1001,orders!$A$2:$A$1001,,0)</f>
        <v>TBU-65158-068</v>
      </c>
      <c r="B724" t="str">
        <f>IFERROR(_xlfn.XLOOKUP(A724,orders!$A$2:$A$1001,orders!$O$2:$O$1001,,0),"")</f>
        <v>Dark</v>
      </c>
      <c r="C724" t="str">
        <f>_xlfn.XLOOKUP(A724,orders!$A$2:$A$1001,orders!$N$2:$N$1001,,0)</f>
        <v>EXCELSA</v>
      </c>
      <c r="D724">
        <f>_xlfn.XLOOKUP(A724,orders!$A$2:$A$1001,orders!$M$2:$M$1001,,0)</f>
        <v>24.3</v>
      </c>
      <c r="E724" s="14">
        <f>_xlfn.XLOOKUP(A724,orders!$A$2:$A$1001,orders!$B$2:$B$1001,,0)</f>
        <v>44620</v>
      </c>
    </row>
    <row r="725" spans="1:5" x14ac:dyDescent="0.35">
      <c r="A725" t="str">
        <f>_xlfn.XLOOKUP(orders!$A725,orders!$A$2:$A$1001,orders!$A$2:$A$1001,,0)</f>
        <v>TEH-08414-216</v>
      </c>
      <c r="B725" t="str">
        <f>IFERROR(_xlfn.XLOOKUP(A725,orders!$A$2:$A$1001,orders!$O$2:$O$1001,,0),"")</f>
        <v>Medium</v>
      </c>
      <c r="C725" t="str">
        <f>_xlfn.XLOOKUP(A725,orders!$A$2:$A$1001,orders!$N$2:$N$1001,,0)</f>
        <v>EXCELSA</v>
      </c>
      <c r="D725">
        <f>_xlfn.XLOOKUP(A725,orders!$A$2:$A$1001,orders!$M$2:$M$1001,,0)</f>
        <v>63.249999999999993</v>
      </c>
      <c r="E725" s="14">
        <f>_xlfn.XLOOKUP(A725,orders!$A$2:$A$1001,orders!$B$2:$B$1001,,0)</f>
        <v>44470</v>
      </c>
    </row>
    <row r="726" spans="1:5" x14ac:dyDescent="0.35">
      <c r="A726" t="str">
        <f>_xlfn.XLOOKUP(orders!$A726,orders!$A$2:$A$1001,orders!$A$2:$A$1001,,0)</f>
        <v>MAY-77231-536</v>
      </c>
      <c r="B726" t="str">
        <f>IFERROR(_xlfn.XLOOKUP(A726,orders!$A$2:$A$1001,orders!$O$2:$O$1001,,0),"")</f>
        <v>Medium</v>
      </c>
      <c r="C726" t="str">
        <f>_xlfn.XLOOKUP(A726,orders!$A$2:$A$1001,orders!$N$2:$N$1001,,0)</f>
        <v>Arabica</v>
      </c>
      <c r="D726">
        <f>_xlfn.XLOOKUP(A726,orders!$A$2:$A$1001,orders!$M$2:$M$1001,,0)</f>
        <v>6.75</v>
      </c>
      <c r="E726" s="14">
        <f>_xlfn.XLOOKUP(A726,orders!$A$2:$A$1001,orders!$B$2:$B$1001,,0)</f>
        <v>44076</v>
      </c>
    </row>
    <row r="727" spans="1:5" x14ac:dyDescent="0.35">
      <c r="A727" t="str">
        <f>_xlfn.XLOOKUP(orders!$A727,orders!$A$2:$A$1001,orders!$A$2:$A$1001,,0)</f>
        <v>ATY-28980-884</v>
      </c>
      <c r="B727" t="str">
        <f>IFERROR(_xlfn.XLOOKUP(A727,orders!$A$2:$A$1001,orders!$O$2:$O$1001,,0),"")</f>
        <v>Light</v>
      </c>
      <c r="C727" t="str">
        <f>_xlfn.XLOOKUP(A727,orders!$A$2:$A$1001,orders!$N$2:$N$1001,,0)</f>
        <v>Arabica</v>
      </c>
      <c r="D727">
        <f>_xlfn.XLOOKUP(A727,orders!$A$2:$A$1001,orders!$M$2:$M$1001,,0)</f>
        <v>23.31</v>
      </c>
      <c r="E727" s="14">
        <f>_xlfn.XLOOKUP(A727,orders!$A$2:$A$1001,orders!$B$2:$B$1001,,0)</f>
        <v>44043</v>
      </c>
    </row>
    <row r="728" spans="1:5" x14ac:dyDescent="0.35">
      <c r="A728" t="str">
        <f>_xlfn.XLOOKUP(orders!$A728,orders!$A$2:$A$1001,orders!$A$2:$A$1001,,0)</f>
        <v>SWP-88281-918</v>
      </c>
      <c r="B728" t="str">
        <f>IFERROR(_xlfn.XLOOKUP(A728,orders!$A$2:$A$1001,orders!$O$2:$O$1001,,0),"")</f>
        <v>Light</v>
      </c>
      <c r="C728" t="str">
        <f>_xlfn.XLOOKUP(A728,orders!$A$2:$A$1001,orders!$N$2:$N$1001,,0)</f>
        <v>Liberica</v>
      </c>
      <c r="D728">
        <f>_xlfn.XLOOKUP(A728,orders!$A$2:$A$1001,orders!$M$2:$M$1001,,0)</f>
        <v>145.82</v>
      </c>
      <c r="E728" s="14">
        <f>_xlfn.XLOOKUP(A728,orders!$A$2:$A$1001,orders!$B$2:$B$1001,,0)</f>
        <v>44571</v>
      </c>
    </row>
    <row r="729" spans="1:5" x14ac:dyDescent="0.35">
      <c r="A729" t="str">
        <f>_xlfn.XLOOKUP(orders!$A729,orders!$A$2:$A$1001,orders!$A$2:$A$1001,,0)</f>
        <v>VCE-56531-986</v>
      </c>
      <c r="B729" t="str">
        <f>IFERROR(_xlfn.XLOOKUP(A729,orders!$A$2:$A$1001,orders!$O$2:$O$1001,,0),"")</f>
        <v>Medium</v>
      </c>
      <c r="C729" t="str">
        <f>_xlfn.XLOOKUP(A729,orders!$A$2:$A$1001,orders!$N$2:$N$1001,,0)</f>
        <v>Robusta</v>
      </c>
      <c r="D729">
        <f>_xlfn.XLOOKUP(A729,orders!$A$2:$A$1001,orders!$M$2:$M$1001,,0)</f>
        <v>29.849999999999998</v>
      </c>
      <c r="E729" s="14">
        <f>_xlfn.XLOOKUP(A729,orders!$A$2:$A$1001,orders!$B$2:$B$1001,,0)</f>
        <v>44264</v>
      </c>
    </row>
    <row r="730" spans="1:5" x14ac:dyDescent="0.35">
      <c r="A730" t="str">
        <f>_xlfn.XLOOKUP(orders!$A730,orders!$A$2:$A$1001,orders!$A$2:$A$1001,,0)</f>
        <v>FVV-75700-005</v>
      </c>
      <c r="B730" t="str">
        <f>IFERROR(_xlfn.XLOOKUP(A730,orders!$A$2:$A$1001,orders!$O$2:$O$1001,,0),"")</f>
        <v>Dark</v>
      </c>
      <c r="C730" t="str">
        <f>_xlfn.XLOOKUP(A730,orders!$A$2:$A$1001,orders!$N$2:$N$1001,,0)</f>
        <v>EXCELSA</v>
      </c>
      <c r="D730">
        <f>_xlfn.XLOOKUP(A730,orders!$A$2:$A$1001,orders!$M$2:$M$1001,,0)</f>
        <v>21.87</v>
      </c>
      <c r="E730" s="14">
        <f>_xlfn.XLOOKUP(A730,orders!$A$2:$A$1001,orders!$B$2:$B$1001,,0)</f>
        <v>44155</v>
      </c>
    </row>
    <row r="731" spans="1:5" x14ac:dyDescent="0.35">
      <c r="A731" t="str">
        <f>_xlfn.XLOOKUP(orders!$A731,orders!$A$2:$A$1001,orders!$A$2:$A$1001,,0)</f>
        <v>CFZ-53492-600</v>
      </c>
      <c r="B731" t="str">
        <f>IFERROR(_xlfn.XLOOKUP(A731,orders!$A$2:$A$1001,orders!$O$2:$O$1001,,0),"")</f>
        <v>Medium</v>
      </c>
      <c r="C731" t="str">
        <f>_xlfn.XLOOKUP(A731,orders!$A$2:$A$1001,orders!$N$2:$N$1001,,0)</f>
        <v>Liberica</v>
      </c>
      <c r="D731">
        <f>_xlfn.XLOOKUP(A731,orders!$A$2:$A$1001,orders!$M$2:$M$1001,,0)</f>
        <v>4.3650000000000002</v>
      </c>
      <c r="E731" s="14">
        <f>_xlfn.XLOOKUP(A731,orders!$A$2:$A$1001,orders!$B$2:$B$1001,,0)</f>
        <v>44634</v>
      </c>
    </row>
    <row r="732" spans="1:5" x14ac:dyDescent="0.35">
      <c r="A732" t="str">
        <f>_xlfn.XLOOKUP(orders!$A732,orders!$A$2:$A$1001,orders!$A$2:$A$1001,,0)</f>
        <v>LDK-71031-121</v>
      </c>
      <c r="B732" t="str">
        <f>IFERROR(_xlfn.XLOOKUP(A732,orders!$A$2:$A$1001,orders!$O$2:$O$1001,,0),"")</f>
        <v>Light</v>
      </c>
      <c r="C732" t="str">
        <f>_xlfn.XLOOKUP(A732,orders!$A$2:$A$1001,orders!$N$2:$N$1001,,0)</f>
        <v>Liberica</v>
      </c>
      <c r="D732">
        <f>_xlfn.XLOOKUP(A732,orders!$A$2:$A$1001,orders!$M$2:$M$1001,,0)</f>
        <v>36.454999999999998</v>
      </c>
      <c r="E732" s="14">
        <f>_xlfn.XLOOKUP(A732,orders!$A$2:$A$1001,orders!$B$2:$B$1001,,0)</f>
        <v>43475</v>
      </c>
    </row>
    <row r="733" spans="1:5" x14ac:dyDescent="0.35">
      <c r="A733" t="str">
        <f>_xlfn.XLOOKUP(orders!$A733,orders!$A$2:$A$1001,orders!$A$2:$A$1001,,0)</f>
        <v>EBA-82404-343</v>
      </c>
      <c r="B733" t="str">
        <f>IFERROR(_xlfn.XLOOKUP(A733,orders!$A$2:$A$1001,orders!$O$2:$O$1001,,0),"")</f>
        <v>Dark</v>
      </c>
      <c r="C733" t="str">
        <f>_xlfn.XLOOKUP(A733,orders!$A$2:$A$1001,orders!$N$2:$N$1001,,0)</f>
        <v>Liberica</v>
      </c>
      <c r="D733">
        <f>_xlfn.XLOOKUP(A733,orders!$A$2:$A$1001,orders!$M$2:$M$1001,,0)</f>
        <v>15.54</v>
      </c>
      <c r="E733" s="14">
        <f>_xlfn.XLOOKUP(A733,orders!$A$2:$A$1001,orders!$B$2:$B$1001,,0)</f>
        <v>44222</v>
      </c>
    </row>
    <row r="734" spans="1:5" x14ac:dyDescent="0.35">
      <c r="A734" t="str">
        <f>_xlfn.XLOOKUP(orders!$A734,orders!$A$2:$A$1001,orders!$A$2:$A$1001,,0)</f>
        <v>USA-42811-560</v>
      </c>
      <c r="B734" t="str">
        <f>IFERROR(_xlfn.XLOOKUP(A734,orders!$A$2:$A$1001,orders!$O$2:$O$1001,,0),"")</f>
        <v>Light</v>
      </c>
      <c r="C734" t="str">
        <f>_xlfn.XLOOKUP(A734,orders!$A$2:$A$1001,orders!$N$2:$N$1001,,0)</f>
        <v>EXCELSA</v>
      </c>
      <c r="D734">
        <f>_xlfn.XLOOKUP(A734,orders!$A$2:$A$1001,orders!$M$2:$M$1001,,0)</f>
        <v>8.91</v>
      </c>
      <c r="E734" s="14">
        <f>_xlfn.XLOOKUP(A734,orders!$A$2:$A$1001,orders!$B$2:$B$1001,,0)</f>
        <v>44312</v>
      </c>
    </row>
    <row r="735" spans="1:5" x14ac:dyDescent="0.35">
      <c r="A735" t="str">
        <f>_xlfn.XLOOKUP(orders!$A735,orders!$A$2:$A$1001,orders!$A$2:$A$1001,,0)</f>
        <v>SNL-83703-516</v>
      </c>
      <c r="B735" t="str">
        <f>IFERROR(_xlfn.XLOOKUP(A735,orders!$A$2:$A$1001,orders!$O$2:$O$1001,,0),"")</f>
        <v>Medium</v>
      </c>
      <c r="C735" t="str">
        <f>_xlfn.XLOOKUP(A735,orders!$A$2:$A$1001,orders!$N$2:$N$1001,,0)</f>
        <v>Liberica</v>
      </c>
      <c r="D735">
        <f>_xlfn.XLOOKUP(A735,orders!$A$2:$A$1001,orders!$M$2:$M$1001,,0)</f>
        <v>100.39499999999998</v>
      </c>
      <c r="E735" s="14">
        <f>_xlfn.XLOOKUP(A735,orders!$A$2:$A$1001,orders!$B$2:$B$1001,,0)</f>
        <v>44565</v>
      </c>
    </row>
    <row r="736" spans="1:5" x14ac:dyDescent="0.35">
      <c r="A736" t="str">
        <f>_xlfn.XLOOKUP(orders!$A736,orders!$A$2:$A$1001,orders!$A$2:$A$1001,,0)</f>
        <v>SUZ-83036-175</v>
      </c>
      <c r="B736" t="str">
        <f>IFERROR(_xlfn.XLOOKUP(A736,orders!$A$2:$A$1001,orders!$O$2:$O$1001,,0),"")</f>
        <v>Dark</v>
      </c>
      <c r="C736" t="str">
        <f>_xlfn.XLOOKUP(A736,orders!$A$2:$A$1001,orders!$N$2:$N$1001,,0)</f>
        <v>Robusta</v>
      </c>
      <c r="D736">
        <f>_xlfn.XLOOKUP(A736,orders!$A$2:$A$1001,orders!$M$2:$M$1001,,0)</f>
        <v>13.424999999999997</v>
      </c>
      <c r="E736" s="14">
        <f>_xlfn.XLOOKUP(A736,orders!$A$2:$A$1001,orders!$B$2:$B$1001,,0)</f>
        <v>43697</v>
      </c>
    </row>
    <row r="737" spans="1:5" x14ac:dyDescent="0.35">
      <c r="A737" t="str">
        <f>_xlfn.XLOOKUP(orders!$A737,orders!$A$2:$A$1001,orders!$A$2:$A$1001,,0)</f>
        <v>RGM-01187-513</v>
      </c>
      <c r="B737" t="str">
        <f>IFERROR(_xlfn.XLOOKUP(A737,orders!$A$2:$A$1001,orders!$O$2:$O$1001,,0),"")</f>
        <v>Dark</v>
      </c>
      <c r="C737" t="str">
        <f>_xlfn.XLOOKUP(A737,orders!$A$2:$A$1001,orders!$N$2:$N$1001,,0)</f>
        <v>EXCELSA</v>
      </c>
      <c r="D737">
        <f>_xlfn.XLOOKUP(A737,orders!$A$2:$A$1001,orders!$M$2:$M$1001,,0)</f>
        <v>21.87</v>
      </c>
      <c r="E737" s="14">
        <f>_xlfn.XLOOKUP(A737,orders!$A$2:$A$1001,orders!$B$2:$B$1001,,0)</f>
        <v>44757</v>
      </c>
    </row>
    <row r="738" spans="1:5" x14ac:dyDescent="0.35">
      <c r="A738" t="str">
        <f>_xlfn.XLOOKUP(orders!$A738,orders!$A$2:$A$1001,orders!$A$2:$A$1001,,0)</f>
        <v>CZG-01299-952</v>
      </c>
      <c r="B738" t="str">
        <f>IFERROR(_xlfn.XLOOKUP(A738,orders!$A$2:$A$1001,orders!$O$2:$O$1001,,0),"")</f>
        <v>Dark</v>
      </c>
      <c r="C738" t="str">
        <f>_xlfn.XLOOKUP(A738,orders!$A$2:$A$1001,orders!$N$2:$N$1001,,0)</f>
        <v>Liberica</v>
      </c>
      <c r="D738">
        <f>_xlfn.XLOOKUP(A738,orders!$A$2:$A$1001,orders!$M$2:$M$1001,,0)</f>
        <v>25.9</v>
      </c>
      <c r="E738" s="14">
        <f>_xlfn.XLOOKUP(A738,orders!$A$2:$A$1001,orders!$B$2:$B$1001,,0)</f>
        <v>43508</v>
      </c>
    </row>
    <row r="739" spans="1:5" x14ac:dyDescent="0.35">
      <c r="A739" t="str">
        <f>_xlfn.XLOOKUP(orders!$A739,orders!$A$2:$A$1001,orders!$A$2:$A$1001,,0)</f>
        <v>KLD-88731-484</v>
      </c>
      <c r="B739" t="str">
        <f>IFERROR(_xlfn.XLOOKUP(A739,orders!$A$2:$A$1001,orders!$O$2:$O$1001,,0),"")</f>
        <v>Medium</v>
      </c>
      <c r="C739" t="str">
        <f>_xlfn.XLOOKUP(A739,orders!$A$2:$A$1001,orders!$N$2:$N$1001,,0)</f>
        <v>Arabica</v>
      </c>
      <c r="D739">
        <f>_xlfn.XLOOKUP(A739,orders!$A$2:$A$1001,orders!$M$2:$M$1001,,0)</f>
        <v>56.25</v>
      </c>
      <c r="E739" s="14">
        <f>_xlfn.XLOOKUP(A739,orders!$A$2:$A$1001,orders!$B$2:$B$1001,,0)</f>
        <v>44447</v>
      </c>
    </row>
    <row r="740" spans="1:5" x14ac:dyDescent="0.35">
      <c r="A740" t="str">
        <f>_xlfn.XLOOKUP(orders!$A740,orders!$A$2:$A$1001,orders!$A$2:$A$1001,,0)</f>
        <v>BQK-38412-229</v>
      </c>
      <c r="B740" t="str">
        <f>IFERROR(_xlfn.XLOOKUP(A740,orders!$A$2:$A$1001,orders!$O$2:$O$1001,,0),"")</f>
        <v>Light</v>
      </c>
      <c r="C740" t="str">
        <f>_xlfn.XLOOKUP(A740,orders!$A$2:$A$1001,orders!$N$2:$N$1001,,0)</f>
        <v>Robusta</v>
      </c>
      <c r="D740">
        <f>_xlfn.XLOOKUP(A740,orders!$A$2:$A$1001,orders!$M$2:$M$1001,,0)</f>
        <v>10.754999999999999</v>
      </c>
      <c r="E740" s="14">
        <f>_xlfn.XLOOKUP(A740,orders!$A$2:$A$1001,orders!$B$2:$B$1001,,0)</f>
        <v>43812</v>
      </c>
    </row>
    <row r="741" spans="1:5" x14ac:dyDescent="0.35">
      <c r="A741" t="str">
        <f>_xlfn.XLOOKUP(orders!$A741,orders!$A$2:$A$1001,orders!$A$2:$A$1001,,0)</f>
        <v>TCX-76953-071</v>
      </c>
      <c r="B741" t="str">
        <f>IFERROR(_xlfn.XLOOKUP(A741,orders!$A$2:$A$1001,orders!$O$2:$O$1001,,0),"")</f>
        <v>Dark</v>
      </c>
      <c r="C741" t="str">
        <f>_xlfn.XLOOKUP(A741,orders!$A$2:$A$1001,orders!$N$2:$N$1001,,0)</f>
        <v>EXCELSA</v>
      </c>
      <c r="D741">
        <f>_xlfn.XLOOKUP(A741,orders!$A$2:$A$1001,orders!$M$2:$M$1001,,0)</f>
        <v>18.225000000000001</v>
      </c>
      <c r="E741" s="14">
        <f>_xlfn.XLOOKUP(A741,orders!$A$2:$A$1001,orders!$B$2:$B$1001,,0)</f>
        <v>44433</v>
      </c>
    </row>
    <row r="742" spans="1:5" x14ac:dyDescent="0.35">
      <c r="A742" t="str">
        <f>_xlfn.XLOOKUP(orders!$A742,orders!$A$2:$A$1001,orders!$A$2:$A$1001,,0)</f>
        <v>LIN-88046-551</v>
      </c>
      <c r="B742" t="str">
        <f>IFERROR(_xlfn.XLOOKUP(A742,orders!$A$2:$A$1001,orders!$O$2:$O$1001,,0),"")</f>
        <v>Light</v>
      </c>
      <c r="C742" t="str">
        <f>_xlfn.XLOOKUP(A742,orders!$A$2:$A$1001,orders!$N$2:$N$1001,,0)</f>
        <v>Robusta</v>
      </c>
      <c r="D742">
        <f>_xlfn.XLOOKUP(A742,orders!$A$2:$A$1001,orders!$M$2:$M$1001,,0)</f>
        <v>28.679999999999996</v>
      </c>
      <c r="E742" s="14">
        <f>_xlfn.XLOOKUP(A742,orders!$A$2:$A$1001,orders!$B$2:$B$1001,,0)</f>
        <v>44643</v>
      </c>
    </row>
    <row r="743" spans="1:5" x14ac:dyDescent="0.35">
      <c r="A743" t="str">
        <f>_xlfn.XLOOKUP(orders!$A743,orders!$A$2:$A$1001,orders!$A$2:$A$1001,,0)</f>
        <v>PMV-54491-220</v>
      </c>
      <c r="B743" t="str">
        <f>IFERROR(_xlfn.XLOOKUP(A743,orders!$A$2:$A$1001,orders!$O$2:$O$1001,,0),"")</f>
        <v>Medium</v>
      </c>
      <c r="C743" t="str">
        <f>_xlfn.XLOOKUP(A743,orders!$A$2:$A$1001,orders!$N$2:$N$1001,,0)</f>
        <v>Liberica</v>
      </c>
      <c r="D743">
        <f>_xlfn.XLOOKUP(A743,orders!$A$2:$A$1001,orders!$M$2:$M$1001,,0)</f>
        <v>8.73</v>
      </c>
      <c r="E743" s="14">
        <f>_xlfn.XLOOKUP(A743,orders!$A$2:$A$1001,orders!$B$2:$B$1001,,0)</f>
        <v>43566</v>
      </c>
    </row>
    <row r="744" spans="1:5" x14ac:dyDescent="0.35">
      <c r="A744" t="str">
        <f>_xlfn.XLOOKUP(orders!$A744,orders!$A$2:$A$1001,orders!$A$2:$A$1001,,0)</f>
        <v>SKA-73676-005</v>
      </c>
      <c r="B744" t="str">
        <f>IFERROR(_xlfn.XLOOKUP(A744,orders!$A$2:$A$1001,orders!$O$2:$O$1001,,0),"")</f>
        <v>Medium</v>
      </c>
      <c r="C744" t="str">
        <f>_xlfn.XLOOKUP(A744,orders!$A$2:$A$1001,orders!$N$2:$N$1001,,0)</f>
        <v>Liberica</v>
      </c>
      <c r="D744">
        <f>_xlfn.XLOOKUP(A744,orders!$A$2:$A$1001,orders!$M$2:$M$1001,,0)</f>
        <v>58.2</v>
      </c>
      <c r="E744" s="14">
        <f>_xlfn.XLOOKUP(A744,orders!$A$2:$A$1001,orders!$B$2:$B$1001,,0)</f>
        <v>44133</v>
      </c>
    </row>
    <row r="745" spans="1:5" x14ac:dyDescent="0.35">
      <c r="A745" t="str">
        <f>_xlfn.XLOOKUP(orders!$A745,orders!$A$2:$A$1001,orders!$A$2:$A$1001,,0)</f>
        <v>TKH-62197-239</v>
      </c>
      <c r="B745" t="str">
        <f>IFERROR(_xlfn.XLOOKUP(A745,orders!$A$2:$A$1001,orders!$O$2:$O$1001,,0),"")</f>
        <v>Dark</v>
      </c>
      <c r="C745" t="str">
        <f>_xlfn.XLOOKUP(A745,orders!$A$2:$A$1001,orders!$N$2:$N$1001,,0)</f>
        <v>Arabica</v>
      </c>
      <c r="D745">
        <f>_xlfn.XLOOKUP(A745,orders!$A$2:$A$1001,orders!$M$2:$M$1001,,0)</f>
        <v>17.91</v>
      </c>
      <c r="E745" s="14">
        <f>_xlfn.XLOOKUP(A745,orders!$A$2:$A$1001,orders!$B$2:$B$1001,,0)</f>
        <v>44042</v>
      </c>
    </row>
    <row r="746" spans="1:5" x14ac:dyDescent="0.35">
      <c r="A746" t="str">
        <f>_xlfn.XLOOKUP(orders!$A746,orders!$A$2:$A$1001,orders!$A$2:$A$1001,,0)</f>
        <v>YXF-57218-272</v>
      </c>
      <c r="B746" t="str">
        <f>IFERROR(_xlfn.XLOOKUP(A746,orders!$A$2:$A$1001,orders!$O$2:$O$1001,,0),"")</f>
        <v>Medium</v>
      </c>
      <c r="C746" t="str">
        <f>_xlfn.XLOOKUP(A746,orders!$A$2:$A$1001,orders!$N$2:$N$1001,,0)</f>
        <v>Robusta</v>
      </c>
      <c r="D746">
        <f>_xlfn.XLOOKUP(A746,orders!$A$2:$A$1001,orders!$M$2:$M$1001,,0)</f>
        <v>17.91</v>
      </c>
      <c r="E746" s="14">
        <f>_xlfn.XLOOKUP(A746,orders!$A$2:$A$1001,orders!$B$2:$B$1001,,0)</f>
        <v>43539</v>
      </c>
    </row>
    <row r="747" spans="1:5" x14ac:dyDescent="0.35">
      <c r="A747" t="str">
        <f>_xlfn.XLOOKUP(orders!$A747,orders!$A$2:$A$1001,orders!$A$2:$A$1001,,0)</f>
        <v>PKJ-30083-501</v>
      </c>
      <c r="B747" t="str">
        <f>IFERROR(_xlfn.XLOOKUP(A747,orders!$A$2:$A$1001,orders!$O$2:$O$1001,,0),"")</f>
        <v>Dark</v>
      </c>
      <c r="C747" t="str">
        <f>_xlfn.XLOOKUP(A747,orders!$A$2:$A$1001,orders!$N$2:$N$1001,,0)</f>
        <v>EXCELSA</v>
      </c>
      <c r="D747">
        <f>_xlfn.XLOOKUP(A747,orders!$A$2:$A$1001,orders!$M$2:$M$1001,,0)</f>
        <v>14.58</v>
      </c>
      <c r="E747" s="14">
        <f>_xlfn.XLOOKUP(A747,orders!$A$2:$A$1001,orders!$B$2:$B$1001,,0)</f>
        <v>44557</v>
      </c>
    </row>
    <row r="748" spans="1:5" x14ac:dyDescent="0.35">
      <c r="A748" t="str">
        <f>_xlfn.XLOOKUP(orders!$A748,orders!$A$2:$A$1001,orders!$A$2:$A$1001,,0)</f>
        <v>WTT-91832-645</v>
      </c>
      <c r="B748" t="str">
        <f>IFERROR(_xlfn.XLOOKUP(A748,orders!$A$2:$A$1001,orders!$O$2:$O$1001,,0),"")</f>
        <v>Medium</v>
      </c>
      <c r="C748" t="str">
        <f>_xlfn.XLOOKUP(A748,orders!$A$2:$A$1001,orders!$N$2:$N$1001,,0)</f>
        <v>Arabica</v>
      </c>
      <c r="D748">
        <f>_xlfn.XLOOKUP(A748,orders!$A$2:$A$1001,orders!$M$2:$M$1001,,0)</f>
        <v>33.75</v>
      </c>
      <c r="E748" s="14">
        <f>_xlfn.XLOOKUP(A748,orders!$A$2:$A$1001,orders!$B$2:$B$1001,,0)</f>
        <v>43741</v>
      </c>
    </row>
    <row r="749" spans="1:5" x14ac:dyDescent="0.35">
      <c r="A749" t="str">
        <f>_xlfn.XLOOKUP(orders!$A749,orders!$A$2:$A$1001,orders!$A$2:$A$1001,,0)</f>
        <v>TRZ-94735-865</v>
      </c>
      <c r="B749" t="str">
        <f>IFERROR(_xlfn.XLOOKUP(A749,orders!$A$2:$A$1001,orders!$O$2:$O$1001,,0),"")</f>
        <v>Medium</v>
      </c>
      <c r="C749" t="str">
        <f>_xlfn.XLOOKUP(A749,orders!$A$2:$A$1001,orders!$N$2:$N$1001,,0)</f>
        <v>Liberica</v>
      </c>
      <c r="D749">
        <f>_xlfn.XLOOKUP(A749,orders!$A$2:$A$1001,orders!$M$2:$M$1001,,0)</f>
        <v>34.92</v>
      </c>
      <c r="E749" s="14">
        <f>_xlfn.XLOOKUP(A749,orders!$A$2:$A$1001,orders!$B$2:$B$1001,,0)</f>
        <v>43501</v>
      </c>
    </row>
    <row r="750" spans="1:5" x14ac:dyDescent="0.35">
      <c r="A750" t="str">
        <f>_xlfn.XLOOKUP(orders!$A750,orders!$A$2:$A$1001,orders!$A$2:$A$1001,,0)</f>
        <v>UDB-09651-780</v>
      </c>
      <c r="B750" t="str">
        <f>IFERROR(_xlfn.XLOOKUP(A750,orders!$A$2:$A$1001,orders!$O$2:$O$1001,,0),"")</f>
        <v>Dark</v>
      </c>
      <c r="C750" t="str">
        <f>_xlfn.XLOOKUP(A750,orders!$A$2:$A$1001,orders!$N$2:$N$1001,,0)</f>
        <v>EXCELSA</v>
      </c>
      <c r="D750">
        <f>_xlfn.XLOOKUP(A750,orders!$A$2:$A$1001,orders!$M$2:$M$1001,,0)</f>
        <v>14.58</v>
      </c>
      <c r="E750" s="14">
        <f>_xlfn.XLOOKUP(A750,orders!$A$2:$A$1001,orders!$B$2:$B$1001,,0)</f>
        <v>44074</v>
      </c>
    </row>
    <row r="751" spans="1:5" x14ac:dyDescent="0.35">
      <c r="A751" t="str">
        <f>_xlfn.XLOOKUP(orders!$A751,orders!$A$2:$A$1001,orders!$A$2:$A$1001,,0)</f>
        <v>EHJ-82097-549</v>
      </c>
      <c r="B751" t="str">
        <f>IFERROR(_xlfn.XLOOKUP(A751,orders!$A$2:$A$1001,orders!$O$2:$O$1001,,0),"")</f>
        <v>Dark</v>
      </c>
      <c r="C751" t="str">
        <f>_xlfn.XLOOKUP(A751,orders!$A$2:$A$1001,orders!$N$2:$N$1001,,0)</f>
        <v>Robusta</v>
      </c>
      <c r="D751">
        <f>_xlfn.XLOOKUP(A751,orders!$A$2:$A$1001,orders!$M$2:$M$1001,,0)</f>
        <v>5.3699999999999992</v>
      </c>
      <c r="E751" s="14">
        <f>_xlfn.XLOOKUP(A751,orders!$A$2:$A$1001,orders!$B$2:$B$1001,,0)</f>
        <v>44209</v>
      </c>
    </row>
    <row r="752" spans="1:5" x14ac:dyDescent="0.35">
      <c r="A752" t="str">
        <f>_xlfn.XLOOKUP(orders!$A752,orders!$A$2:$A$1001,orders!$A$2:$A$1001,,0)</f>
        <v>ZFR-79447-696</v>
      </c>
      <c r="B752" t="str">
        <f>IFERROR(_xlfn.XLOOKUP(A752,orders!$A$2:$A$1001,orders!$O$2:$O$1001,,0),"")</f>
        <v>Medium</v>
      </c>
      <c r="C752" t="str">
        <f>_xlfn.XLOOKUP(A752,orders!$A$2:$A$1001,orders!$N$2:$N$1001,,0)</f>
        <v>Robusta</v>
      </c>
      <c r="D752">
        <f>_xlfn.XLOOKUP(A752,orders!$A$2:$A$1001,orders!$M$2:$M$1001,,0)</f>
        <v>5.97</v>
      </c>
      <c r="E752" s="14">
        <f>_xlfn.XLOOKUP(A752,orders!$A$2:$A$1001,orders!$B$2:$B$1001,,0)</f>
        <v>44277</v>
      </c>
    </row>
    <row r="753" spans="1:5" x14ac:dyDescent="0.35">
      <c r="A753" t="str">
        <f>_xlfn.XLOOKUP(orders!$A753,orders!$A$2:$A$1001,orders!$A$2:$A$1001,,0)</f>
        <v>NUU-03893-975</v>
      </c>
      <c r="B753" t="str">
        <f>IFERROR(_xlfn.XLOOKUP(A753,orders!$A$2:$A$1001,orders!$O$2:$O$1001,,0),"")</f>
        <v>Light</v>
      </c>
      <c r="C753" t="str">
        <f>_xlfn.XLOOKUP(A753,orders!$A$2:$A$1001,orders!$N$2:$N$1001,,0)</f>
        <v>Liberica</v>
      </c>
      <c r="D753">
        <f>_xlfn.XLOOKUP(A753,orders!$A$2:$A$1001,orders!$M$2:$M$1001,,0)</f>
        <v>19.02</v>
      </c>
      <c r="E753" s="14">
        <f>_xlfn.XLOOKUP(A753,orders!$A$2:$A$1001,orders!$B$2:$B$1001,,0)</f>
        <v>43847</v>
      </c>
    </row>
    <row r="754" spans="1:5" x14ac:dyDescent="0.35">
      <c r="A754" t="str">
        <f>_xlfn.XLOOKUP(orders!$A754,orders!$A$2:$A$1001,orders!$A$2:$A$1001,,0)</f>
        <v>GVG-59542-307</v>
      </c>
      <c r="B754" t="str">
        <f>IFERROR(_xlfn.XLOOKUP(A754,orders!$A$2:$A$1001,orders!$O$2:$O$1001,,0),"")</f>
        <v>Medium</v>
      </c>
      <c r="C754" t="str">
        <f>_xlfn.XLOOKUP(A754,orders!$A$2:$A$1001,orders!$N$2:$N$1001,,0)</f>
        <v>EXCELSA</v>
      </c>
      <c r="D754">
        <f>_xlfn.XLOOKUP(A754,orders!$A$2:$A$1001,orders!$M$2:$M$1001,,0)</f>
        <v>27.5</v>
      </c>
      <c r="E754" s="14">
        <f>_xlfn.XLOOKUP(A754,orders!$A$2:$A$1001,orders!$B$2:$B$1001,,0)</f>
        <v>43648</v>
      </c>
    </row>
    <row r="755" spans="1:5" x14ac:dyDescent="0.35">
      <c r="A755" t="str">
        <f>_xlfn.XLOOKUP(orders!$A755,orders!$A$2:$A$1001,orders!$A$2:$A$1001,,0)</f>
        <v>YLY-35287-172</v>
      </c>
      <c r="B755" t="str">
        <f>IFERROR(_xlfn.XLOOKUP(A755,orders!$A$2:$A$1001,orders!$O$2:$O$1001,,0),"")</f>
        <v>Dark</v>
      </c>
      <c r="C755" t="str">
        <f>_xlfn.XLOOKUP(A755,orders!$A$2:$A$1001,orders!$N$2:$N$1001,,0)</f>
        <v>Arabica</v>
      </c>
      <c r="D755">
        <f>_xlfn.XLOOKUP(A755,orders!$A$2:$A$1001,orders!$M$2:$M$1001,,0)</f>
        <v>29.849999999999998</v>
      </c>
      <c r="E755" s="14">
        <f>_xlfn.XLOOKUP(A755,orders!$A$2:$A$1001,orders!$B$2:$B$1001,,0)</f>
        <v>44704</v>
      </c>
    </row>
    <row r="756" spans="1:5" x14ac:dyDescent="0.35">
      <c r="A756" t="str">
        <f>_xlfn.XLOOKUP(orders!$A756,orders!$A$2:$A$1001,orders!$A$2:$A$1001,,0)</f>
        <v>DCI-96254-548</v>
      </c>
      <c r="B756" t="str">
        <f>IFERROR(_xlfn.XLOOKUP(A756,orders!$A$2:$A$1001,orders!$O$2:$O$1001,,0),"")</f>
        <v>Dark</v>
      </c>
      <c r="C756" t="str">
        <f>_xlfn.XLOOKUP(A756,orders!$A$2:$A$1001,orders!$N$2:$N$1001,,0)</f>
        <v>Arabica</v>
      </c>
      <c r="D756">
        <f>_xlfn.XLOOKUP(A756,orders!$A$2:$A$1001,orders!$M$2:$M$1001,,0)</f>
        <v>17.91</v>
      </c>
      <c r="E756" s="14">
        <f>_xlfn.XLOOKUP(A756,orders!$A$2:$A$1001,orders!$B$2:$B$1001,,0)</f>
        <v>44726</v>
      </c>
    </row>
    <row r="757" spans="1:5" x14ac:dyDescent="0.35">
      <c r="A757" t="str">
        <f>_xlfn.XLOOKUP(orders!$A757,orders!$A$2:$A$1001,orders!$A$2:$A$1001,,0)</f>
        <v>KHZ-26264-253</v>
      </c>
      <c r="B757" t="str">
        <f>IFERROR(_xlfn.XLOOKUP(A757,orders!$A$2:$A$1001,orders!$O$2:$O$1001,,0),"")</f>
        <v>Light</v>
      </c>
      <c r="C757" t="str">
        <f>_xlfn.XLOOKUP(A757,orders!$A$2:$A$1001,orders!$N$2:$N$1001,,0)</f>
        <v>Liberica</v>
      </c>
      <c r="D757">
        <f>_xlfn.XLOOKUP(A757,orders!$A$2:$A$1001,orders!$M$2:$M$1001,,0)</f>
        <v>28.53</v>
      </c>
      <c r="E757" s="14">
        <f>_xlfn.XLOOKUP(A757,orders!$A$2:$A$1001,orders!$B$2:$B$1001,,0)</f>
        <v>44397</v>
      </c>
    </row>
    <row r="758" spans="1:5" x14ac:dyDescent="0.35">
      <c r="A758" t="str">
        <f>_xlfn.XLOOKUP(orders!$A758,orders!$A$2:$A$1001,orders!$A$2:$A$1001,,0)</f>
        <v>AAQ-13644-699</v>
      </c>
      <c r="B758" t="str">
        <f>IFERROR(_xlfn.XLOOKUP(A758,orders!$A$2:$A$1001,orders!$O$2:$O$1001,,0),"")</f>
        <v>Dark</v>
      </c>
      <c r="C758" t="str">
        <f>_xlfn.XLOOKUP(A758,orders!$A$2:$A$1001,orders!$N$2:$N$1001,,0)</f>
        <v>Robusta</v>
      </c>
      <c r="D758">
        <f>_xlfn.XLOOKUP(A758,orders!$A$2:$A$1001,orders!$M$2:$M$1001,,0)</f>
        <v>35.799999999999997</v>
      </c>
      <c r="E758" s="14">
        <f>_xlfn.XLOOKUP(A758,orders!$A$2:$A$1001,orders!$B$2:$B$1001,,0)</f>
        <v>44715</v>
      </c>
    </row>
    <row r="759" spans="1:5" x14ac:dyDescent="0.35">
      <c r="A759" t="str">
        <f>_xlfn.XLOOKUP(orders!$A759,orders!$A$2:$A$1001,orders!$A$2:$A$1001,,0)</f>
        <v>LWL-68108-794</v>
      </c>
      <c r="B759" t="str">
        <f>IFERROR(_xlfn.XLOOKUP(A759,orders!$A$2:$A$1001,orders!$O$2:$O$1001,,0),"")</f>
        <v>Dark</v>
      </c>
      <c r="C759" t="str">
        <f>_xlfn.XLOOKUP(A759,orders!$A$2:$A$1001,orders!$N$2:$N$1001,,0)</f>
        <v>Arabica</v>
      </c>
      <c r="D759">
        <f>_xlfn.XLOOKUP(A759,orders!$A$2:$A$1001,orders!$M$2:$M$1001,,0)</f>
        <v>17.91</v>
      </c>
      <c r="E759" s="14">
        <f>_xlfn.XLOOKUP(A759,orders!$A$2:$A$1001,orders!$B$2:$B$1001,,0)</f>
        <v>43977</v>
      </c>
    </row>
    <row r="760" spans="1:5" x14ac:dyDescent="0.35">
      <c r="A760" t="str">
        <f>_xlfn.XLOOKUP(orders!$A760,orders!$A$2:$A$1001,orders!$A$2:$A$1001,,0)</f>
        <v>JQT-14347-517</v>
      </c>
      <c r="B760" t="str">
        <f>IFERROR(_xlfn.XLOOKUP(A760,orders!$A$2:$A$1001,orders!$O$2:$O$1001,,0),"")</f>
        <v>Dark</v>
      </c>
      <c r="C760" t="str">
        <f>_xlfn.XLOOKUP(A760,orders!$A$2:$A$1001,orders!$N$2:$N$1001,,0)</f>
        <v>Robusta</v>
      </c>
      <c r="D760">
        <f>_xlfn.XLOOKUP(A760,orders!$A$2:$A$1001,orders!$M$2:$M$1001,,0)</f>
        <v>8.9499999999999993</v>
      </c>
      <c r="E760" s="14">
        <f>_xlfn.XLOOKUP(A760,orders!$A$2:$A$1001,orders!$B$2:$B$1001,,0)</f>
        <v>43672</v>
      </c>
    </row>
    <row r="761" spans="1:5" x14ac:dyDescent="0.35">
      <c r="A761" t="str">
        <f>_xlfn.XLOOKUP(orders!$A761,orders!$A$2:$A$1001,orders!$A$2:$A$1001,,0)</f>
        <v>BMM-86471-923</v>
      </c>
      <c r="B761" t="str">
        <f>IFERROR(_xlfn.XLOOKUP(A761,orders!$A$2:$A$1001,orders!$O$2:$O$1001,,0),"")</f>
        <v>Dark</v>
      </c>
      <c r="C761" t="str">
        <f>_xlfn.XLOOKUP(A761,orders!$A$2:$A$1001,orders!$N$2:$N$1001,,0)</f>
        <v>Liberica</v>
      </c>
      <c r="D761">
        <f>_xlfn.XLOOKUP(A761,orders!$A$2:$A$1001,orders!$M$2:$M$1001,,0)</f>
        <v>29.784999999999997</v>
      </c>
      <c r="E761" s="14">
        <f>_xlfn.XLOOKUP(A761,orders!$A$2:$A$1001,orders!$B$2:$B$1001,,0)</f>
        <v>44126</v>
      </c>
    </row>
    <row r="762" spans="1:5" x14ac:dyDescent="0.35">
      <c r="A762" t="str">
        <f>_xlfn.XLOOKUP(orders!$A762,orders!$A$2:$A$1001,orders!$A$2:$A$1001,,0)</f>
        <v>IXU-67272-326</v>
      </c>
      <c r="B762" t="str">
        <f>IFERROR(_xlfn.XLOOKUP(A762,orders!$A$2:$A$1001,orders!$O$2:$O$1001,,0),"")</f>
        <v>Light</v>
      </c>
      <c r="C762" t="str">
        <f>_xlfn.XLOOKUP(A762,orders!$A$2:$A$1001,orders!$N$2:$N$1001,,0)</f>
        <v>EXCELSA</v>
      </c>
      <c r="D762">
        <f>_xlfn.XLOOKUP(A762,orders!$A$2:$A$1001,orders!$M$2:$M$1001,,0)</f>
        <v>44.55</v>
      </c>
      <c r="E762" s="14">
        <f>_xlfn.XLOOKUP(A762,orders!$A$2:$A$1001,orders!$B$2:$B$1001,,0)</f>
        <v>44189</v>
      </c>
    </row>
    <row r="763" spans="1:5" x14ac:dyDescent="0.35">
      <c r="A763" t="str">
        <f>_xlfn.XLOOKUP(orders!$A763,orders!$A$2:$A$1001,orders!$A$2:$A$1001,,0)</f>
        <v>ITE-28312-615</v>
      </c>
      <c r="B763" t="str">
        <f>IFERROR(_xlfn.XLOOKUP(A763,orders!$A$2:$A$1001,orders!$O$2:$O$1001,,0),"")</f>
        <v>Light</v>
      </c>
      <c r="C763" t="str">
        <f>_xlfn.XLOOKUP(A763,orders!$A$2:$A$1001,orders!$N$2:$N$1001,,0)</f>
        <v>EXCELSA</v>
      </c>
      <c r="D763">
        <f>_xlfn.XLOOKUP(A763,orders!$A$2:$A$1001,orders!$M$2:$M$1001,,0)</f>
        <v>89.1</v>
      </c>
      <c r="E763" s="14">
        <f>_xlfn.XLOOKUP(A763,orders!$A$2:$A$1001,orders!$B$2:$B$1001,,0)</f>
        <v>43714</v>
      </c>
    </row>
    <row r="764" spans="1:5" x14ac:dyDescent="0.35">
      <c r="A764" t="str">
        <f>_xlfn.XLOOKUP(orders!$A764,orders!$A$2:$A$1001,orders!$A$2:$A$1001,,0)</f>
        <v>ZHQ-30471-635</v>
      </c>
      <c r="B764" t="str">
        <f>IFERROR(_xlfn.XLOOKUP(A764,orders!$A$2:$A$1001,orders!$O$2:$O$1001,,0),"")</f>
        <v>Medium</v>
      </c>
      <c r="C764" t="str">
        <f>_xlfn.XLOOKUP(A764,orders!$A$2:$A$1001,orders!$N$2:$N$1001,,0)</f>
        <v>Liberica</v>
      </c>
      <c r="D764">
        <f>_xlfn.XLOOKUP(A764,orders!$A$2:$A$1001,orders!$M$2:$M$1001,,0)</f>
        <v>43.650000000000006</v>
      </c>
      <c r="E764" s="14">
        <f>_xlfn.XLOOKUP(A764,orders!$A$2:$A$1001,orders!$B$2:$B$1001,,0)</f>
        <v>43563</v>
      </c>
    </row>
    <row r="765" spans="1:5" x14ac:dyDescent="0.35">
      <c r="A765" t="str">
        <f>_xlfn.XLOOKUP(orders!$A765,orders!$A$2:$A$1001,orders!$A$2:$A$1001,,0)</f>
        <v>LTP-31133-134</v>
      </c>
      <c r="B765" t="str">
        <f>IFERROR(_xlfn.XLOOKUP(A765,orders!$A$2:$A$1001,orders!$O$2:$O$1001,,0),"")</f>
        <v>Light</v>
      </c>
      <c r="C765" t="str">
        <f>_xlfn.XLOOKUP(A765,orders!$A$2:$A$1001,orders!$N$2:$N$1001,,0)</f>
        <v>Arabica</v>
      </c>
      <c r="D765">
        <f>_xlfn.XLOOKUP(A765,orders!$A$2:$A$1001,orders!$M$2:$M$1001,,0)</f>
        <v>23.31</v>
      </c>
      <c r="E765" s="14">
        <f>_xlfn.XLOOKUP(A765,orders!$A$2:$A$1001,orders!$B$2:$B$1001,,0)</f>
        <v>44587</v>
      </c>
    </row>
    <row r="766" spans="1:5" x14ac:dyDescent="0.35">
      <c r="A766" t="str">
        <f>_xlfn.XLOOKUP(orders!$A766,orders!$A$2:$A$1001,orders!$A$2:$A$1001,,0)</f>
        <v>ZVQ-26122-859</v>
      </c>
      <c r="B766" t="str">
        <f>IFERROR(_xlfn.XLOOKUP(A766,orders!$A$2:$A$1001,orders!$O$2:$O$1001,,0),"")</f>
        <v>Light</v>
      </c>
      <c r="C766" t="str">
        <f>_xlfn.XLOOKUP(A766,orders!$A$2:$A$1001,orders!$N$2:$N$1001,,0)</f>
        <v>Arabica</v>
      </c>
      <c r="D766">
        <f>_xlfn.XLOOKUP(A766,orders!$A$2:$A$1001,orders!$M$2:$M$1001,,0)</f>
        <v>178.70999999999998</v>
      </c>
      <c r="E766" s="14">
        <f>_xlfn.XLOOKUP(A766,orders!$A$2:$A$1001,orders!$B$2:$B$1001,,0)</f>
        <v>43797</v>
      </c>
    </row>
    <row r="767" spans="1:5" x14ac:dyDescent="0.35">
      <c r="A767" t="str">
        <f>_xlfn.XLOOKUP(orders!$A767,orders!$A$2:$A$1001,orders!$A$2:$A$1001,,0)</f>
        <v>MIU-01481-194</v>
      </c>
      <c r="B767" t="str">
        <f>IFERROR(_xlfn.XLOOKUP(A767,orders!$A$2:$A$1001,orders!$O$2:$O$1001,,0),"")</f>
        <v>Medium</v>
      </c>
      <c r="C767" t="str">
        <f>_xlfn.XLOOKUP(A767,orders!$A$2:$A$1001,orders!$N$2:$N$1001,,0)</f>
        <v>Robusta</v>
      </c>
      <c r="D767">
        <f>_xlfn.XLOOKUP(A767,orders!$A$2:$A$1001,orders!$M$2:$M$1001,,0)</f>
        <v>59.699999999999996</v>
      </c>
      <c r="E767" s="14">
        <f>_xlfn.XLOOKUP(A767,orders!$A$2:$A$1001,orders!$B$2:$B$1001,,0)</f>
        <v>43667</v>
      </c>
    </row>
    <row r="768" spans="1:5" x14ac:dyDescent="0.35">
      <c r="A768" t="str">
        <f>_xlfn.XLOOKUP(orders!$A768,orders!$A$2:$A$1001,orders!$A$2:$A$1001,,0)</f>
        <v>MIU-01481-194</v>
      </c>
      <c r="B768" t="str">
        <f>IFERROR(_xlfn.XLOOKUP(A768,orders!$A$2:$A$1001,orders!$O$2:$O$1001,,0),"")</f>
        <v>Medium</v>
      </c>
      <c r="C768" t="str">
        <f>_xlfn.XLOOKUP(A768,orders!$A$2:$A$1001,orders!$N$2:$N$1001,,0)</f>
        <v>Robusta</v>
      </c>
      <c r="D768">
        <f>_xlfn.XLOOKUP(A768,orders!$A$2:$A$1001,orders!$M$2:$M$1001,,0)</f>
        <v>59.699999999999996</v>
      </c>
      <c r="E768" s="14">
        <f>_xlfn.XLOOKUP(A768,orders!$A$2:$A$1001,orders!$B$2:$B$1001,,0)</f>
        <v>43667</v>
      </c>
    </row>
    <row r="769" spans="1:5" x14ac:dyDescent="0.35">
      <c r="A769" t="str">
        <f>_xlfn.XLOOKUP(orders!$A769,orders!$A$2:$A$1001,orders!$A$2:$A$1001,,0)</f>
        <v>UEA-72681-629</v>
      </c>
      <c r="B769" t="str">
        <f>IFERROR(_xlfn.XLOOKUP(A769,orders!$A$2:$A$1001,orders!$O$2:$O$1001,,0),"")</f>
        <v>Light</v>
      </c>
      <c r="C769" t="str">
        <f>_xlfn.XLOOKUP(A769,orders!$A$2:$A$1001,orders!$N$2:$N$1001,,0)</f>
        <v>Arabica</v>
      </c>
      <c r="D769">
        <f>_xlfn.XLOOKUP(A769,orders!$A$2:$A$1001,orders!$M$2:$M$1001,,0)</f>
        <v>89.35499999999999</v>
      </c>
      <c r="E769" s="14">
        <f>_xlfn.XLOOKUP(A769,orders!$A$2:$A$1001,orders!$B$2:$B$1001,,0)</f>
        <v>44267</v>
      </c>
    </row>
    <row r="770" spans="1:5" x14ac:dyDescent="0.35">
      <c r="A770" t="str">
        <f>_xlfn.XLOOKUP(orders!$A770,orders!$A$2:$A$1001,orders!$A$2:$A$1001,,0)</f>
        <v>CVE-15042-481</v>
      </c>
      <c r="B770" t="str">
        <f>IFERROR(_xlfn.XLOOKUP(A770,orders!$A$2:$A$1001,orders!$O$2:$O$1001,,0),"")</f>
        <v>Light</v>
      </c>
      <c r="C770" t="str">
        <f>_xlfn.XLOOKUP(A770,orders!$A$2:$A$1001,orders!$N$2:$N$1001,,0)</f>
        <v>Robusta</v>
      </c>
      <c r="D770">
        <f>_xlfn.XLOOKUP(A770,orders!$A$2:$A$1001,orders!$M$2:$M$1001,,0)</f>
        <v>23.9</v>
      </c>
      <c r="E770" s="14">
        <f>_xlfn.XLOOKUP(A770,orders!$A$2:$A$1001,orders!$B$2:$B$1001,,0)</f>
        <v>44562</v>
      </c>
    </row>
    <row r="771" spans="1:5" x14ac:dyDescent="0.35">
      <c r="A771" t="str">
        <f>_xlfn.XLOOKUP(orders!$A771,orders!$A$2:$A$1001,orders!$A$2:$A$1001,,0)</f>
        <v>EJA-79176-833</v>
      </c>
      <c r="B771" t="str">
        <f>IFERROR(_xlfn.XLOOKUP(A771,orders!$A$2:$A$1001,orders!$O$2:$O$1001,,0),"")</f>
        <v>Medium</v>
      </c>
      <c r="C771" t="str">
        <f>_xlfn.XLOOKUP(A771,orders!$A$2:$A$1001,orders!$N$2:$N$1001,,0)</f>
        <v>Robusta</v>
      </c>
      <c r="D771">
        <f>_xlfn.XLOOKUP(A771,orders!$A$2:$A$1001,orders!$M$2:$M$1001,,0)</f>
        <v>137.31</v>
      </c>
      <c r="E771" s="14">
        <f>_xlfn.XLOOKUP(A771,orders!$A$2:$A$1001,orders!$B$2:$B$1001,,0)</f>
        <v>43912</v>
      </c>
    </row>
    <row r="772" spans="1:5" x14ac:dyDescent="0.35">
      <c r="A772" t="str">
        <f>_xlfn.XLOOKUP(orders!$A772,orders!$A$2:$A$1001,orders!$A$2:$A$1001,,0)</f>
        <v>AHQ-40440-522</v>
      </c>
      <c r="B772" t="str">
        <f>IFERROR(_xlfn.XLOOKUP(A772,orders!$A$2:$A$1001,orders!$O$2:$O$1001,,0),"")</f>
        <v>Dark</v>
      </c>
      <c r="C772" t="str">
        <f>_xlfn.XLOOKUP(A772,orders!$A$2:$A$1001,orders!$N$2:$N$1001,,0)</f>
        <v>Arabica</v>
      </c>
      <c r="D772">
        <f>_xlfn.XLOOKUP(A772,orders!$A$2:$A$1001,orders!$M$2:$M$1001,,0)</f>
        <v>9.9499999999999993</v>
      </c>
      <c r="E772" s="14">
        <f>_xlfn.XLOOKUP(A772,orders!$A$2:$A$1001,orders!$B$2:$B$1001,,0)</f>
        <v>44092</v>
      </c>
    </row>
    <row r="773" spans="1:5" x14ac:dyDescent="0.35">
      <c r="A773" t="str">
        <f>_xlfn.XLOOKUP(orders!$A773,orders!$A$2:$A$1001,orders!$A$2:$A$1001,,0)</f>
        <v>TID-21626-411</v>
      </c>
      <c r="B773" t="str">
        <f>IFERROR(_xlfn.XLOOKUP(A773,orders!$A$2:$A$1001,orders!$O$2:$O$1001,,0),"")</f>
        <v>Light</v>
      </c>
      <c r="C773" t="str">
        <f>_xlfn.XLOOKUP(A773,orders!$A$2:$A$1001,orders!$N$2:$N$1001,,0)</f>
        <v>Robusta</v>
      </c>
      <c r="D773">
        <f>_xlfn.XLOOKUP(A773,orders!$A$2:$A$1001,orders!$M$2:$M$1001,,0)</f>
        <v>21.509999999999998</v>
      </c>
      <c r="E773" s="14">
        <f>_xlfn.XLOOKUP(A773,orders!$A$2:$A$1001,orders!$B$2:$B$1001,,0)</f>
        <v>43468</v>
      </c>
    </row>
    <row r="774" spans="1:5" x14ac:dyDescent="0.35">
      <c r="A774" t="str">
        <f>_xlfn.XLOOKUP(orders!$A774,orders!$A$2:$A$1001,orders!$A$2:$A$1001,,0)</f>
        <v>RSR-96390-187</v>
      </c>
      <c r="B774" t="str">
        <f>IFERROR(_xlfn.XLOOKUP(A774,orders!$A$2:$A$1001,orders!$O$2:$O$1001,,0),"")</f>
        <v>Medium</v>
      </c>
      <c r="C774" t="str">
        <f>_xlfn.XLOOKUP(A774,orders!$A$2:$A$1001,orders!$N$2:$N$1001,,0)</f>
        <v>EXCELSA</v>
      </c>
      <c r="D774">
        <f>_xlfn.XLOOKUP(A774,orders!$A$2:$A$1001,orders!$M$2:$M$1001,,0)</f>
        <v>82.5</v>
      </c>
      <c r="E774" s="14">
        <f>_xlfn.XLOOKUP(A774,orders!$A$2:$A$1001,orders!$B$2:$B$1001,,0)</f>
        <v>44468</v>
      </c>
    </row>
    <row r="775" spans="1:5" x14ac:dyDescent="0.35">
      <c r="A775" t="str">
        <f>_xlfn.XLOOKUP(orders!$A775,orders!$A$2:$A$1001,orders!$A$2:$A$1001,,0)</f>
        <v>BZE-96093-118</v>
      </c>
      <c r="B775" t="str">
        <f>IFERROR(_xlfn.XLOOKUP(A775,orders!$A$2:$A$1001,orders!$O$2:$O$1001,,0),"")</f>
        <v>Medium</v>
      </c>
      <c r="C775" t="str">
        <f>_xlfn.XLOOKUP(A775,orders!$A$2:$A$1001,orders!$N$2:$N$1001,,0)</f>
        <v>Liberica</v>
      </c>
      <c r="D775">
        <f>_xlfn.XLOOKUP(A775,orders!$A$2:$A$1001,orders!$M$2:$M$1001,,0)</f>
        <v>8.73</v>
      </c>
      <c r="E775" s="14">
        <f>_xlfn.XLOOKUP(A775,orders!$A$2:$A$1001,orders!$B$2:$B$1001,,0)</f>
        <v>44488</v>
      </c>
    </row>
    <row r="776" spans="1:5" x14ac:dyDescent="0.35">
      <c r="A776" t="str">
        <f>_xlfn.XLOOKUP(orders!$A776,orders!$A$2:$A$1001,orders!$A$2:$A$1001,,0)</f>
        <v>LOU-41819-242</v>
      </c>
      <c r="B776" t="str">
        <f>IFERROR(_xlfn.XLOOKUP(A776,orders!$A$2:$A$1001,orders!$O$2:$O$1001,,0),"")</f>
        <v>Medium</v>
      </c>
      <c r="C776" t="str">
        <f>_xlfn.XLOOKUP(A776,orders!$A$2:$A$1001,orders!$N$2:$N$1001,,0)</f>
        <v>Robusta</v>
      </c>
      <c r="D776">
        <f>_xlfn.XLOOKUP(A776,orders!$A$2:$A$1001,orders!$M$2:$M$1001,,0)</f>
        <v>19.899999999999999</v>
      </c>
      <c r="E776" s="14">
        <f>_xlfn.XLOOKUP(A776,orders!$A$2:$A$1001,orders!$B$2:$B$1001,,0)</f>
        <v>44756</v>
      </c>
    </row>
    <row r="777" spans="1:5" x14ac:dyDescent="0.35">
      <c r="A777" t="str">
        <f>_xlfn.XLOOKUP(orders!$A777,orders!$A$2:$A$1001,orders!$A$2:$A$1001,,0)</f>
        <v>FND-99527-640</v>
      </c>
      <c r="B777" t="str">
        <f>IFERROR(_xlfn.XLOOKUP(A777,orders!$A$2:$A$1001,orders!$O$2:$O$1001,,0),"")</f>
        <v>Light</v>
      </c>
      <c r="C777" t="str">
        <f>_xlfn.XLOOKUP(A777,orders!$A$2:$A$1001,orders!$N$2:$N$1001,,0)</f>
        <v>EXCELSA</v>
      </c>
      <c r="D777">
        <f>_xlfn.XLOOKUP(A777,orders!$A$2:$A$1001,orders!$M$2:$M$1001,,0)</f>
        <v>17.82</v>
      </c>
      <c r="E777" s="14">
        <f>_xlfn.XLOOKUP(A777,orders!$A$2:$A$1001,orders!$B$2:$B$1001,,0)</f>
        <v>44396</v>
      </c>
    </row>
    <row r="778" spans="1:5" x14ac:dyDescent="0.35">
      <c r="A778" t="str">
        <f>_xlfn.XLOOKUP(orders!$A778,orders!$A$2:$A$1001,orders!$A$2:$A$1001,,0)</f>
        <v>ASG-27179-958</v>
      </c>
      <c r="B778" t="str">
        <f>IFERROR(_xlfn.XLOOKUP(A778,orders!$A$2:$A$1001,orders!$O$2:$O$1001,,0),"")</f>
        <v>Medium</v>
      </c>
      <c r="C778" t="str">
        <f>_xlfn.XLOOKUP(A778,orders!$A$2:$A$1001,orders!$N$2:$N$1001,,0)</f>
        <v>Arabica</v>
      </c>
      <c r="D778">
        <f>_xlfn.XLOOKUP(A778,orders!$A$2:$A$1001,orders!$M$2:$M$1001,,0)</f>
        <v>20.25</v>
      </c>
      <c r="E778" s="14">
        <f>_xlfn.XLOOKUP(A778,orders!$A$2:$A$1001,orders!$B$2:$B$1001,,0)</f>
        <v>44540</v>
      </c>
    </row>
    <row r="779" spans="1:5" x14ac:dyDescent="0.35">
      <c r="A779" t="str">
        <f>_xlfn.XLOOKUP(orders!$A779,orders!$A$2:$A$1001,orders!$A$2:$A$1001,,0)</f>
        <v>YKX-23510-272</v>
      </c>
      <c r="B779" t="str">
        <f>IFERROR(_xlfn.XLOOKUP(A779,orders!$A$2:$A$1001,orders!$O$2:$O$1001,,0),"")</f>
        <v>Light</v>
      </c>
      <c r="C779" t="str">
        <f>_xlfn.XLOOKUP(A779,orders!$A$2:$A$1001,orders!$N$2:$N$1001,,0)</f>
        <v>Arabica</v>
      </c>
      <c r="D779">
        <f>_xlfn.XLOOKUP(A779,orders!$A$2:$A$1001,orders!$M$2:$M$1001,,0)</f>
        <v>59.569999999999993</v>
      </c>
      <c r="E779" s="14">
        <f>_xlfn.XLOOKUP(A779,orders!$A$2:$A$1001,orders!$B$2:$B$1001,,0)</f>
        <v>43541</v>
      </c>
    </row>
    <row r="780" spans="1:5" x14ac:dyDescent="0.35">
      <c r="A780" t="str">
        <f>_xlfn.XLOOKUP(orders!$A780,orders!$A$2:$A$1001,orders!$A$2:$A$1001,,0)</f>
        <v>FSA-98650-921</v>
      </c>
      <c r="B780" t="str">
        <f>IFERROR(_xlfn.XLOOKUP(A780,orders!$A$2:$A$1001,orders!$O$2:$O$1001,,0),"")</f>
        <v>Light</v>
      </c>
      <c r="C780" t="str">
        <f>_xlfn.XLOOKUP(A780,orders!$A$2:$A$1001,orders!$N$2:$N$1001,,0)</f>
        <v>Liberica</v>
      </c>
      <c r="D780">
        <f>_xlfn.XLOOKUP(A780,orders!$A$2:$A$1001,orders!$M$2:$M$1001,,0)</f>
        <v>19.02</v>
      </c>
      <c r="E780" s="14">
        <f>_xlfn.XLOOKUP(A780,orders!$A$2:$A$1001,orders!$B$2:$B$1001,,0)</f>
        <v>43889</v>
      </c>
    </row>
    <row r="781" spans="1:5" x14ac:dyDescent="0.35">
      <c r="A781" t="str">
        <f>_xlfn.XLOOKUP(orders!$A781,orders!$A$2:$A$1001,orders!$A$2:$A$1001,,0)</f>
        <v>ZUR-55774-294</v>
      </c>
      <c r="B781" t="str">
        <f>IFERROR(_xlfn.XLOOKUP(A781,orders!$A$2:$A$1001,orders!$O$2:$O$1001,,0),"")</f>
        <v>Dark</v>
      </c>
      <c r="C781" t="str">
        <f>_xlfn.XLOOKUP(A781,orders!$A$2:$A$1001,orders!$N$2:$N$1001,,0)</f>
        <v>Liberica</v>
      </c>
      <c r="D781">
        <f>_xlfn.XLOOKUP(A781,orders!$A$2:$A$1001,orders!$M$2:$M$1001,,0)</f>
        <v>77.699999999999989</v>
      </c>
      <c r="E781" s="14">
        <f>_xlfn.XLOOKUP(A781,orders!$A$2:$A$1001,orders!$B$2:$B$1001,,0)</f>
        <v>43985</v>
      </c>
    </row>
    <row r="782" spans="1:5" x14ac:dyDescent="0.35">
      <c r="A782" t="str">
        <f>_xlfn.XLOOKUP(orders!$A782,orders!$A$2:$A$1001,orders!$A$2:$A$1001,,0)</f>
        <v>FUO-99821-974</v>
      </c>
      <c r="B782" t="str">
        <f>IFERROR(_xlfn.XLOOKUP(A782,orders!$A$2:$A$1001,orders!$O$2:$O$1001,,0),"")</f>
        <v>Medium</v>
      </c>
      <c r="C782" t="str">
        <f>_xlfn.XLOOKUP(A782,orders!$A$2:$A$1001,orders!$N$2:$N$1001,,0)</f>
        <v>EXCELSA</v>
      </c>
      <c r="D782">
        <f>_xlfn.XLOOKUP(A782,orders!$A$2:$A$1001,orders!$M$2:$M$1001,,0)</f>
        <v>41.25</v>
      </c>
      <c r="E782" s="14">
        <f>_xlfn.XLOOKUP(A782,orders!$A$2:$A$1001,orders!$B$2:$B$1001,,0)</f>
        <v>43883</v>
      </c>
    </row>
    <row r="783" spans="1:5" x14ac:dyDescent="0.35">
      <c r="A783" t="str">
        <f>_xlfn.XLOOKUP(orders!$A783,orders!$A$2:$A$1001,orders!$A$2:$A$1001,,0)</f>
        <v>YVH-19865-819</v>
      </c>
      <c r="B783" t="str">
        <f>IFERROR(_xlfn.XLOOKUP(A783,orders!$A$2:$A$1001,orders!$O$2:$O$1001,,0),"")</f>
        <v>Light</v>
      </c>
      <c r="C783" t="str">
        <f>_xlfn.XLOOKUP(A783,orders!$A$2:$A$1001,orders!$N$2:$N$1001,,0)</f>
        <v>Liberica</v>
      </c>
      <c r="D783">
        <f>_xlfn.XLOOKUP(A783,orders!$A$2:$A$1001,orders!$M$2:$M$1001,,0)</f>
        <v>145.82</v>
      </c>
      <c r="E783" s="14">
        <f>_xlfn.XLOOKUP(A783,orders!$A$2:$A$1001,orders!$B$2:$B$1001,,0)</f>
        <v>43778</v>
      </c>
    </row>
    <row r="784" spans="1:5" x14ac:dyDescent="0.35">
      <c r="A784" t="str">
        <f>_xlfn.XLOOKUP(orders!$A784,orders!$A$2:$A$1001,orders!$A$2:$A$1001,,0)</f>
        <v>NNF-47422-501</v>
      </c>
      <c r="B784" t="str">
        <f>IFERROR(_xlfn.XLOOKUP(A784,orders!$A$2:$A$1001,orders!$O$2:$O$1001,,0),"")</f>
        <v>Light</v>
      </c>
      <c r="C784" t="str">
        <f>_xlfn.XLOOKUP(A784,orders!$A$2:$A$1001,orders!$N$2:$N$1001,,0)</f>
        <v>EXCELSA</v>
      </c>
      <c r="D784">
        <f>_xlfn.XLOOKUP(A784,orders!$A$2:$A$1001,orders!$M$2:$M$1001,,0)</f>
        <v>26.73</v>
      </c>
      <c r="E784" s="14">
        <f>_xlfn.XLOOKUP(A784,orders!$A$2:$A$1001,orders!$B$2:$B$1001,,0)</f>
        <v>43897</v>
      </c>
    </row>
    <row r="785" spans="1:5" x14ac:dyDescent="0.35">
      <c r="A785" t="str">
        <f>_xlfn.XLOOKUP(orders!$A785,orders!$A$2:$A$1001,orders!$A$2:$A$1001,,0)</f>
        <v>RJI-71409-490</v>
      </c>
      <c r="B785" t="str">
        <f>IFERROR(_xlfn.XLOOKUP(A785,orders!$A$2:$A$1001,orders!$O$2:$O$1001,,0),"")</f>
        <v>Medium</v>
      </c>
      <c r="C785" t="str">
        <f>_xlfn.XLOOKUP(A785,orders!$A$2:$A$1001,orders!$N$2:$N$1001,,0)</f>
        <v>Liberica</v>
      </c>
      <c r="D785">
        <f>_xlfn.XLOOKUP(A785,orders!$A$2:$A$1001,orders!$M$2:$M$1001,,0)</f>
        <v>43.650000000000006</v>
      </c>
      <c r="E785" s="14">
        <f>_xlfn.XLOOKUP(A785,orders!$A$2:$A$1001,orders!$B$2:$B$1001,,0)</f>
        <v>44312</v>
      </c>
    </row>
    <row r="786" spans="1:5" x14ac:dyDescent="0.35">
      <c r="A786" t="str">
        <f>_xlfn.XLOOKUP(orders!$A786,orders!$A$2:$A$1001,orders!$A$2:$A$1001,,0)</f>
        <v>UZL-46108-213</v>
      </c>
      <c r="B786" t="str">
        <f>IFERROR(_xlfn.XLOOKUP(A786,orders!$A$2:$A$1001,orders!$O$2:$O$1001,,0),"")</f>
        <v>Light</v>
      </c>
      <c r="C786" t="str">
        <f>_xlfn.XLOOKUP(A786,orders!$A$2:$A$1001,orders!$N$2:$N$1001,,0)</f>
        <v>Liberica</v>
      </c>
      <c r="D786">
        <f>_xlfn.XLOOKUP(A786,orders!$A$2:$A$1001,orders!$M$2:$M$1001,,0)</f>
        <v>31.7</v>
      </c>
      <c r="E786" s="14">
        <f>_xlfn.XLOOKUP(A786,orders!$A$2:$A$1001,orders!$B$2:$B$1001,,0)</f>
        <v>44511</v>
      </c>
    </row>
    <row r="787" spans="1:5" x14ac:dyDescent="0.35">
      <c r="A787" t="str">
        <f>_xlfn.XLOOKUP(orders!$A787,orders!$A$2:$A$1001,orders!$A$2:$A$1001,,0)</f>
        <v>AOX-44467-109</v>
      </c>
      <c r="B787" t="str">
        <f>IFERROR(_xlfn.XLOOKUP(A787,orders!$A$2:$A$1001,orders!$O$2:$O$1001,,0),"")</f>
        <v>Dark</v>
      </c>
      <c r="C787" t="str">
        <f>_xlfn.XLOOKUP(A787,orders!$A$2:$A$1001,orders!$N$2:$N$1001,,0)</f>
        <v>Arabica</v>
      </c>
      <c r="D787">
        <f>_xlfn.XLOOKUP(A787,orders!$A$2:$A$1001,orders!$M$2:$M$1001,,0)</f>
        <v>22.884999999999998</v>
      </c>
      <c r="E787" s="14">
        <f>_xlfn.XLOOKUP(A787,orders!$A$2:$A$1001,orders!$B$2:$B$1001,,0)</f>
        <v>44362</v>
      </c>
    </row>
    <row r="788" spans="1:5" x14ac:dyDescent="0.35">
      <c r="A788" t="str">
        <f>_xlfn.XLOOKUP(orders!$A788,orders!$A$2:$A$1001,orders!$A$2:$A$1001,,0)</f>
        <v>TZD-67261-174</v>
      </c>
      <c r="B788" t="str">
        <f>IFERROR(_xlfn.XLOOKUP(A788,orders!$A$2:$A$1001,orders!$O$2:$O$1001,,0),"")</f>
        <v>Dark</v>
      </c>
      <c r="C788" t="str">
        <f>_xlfn.XLOOKUP(A788,orders!$A$2:$A$1001,orders!$N$2:$N$1001,,0)</f>
        <v>EXCELSA</v>
      </c>
      <c r="D788">
        <f>_xlfn.XLOOKUP(A788,orders!$A$2:$A$1001,orders!$M$2:$M$1001,,0)</f>
        <v>27.945</v>
      </c>
      <c r="E788" s="14">
        <f>_xlfn.XLOOKUP(A788,orders!$A$2:$A$1001,orders!$B$2:$B$1001,,0)</f>
        <v>43888</v>
      </c>
    </row>
    <row r="789" spans="1:5" x14ac:dyDescent="0.35">
      <c r="A789" t="str">
        <f>_xlfn.XLOOKUP(orders!$A789,orders!$A$2:$A$1001,orders!$A$2:$A$1001,,0)</f>
        <v>TBU-64277-625</v>
      </c>
      <c r="B789" t="str">
        <f>IFERROR(_xlfn.XLOOKUP(A789,orders!$A$2:$A$1001,orders!$O$2:$O$1001,,0),"")</f>
        <v>Medium</v>
      </c>
      <c r="C789" t="str">
        <f>_xlfn.XLOOKUP(A789,orders!$A$2:$A$1001,orders!$N$2:$N$1001,,0)</f>
        <v>EXCELSA</v>
      </c>
      <c r="D789">
        <f>_xlfn.XLOOKUP(A789,orders!$A$2:$A$1001,orders!$M$2:$M$1001,,0)</f>
        <v>82.5</v>
      </c>
      <c r="E789" s="14">
        <f>_xlfn.XLOOKUP(A789,orders!$A$2:$A$1001,orders!$B$2:$B$1001,,0)</f>
        <v>44305</v>
      </c>
    </row>
    <row r="790" spans="1:5" x14ac:dyDescent="0.35">
      <c r="A790" t="str">
        <f>_xlfn.XLOOKUP(orders!$A790,orders!$A$2:$A$1001,orders!$A$2:$A$1001,,0)</f>
        <v>TYP-85767-944</v>
      </c>
      <c r="B790" t="str">
        <f>IFERROR(_xlfn.XLOOKUP(A790,orders!$A$2:$A$1001,orders!$O$2:$O$1001,,0),"")</f>
        <v>Medium</v>
      </c>
      <c r="C790" t="str">
        <f>_xlfn.XLOOKUP(A790,orders!$A$2:$A$1001,orders!$N$2:$N$1001,,0)</f>
        <v>Robusta</v>
      </c>
      <c r="D790">
        <f>_xlfn.XLOOKUP(A790,orders!$A$2:$A$1001,orders!$M$2:$M$1001,,0)</f>
        <v>45.769999999999996</v>
      </c>
      <c r="E790" s="14">
        <f>_xlfn.XLOOKUP(A790,orders!$A$2:$A$1001,orders!$B$2:$B$1001,,0)</f>
        <v>44771</v>
      </c>
    </row>
    <row r="791" spans="1:5" x14ac:dyDescent="0.35">
      <c r="A791" t="str">
        <f>_xlfn.XLOOKUP(orders!$A791,orders!$A$2:$A$1001,orders!$A$2:$A$1001,,0)</f>
        <v>GTT-73214-334</v>
      </c>
      <c r="B791" t="str">
        <f>IFERROR(_xlfn.XLOOKUP(A791,orders!$A$2:$A$1001,orders!$O$2:$O$1001,,0),"")</f>
        <v>Light</v>
      </c>
      <c r="C791" t="str">
        <f>_xlfn.XLOOKUP(A791,orders!$A$2:$A$1001,orders!$N$2:$N$1001,,0)</f>
        <v>Arabica</v>
      </c>
      <c r="D791">
        <f>_xlfn.XLOOKUP(A791,orders!$A$2:$A$1001,orders!$M$2:$M$1001,,0)</f>
        <v>77.699999999999989</v>
      </c>
      <c r="E791" s="14">
        <f>_xlfn.XLOOKUP(A791,orders!$A$2:$A$1001,orders!$B$2:$B$1001,,0)</f>
        <v>43485</v>
      </c>
    </row>
    <row r="792" spans="1:5" x14ac:dyDescent="0.35">
      <c r="A792" t="str">
        <f>_xlfn.XLOOKUP(orders!$A792,orders!$A$2:$A$1001,orders!$A$2:$A$1001,,0)</f>
        <v>WAI-89905-069</v>
      </c>
      <c r="B792" t="str">
        <f>IFERROR(_xlfn.XLOOKUP(A792,orders!$A$2:$A$1001,orders!$O$2:$O$1001,,0),"")</f>
        <v>Light</v>
      </c>
      <c r="C792" t="str">
        <f>_xlfn.XLOOKUP(A792,orders!$A$2:$A$1001,orders!$N$2:$N$1001,,0)</f>
        <v>Arabica</v>
      </c>
      <c r="D792">
        <f>_xlfn.XLOOKUP(A792,orders!$A$2:$A$1001,orders!$M$2:$M$1001,,0)</f>
        <v>23.31</v>
      </c>
      <c r="E792" s="14">
        <f>_xlfn.XLOOKUP(A792,orders!$A$2:$A$1001,orders!$B$2:$B$1001,,0)</f>
        <v>44613</v>
      </c>
    </row>
    <row r="793" spans="1:5" x14ac:dyDescent="0.35">
      <c r="A793" t="str">
        <f>_xlfn.XLOOKUP(orders!$A793,orders!$A$2:$A$1001,orders!$A$2:$A$1001,,0)</f>
        <v>OJL-96844-459</v>
      </c>
      <c r="B793" t="str">
        <f>IFERROR(_xlfn.XLOOKUP(A793,orders!$A$2:$A$1001,orders!$O$2:$O$1001,,0),"")</f>
        <v>Light</v>
      </c>
      <c r="C793" t="str">
        <f>_xlfn.XLOOKUP(A793,orders!$A$2:$A$1001,orders!$N$2:$N$1001,,0)</f>
        <v>Liberica</v>
      </c>
      <c r="D793">
        <f>_xlfn.XLOOKUP(A793,orders!$A$2:$A$1001,orders!$M$2:$M$1001,,0)</f>
        <v>23.774999999999999</v>
      </c>
      <c r="E793" s="14">
        <f>_xlfn.XLOOKUP(A793,orders!$A$2:$A$1001,orders!$B$2:$B$1001,,0)</f>
        <v>43954</v>
      </c>
    </row>
    <row r="794" spans="1:5" x14ac:dyDescent="0.35">
      <c r="A794" t="str">
        <f>_xlfn.XLOOKUP(orders!$A794,orders!$A$2:$A$1001,orders!$A$2:$A$1001,,0)</f>
        <v>VGI-33205-360</v>
      </c>
      <c r="B794" t="str">
        <f>IFERROR(_xlfn.XLOOKUP(A794,orders!$A$2:$A$1001,orders!$O$2:$O$1001,,0),"")</f>
        <v>Medium</v>
      </c>
      <c r="C794" t="str">
        <f>_xlfn.XLOOKUP(A794,orders!$A$2:$A$1001,orders!$N$2:$N$1001,,0)</f>
        <v>Liberica</v>
      </c>
      <c r="D794">
        <f>_xlfn.XLOOKUP(A794,orders!$A$2:$A$1001,orders!$M$2:$M$1001,,0)</f>
        <v>52.38</v>
      </c>
      <c r="E794" s="14">
        <f>_xlfn.XLOOKUP(A794,orders!$A$2:$A$1001,orders!$B$2:$B$1001,,0)</f>
        <v>43545</v>
      </c>
    </row>
    <row r="795" spans="1:5" x14ac:dyDescent="0.35">
      <c r="A795" t="str">
        <f>_xlfn.XLOOKUP(orders!$A795,orders!$A$2:$A$1001,orders!$A$2:$A$1001,,0)</f>
        <v>PCA-14081-576</v>
      </c>
      <c r="B795" t="str">
        <f>IFERROR(_xlfn.XLOOKUP(A795,orders!$A$2:$A$1001,orders!$O$2:$O$1001,,0),"")</f>
        <v>Light</v>
      </c>
      <c r="C795" t="str">
        <f>_xlfn.XLOOKUP(A795,orders!$A$2:$A$1001,orders!$N$2:$N$1001,,0)</f>
        <v>Robusta</v>
      </c>
      <c r="D795">
        <f>_xlfn.XLOOKUP(A795,orders!$A$2:$A$1001,orders!$M$2:$M$1001,,0)</f>
        <v>17.924999999999997</v>
      </c>
      <c r="E795" s="14">
        <f>_xlfn.XLOOKUP(A795,orders!$A$2:$A$1001,orders!$B$2:$B$1001,,0)</f>
        <v>43629</v>
      </c>
    </row>
    <row r="796" spans="1:5" x14ac:dyDescent="0.35">
      <c r="A796" t="str">
        <f>_xlfn.XLOOKUP(orders!$A796,orders!$A$2:$A$1001,orders!$A$2:$A$1001,,0)</f>
        <v>SCS-67069-962</v>
      </c>
      <c r="B796" t="str">
        <f>IFERROR(_xlfn.XLOOKUP(A796,orders!$A$2:$A$1001,orders!$O$2:$O$1001,,0),"")</f>
        <v>Light</v>
      </c>
      <c r="C796" t="str">
        <f>_xlfn.XLOOKUP(A796,orders!$A$2:$A$1001,orders!$N$2:$N$1001,,0)</f>
        <v>Arabica</v>
      </c>
      <c r="D796">
        <f>_xlfn.XLOOKUP(A796,orders!$A$2:$A$1001,orders!$M$2:$M$1001,,0)</f>
        <v>148.92499999999998</v>
      </c>
      <c r="E796" s="14">
        <f>_xlfn.XLOOKUP(A796,orders!$A$2:$A$1001,orders!$B$2:$B$1001,,0)</f>
        <v>43987</v>
      </c>
    </row>
    <row r="797" spans="1:5" x14ac:dyDescent="0.35">
      <c r="A797" t="str">
        <f>_xlfn.XLOOKUP(orders!$A797,orders!$A$2:$A$1001,orders!$A$2:$A$1001,,0)</f>
        <v>BDM-03174-485</v>
      </c>
      <c r="B797" t="str">
        <f>IFERROR(_xlfn.XLOOKUP(A797,orders!$A$2:$A$1001,orders!$O$2:$O$1001,,0),"")</f>
        <v>Light</v>
      </c>
      <c r="C797" t="str">
        <f>_xlfn.XLOOKUP(A797,orders!$A$2:$A$1001,orders!$N$2:$N$1001,,0)</f>
        <v>Robusta</v>
      </c>
      <c r="D797">
        <f>_xlfn.XLOOKUP(A797,orders!$A$2:$A$1001,orders!$M$2:$M$1001,,0)</f>
        <v>28.679999999999996</v>
      </c>
      <c r="E797" s="14">
        <f>_xlfn.XLOOKUP(A797,orders!$A$2:$A$1001,orders!$B$2:$B$1001,,0)</f>
        <v>43540</v>
      </c>
    </row>
    <row r="798" spans="1:5" x14ac:dyDescent="0.35">
      <c r="A798" t="str">
        <f>_xlfn.XLOOKUP(orders!$A798,orders!$A$2:$A$1001,orders!$A$2:$A$1001,,0)</f>
        <v>UJV-32333-364</v>
      </c>
      <c r="B798" t="str">
        <f>IFERROR(_xlfn.XLOOKUP(A798,orders!$A$2:$A$1001,orders!$O$2:$O$1001,,0),"")</f>
        <v>Light</v>
      </c>
      <c r="C798" t="str">
        <f>_xlfn.XLOOKUP(A798,orders!$A$2:$A$1001,orders!$N$2:$N$1001,,0)</f>
        <v>Liberica</v>
      </c>
      <c r="D798">
        <f>_xlfn.XLOOKUP(A798,orders!$A$2:$A$1001,orders!$M$2:$M$1001,,0)</f>
        <v>9.51</v>
      </c>
      <c r="E798" s="14">
        <f>_xlfn.XLOOKUP(A798,orders!$A$2:$A$1001,orders!$B$2:$B$1001,,0)</f>
        <v>44533</v>
      </c>
    </row>
    <row r="799" spans="1:5" x14ac:dyDescent="0.35">
      <c r="A799" t="str">
        <f>_xlfn.XLOOKUP(orders!$A799,orders!$A$2:$A$1001,orders!$A$2:$A$1001,,0)</f>
        <v>FLI-11493-954</v>
      </c>
      <c r="B799" t="str">
        <f>IFERROR(_xlfn.XLOOKUP(A799,orders!$A$2:$A$1001,orders!$O$2:$O$1001,,0),"")</f>
        <v>Light</v>
      </c>
      <c r="C799" t="str">
        <f>_xlfn.XLOOKUP(A799,orders!$A$2:$A$1001,orders!$N$2:$N$1001,,0)</f>
        <v>Arabica</v>
      </c>
      <c r="D799">
        <f>_xlfn.XLOOKUP(A799,orders!$A$2:$A$1001,orders!$M$2:$M$1001,,0)</f>
        <v>31.08</v>
      </c>
      <c r="E799" s="14">
        <f>_xlfn.XLOOKUP(A799,orders!$A$2:$A$1001,orders!$B$2:$B$1001,,0)</f>
        <v>44751</v>
      </c>
    </row>
    <row r="800" spans="1:5" x14ac:dyDescent="0.35">
      <c r="A800" t="str">
        <f>_xlfn.XLOOKUP(orders!$A800,orders!$A$2:$A$1001,orders!$A$2:$A$1001,,0)</f>
        <v>IWL-13117-537</v>
      </c>
      <c r="B800" t="str">
        <f>IFERROR(_xlfn.XLOOKUP(A800,orders!$A$2:$A$1001,orders!$O$2:$O$1001,,0),"")</f>
        <v>Dark</v>
      </c>
      <c r="C800" t="str">
        <f>_xlfn.XLOOKUP(A800,orders!$A$2:$A$1001,orders!$N$2:$N$1001,,0)</f>
        <v>Robusta</v>
      </c>
      <c r="D800">
        <f>_xlfn.XLOOKUP(A800,orders!$A$2:$A$1001,orders!$M$2:$M$1001,,0)</f>
        <v>8.0549999999999997</v>
      </c>
      <c r="E800" s="14">
        <f>_xlfn.XLOOKUP(A800,orders!$A$2:$A$1001,orders!$B$2:$B$1001,,0)</f>
        <v>43950</v>
      </c>
    </row>
    <row r="801" spans="1:5" x14ac:dyDescent="0.35">
      <c r="A801" t="str">
        <f>_xlfn.XLOOKUP(orders!$A801,orders!$A$2:$A$1001,orders!$A$2:$A$1001,,0)</f>
        <v>OAM-76916-748</v>
      </c>
      <c r="B801" t="str">
        <f>IFERROR(_xlfn.XLOOKUP(A801,orders!$A$2:$A$1001,orders!$O$2:$O$1001,,0),"")</f>
        <v>Dark</v>
      </c>
      <c r="C801" t="str">
        <f>_xlfn.XLOOKUP(A801,orders!$A$2:$A$1001,orders!$N$2:$N$1001,,0)</f>
        <v>EXCELSA</v>
      </c>
      <c r="D801">
        <f>_xlfn.XLOOKUP(A801,orders!$A$2:$A$1001,orders!$M$2:$M$1001,,0)</f>
        <v>36.450000000000003</v>
      </c>
      <c r="E801" s="14">
        <f>_xlfn.XLOOKUP(A801,orders!$A$2:$A$1001,orders!$B$2:$B$1001,,0)</f>
        <v>44588</v>
      </c>
    </row>
    <row r="802" spans="1:5" x14ac:dyDescent="0.35">
      <c r="A802" t="str">
        <f>_xlfn.XLOOKUP(orders!$A802,orders!$A$2:$A$1001,orders!$A$2:$A$1001,,0)</f>
        <v>UMB-11223-710</v>
      </c>
      <c r="B802" t="str">
        <f>IFERROR(_xlfn.XLOOKUP(A802,orders!$A$2:$A$1001,orders!$O$2:$O$1001,,0),"")</f>
        <v>Dark</v>
      </c>
      <c r="C802" t="str">
        <f>_xlfn.XLOOKUP(A802,orders!$A$2:$A$1001,orders!$N$2:$N$1001,,0)</f>
        <v>Robusta</v>
      </c>
      <c r="D802">
        <f>_xlfn.XLOOKUP(A802,orders!$A$2:$A$1001,orders!$M$2:$M$1001,,0)</f>
        <v>16.11</v>
      </c>
      <c r="E802" s="14">
        <f>_xlfn.XLOOKUP(A802,orders!$A$2:$A$1001,orders!$B$2:$B$1001,,0)</f>
        <v>44240</v>
      </c>
    </row>
    <row r="803" spans="1:5" x14ac:dyDescent="0.35">
      <c r="A803" t="str">
        <f>_xlfn.XLOOKUP(orders!$A803,orders!$A$2:$A$1001,orders!$A$2:$A$1001,,0)</f>
        <v>LXR-09892-726</v>
      </c>
      <c r="B803" t="str">
        <f>IFERROR(_xlfn.XLOOKUP(A803,orders!$A$2:$A$1001,orders!$O$2:$O$1001,,0),"")</f>
        <v>Dark</v>
      </c>
      <c r="C803" t="str">
        <f>_xlfn.XLOOKUP(A803,orders!$A$2:$A$1001,orders!$N$2:$N$1001,,0)</f>
        <v>Robusta</v>
      </c>
      <c r="D803">
        <f>_xlfn.XLOOKUP(A803,orders!$A$2:$A$1001,orders!$M$2:$M$1001,,0)</f>
        <v>41.169999999999995</v>
      </c>
      <c r="E803" s="14">
        <f>_xlfn.XLOOKUP(A803,orders!$A$2:$A$1001,orders!$B$2:$B$1001,,0)</f>
        <v>44025</v>
      </c>
    </row>
    <row r="804" spans="1:5" x14ac:dyDescent="0.35">
      <c r="A804" t="str">
        <f>_xlfn.XLOOKUP(orders!$A804,orders!$A$2:$A$1001,orders!$A$2:$A$1001,,0)</f>
        <v>QXX-89943-393</v>
      </c>
      <c r="B804" t="str">
        <f>IFERROR(_xlfn.XLOOKUP(A804,orders!$A$2:$A$1001,orders!$O$2:$O$1001,,0),"")</f>
        <v>Dark</v>
      </c>
      <c r="C804" t="str">
        <f>_xlfn.XLOOKUP(A804,orders!$A$2:$A$1001,orders!$N$2:$N$1001,,0)</f>
        <v>Robusta</v>
      </c>
      <c r="D804">
        <f>_xlfn.XLOOKUP(A804,orders!$A$2:$A$1001,orders!$M$2:$M$1001,,0)</f>
        <v>10.739999999999998</v>
      </c>
      <c r="E804" s="14">
        <f>_xlfn.XLOOKUP(A804,orders!$A$2:$A$1001,orders!$B$2:$B$1001,,0)</f>
        <v>43902</v>
      </c>
    </row>
    <row r="805" spans="1:5" x14ac:dyDescent="0.35">
      <c r="A805" t="str">
        <f>_xlfn.XLOOKUP(orders!$A805,orders!$A$2:$A$1001,orders!$A$2:$A$1001,,0)</f>
        <v>WVS-57822-366</v>
      </c>
      <c r="B805" t="str">
        <f>IFERROR(_xlfn.XLOOKUP(A805,orders!$A$2:$A$1001,orders!$O$2:$O$1001,,0),"")</f>
        <v>Medium</v>
      </c>
      <c r="C805" t="str">
        <f>_xlfn.XLOOKUP(A805,orders!$A$2:$A$1001,orders!$N$2:$N$1001,,0)</f>
        <v>EXCELSA</v>
      </c>
      <c r="D805">
        <f>_xlfn.XLOOKUP(A805,orders!$A$2:$A$1001,orders!$M$2:$M$1001,,0)</f>
        <v>126.49999999999999</v>
      </c>
      <c r="E805" s="14">
        <f>_xlfn.XLOOKUP(A805,orders!$A$2:$A$1001,orders!$B$2:$B$1001,,0)</f>
        <v>43955</v>
      </c>
    </row>
    <row r="806" spans="1:5" x14ac:dyDescent="0.35">
      <c r="A806" t="str">
        <f>_xlfn.XLOOKUP(orders!$A806,orders!$A$2:$A$1001,orders!$A$2:$A$1001,,0)</f>
        <v>CLJ-23403-689</v>
      </c>
      <c r="B806" t="str">
        <f>IFERROR(_xlfn.XLOOKUP(A806,orders!$A$2:$A$1001,orders!$O$2:$O$1001,,0),"")</f>
        <v>Light</v>
      </c>
      <c r="C806" t="str">
        <f>_xlfn.XLOOKUP(A806,orders!$A$2:$A$1001,orders!$N$2:$N$1001,,0)</f>
        <v>Robusta</v>
      </c>
      <c r="D806">
        <f>_xlfn.XLOOKUP(A806,orders!$A$2:$A$1001,orders!$M$2:$M$1001,,0)</f>
        <v>23.9</v>
      </c>
      <c r="E806" s="14">
        <f>_xlfn.XLOOKUP(A806,orders!$A$2:$A$1001,orders!$B$2:$B$1001,,0)</f>
        <v>44289</v>
      </c>
    </row>
    <row r="807" spans="1:5" x14ac:dyDescent="0.35">
      <c r="A807" t="str">
        <f>_xlfn.XLOOKUP(orders!$A807,orders!$A$2:$A$1001,orders!$A$2:$A$1001,,0)</f>
        <v>XNU-83276-288</v>
      </c>
      <c r="B807" t="str">
        <f>IFERROR(_xlfn.XLOOKUP(A807,orders!$A$2:$A$1001,orders!$O$2:$O$1001,,0),"")</f>
        <v>Medium</v>
      </c>
      <c r="C807" t="str">
        <f>_xlfn.XLOOKUP(A807,orders!$A$2:$A$1001,orders!$N$2:$N$1001,,0)</f>
        <v>Robusta</v>
      </c>
      <c r="D807">
        <f>_xlfn.XLOOKUP(A807,orders!$A$2:$A$1001,orders!$M$2:$M$1001,,0)</f>
        <v>5.97</v>
      </c>
      <c r="E807" s="14">
        <f>_xlfn.XLOOKUP(A807,orders!$A$2:$A$1001,orders!$B$2:$B$1001,,0)</f>
        <v>44713</v>
      </c>
    </row>
    <row r="808" spans="1:5" x14ac:dyDescent="0.35">
      <c r="A808" t="str">
        <f>_xlfn.XLOOKUP(orders!$A808,orders!$A$2:$A$1001,orders!$A$2:$A$1001,,0)</f>
        <v>YOG-94666-679</v>
      </c>
      <c r="B808" t="str">
        <f>IFERROR(_xlfn.XLOOKUP(A808,orders!$A$2:$A$1001,orders!$O$2:$O$1001,,0),"")</f>
        <v>Dark</v>
      </c>
      <c r="C808" t="str">
        <f>_xlfn.XLOOKUP(A808,orders!$A$2:$A$1001,orders!$N$2:$N$1001,,0)</f>
        <v>Liberica</v>
      </c>
      <c r="D808">
        <f>_xlfn.XLOOKUP(A808,orders!$A$2:$A$1001,orders!$M$2:$M$1001,,0)</f>
        <v>7.77</v>
      </c>
      <c r="E808" s="14">
        <f>_xlfn.XLOOKUP(A808,orders!$A$2:$A$1001,orders!$B$2:$B$1001,,0)</f>
        <v>44241</v>
      </c>
    </row>
    <row r="809" spans="1:5" x14ac:dyDescent="0.35">
      <c r="A809" t="str">
        <f>_xlfn.XLOOKUP(orders!$A809,orders!$A$2:$A$1001,orders!$A$2:$A$1001,,0)</f>
        <v>KHG-33953-115</v>
      </c>
      <c r="B809" t="str">
        <f>IFERROR(_xlfn.XLOOKUP(A809,orders!$A$2:$A$1001,orders!$O$2:$O$1001,,0),"")</f>
        <v>Dark</v>
      </c>
      <c r="C809" t="str">
        <f>_xlfn.XLOOKUP(A809,orders!$A$2:$A$1001,orders!$N$2:$N$1001,,0)</f>
        <v>Liberica</v>
      </c>
      <c r="D809">
        <f>_xlfn.XLOOKUP(A809,orders!$A$2:$A$1001,orders!$M$2:$M$1001,,0)</f>
        <v>23.31</v>
      </c>
      <c r="E809" s="14">
        <f>_xlfn.XLOOKUP(A809,orders!$A$2:$A$1001,orders!$B$2:$B$1001,,0)</f>
        <v>44543</v>
      </c>
    </row>
    <row r="810" spans="1:5" x14ac:dyDescent="0.35">
      <c r="A810" t="str">
        <f>_xlfn.XLOOKUP(orders!$A810,orders!$A$2:$A$1001,orders!$A$2:$A$1001,,0)</f>
        <v>MHD-95615-696</v>
      </c>
      <c r="B810" t="str">
        <f>IFERROR(_xlfn.XLOOKUP(A810,orders!$A$2:$A$1001,orders!$O$2:$O$1001,,0),"")</f>
        <v>Light</v>
      </c>
      <c r="C810" t="str">
        <f>_xlfn.XLOOKUP(A810,orders!$A$2:$A$1001,orders!$N$2:$N$1001,,0)</f>
        <v>Robusta</v>
      </c>
      <c r="D810">
        <f>_xlfn.XLOOKUP(A810,orders!$A$2:$A$1001,orders!$M$2:$M$1001,,0)</f>
        <v>137.42499999999998</v>
      </c>
      <c r="E810" s="14">
        <f>_xlfn.XLOOKUP(A810,orders!$A$2:$A$1001,orders!$B$2:$B$1001,,0)</f>
        <v>43868</v>
      </c>
    </row>
    <row r="811" spans="1:5" x14ac:dyDescent="0.35">
      <c r="A811" t="str">
        <f>_xlfn.XLOOKUP(orders!$A811,orders!$A$2:$A$1001,orders!$A$2:$A$1001,,0)</f>
        <v>HBH-64794-080</v>
      </c>
      <c r="B811" t="str">
        <f>IFERROR(_xlfn.XLOOKUP(A811,orders!$A$2:$A$1001,orders!$O$2:$O$1001,,0),"")</f>
        <v>Dark</v>
      </c>
      <c r="C811" t="str">
        <f>_xlfn.XLOOKUP(A811,orders!$A$2:$A$1001,orders!$N$2:$N$1001,,0)</f>
        <v>Robusta</v>
      </c>
      <c r="D811">
        <f>_xlfn.XLOOKUP(A811,orders!$A$2:$A$1001,orders!$M$2:$M$1001,,0)</f>
        <v>8.0549999999999997</v>
      </c>
      <c r="E811" s="14">
        <f>_xlfn.XLOOKUP(A811,orders!$A$2:$A$1001,orders!$B$2:$B$1001,,0)</f>
        <v>44235</v>
      </c>
    </row>
    <row r="812" spans="1:5" x14ac:dyDescent="0.35">
      <c r="A812" t="str">
        <f>_xlfn.XLOOKUP(orders!$A812,orders!$A$2:$A$1001,orders!$A$2:$A$1001,,0)</f>
        <v>CNJ-56058-223</v>
      </c>
      <c r="B812" t="str">
        <f>IFERROR(_xlfn.XLOOKUP(A812,orders!$A$2:$A$1001,orders!$O$2:$O$1001,,0),"")</f>
        <v>Light</v>
      </c>
      <c r="C812" t="str">
        <f>_xlfn.XLOOKUP(A812,orders!$A$2:$A$1001,orders!$N$2:$N$1001,,0)</f>
        <v>Liberica</v>
      </c>
      <c r="D812">
        <f>_xlfn.XLOOKUP(A812,orders!$A$2:$A$1001,orders!$M$2:$M$1001,,0)</f>
        <v>28.53</v>
      </c>
      <c r="E812" s="14">
        <f>_xlfn.XLOOKUP(A812,orders!$A$2:$A$1001,orders!$B$2:$B$1001,,0)</f>
        <v>44054</v>
      </c>
    </row>
    <row r="813" spans="1:5" x14ac:dyDescent="0.35">
      <c r="A813" t="str">
        <f>_xlfn.XLOOKUP(orders!$A813,orders!$A$2:$A$1001,orders!$A$2:$A$1001,,0)</f>
        <v>KHO-27106-786</v>
      </c>
      <c r="B813" t="str">
        <f>IFERROR(_xlfn.XLOOKUP(A813,orders!$A$2:$A$1001,orders!$O$2:$O$1001,,0),"")</f>
        <v>Medium</v>
      </c>
      <c r="C813" t="str">
        <f>_xlfn.XLOOKUP(A813,orders!$A$2:$A$1001,orders!$N$2:$N$1001,,0)</f>
        <v>Arabica</v>
      </c>
      <c r="D813">
        <f>_xlfn.XLOOKUP(A813,orders!$A$2:$A$1001,orders!$M$2:$M$1001,,0)</f>
        <v>67.5</v>
      </c>
      <c r="E813" s="14">
        <f>_xlfn.XLOOKUP(A813,orders!$A$2:$A$1001,orders!$B$2:$B$1001,,0)</f>
        <v>44114</v>
      </c>
    </row>
    <row r="814" spans="1:5" x14ac:dyDescent="0.35">
      <c r="A814" t="str">
        <f>_xlfn.XLOOKUP(orders!$A814,orders!$A$2:$A$1001,orders!$A$2:$A$1001,,0)</f>
        <v>KHO-27106-786</v>
      </c>
      <c r="B814" t="str">
        <f>IFERROR(_xlfn.XLOOKUP(A814,orders!$A$2:$A$1001,orders!$O$2:$O$1001,,0),"")</f>
        <v>Medium</v>
      </c>
      <c r="C814" t="str">
        <f>_xlfn.XLOOKUP(A814,orders!$A$2:$A$1001,orders!$N$2:$N$1001,,0)</f>
        <v>Arabica</v>
      </c>
      <c r="D814">
        <f>_xlfn.XLOOKUP(A814,orders!$A$2:$A$1001,orders!$M$2:$M$1001,,0)</f>
        <v>67.5</v>
      </c>
      <c r="E814" s="14">
        <f>_xlfn.XLOOKUP(A814,orders!$A$2:$A$1001,orders!$B$2:$B$1001,,0)</f>
        <v>44114</v>
      </c>
    </row>
    <row r="815" spans="1:5" x14ac:dyDescent="0.35">
      <c r="A815" t="str">
        <f>_xlfn.XLOOKUP(orders!$A815,orders!$A$2:$A$1001,orders!$A$2:$A$1001,,0)</f>
        <v>YAC-50329-982</v>
      </c>
      <c r="B815" t="str">
        <f>IFERROR(_xlfn.XLOOKUP(A815,orders!$A$2:$A$1001,orders!$O$2:$O$1001,,0),"")</f>
        <v>Medium</v>
      </c>
      <c r="C815" t="str">
        <f>_xlfn.XLOOKUP(A815,orders!$A$2:$A$1001,orders!$N$2:$N$1001,,0)</f>
        <v>EXCELSA</v>
      </c>
      <c r="D815">
        <f>_xlfn.XLOOKUP(A815,orders!$A$2:$A$1001,orders!$M$2:$M$1001,,0)</f>
        <v>31.624999999999996</v>
      </c>
      <c r="E815" s="14">
        <f>_xlfn.XLOOKUP(A815,orders!$A$2:$A$1001,orders!$B$2:$B$1001,,0)</f>
        <v>44173</v>
      </c>
    </row>
    <row r="816" spans="1:5" x14ac:dyDescent="0.35">
      <c r="A816" t="str">
        <f>_xlfn.XLOOKUP(orders!$A816,orders!$A$2:$A$1001,orders!$A$2:$A$1001,,0)</f>
        <v>VVL-95291-039</v>
      </c>
      <c r="B816" t="str">
        <f>IFERROR(_xlfn.XLOOKUP(A816,orders!$A$2:$A$1001,orders!$O$2:$O$1001,,0),"")</f>
        <v>Light</v>
      </c>
      <c r="C816" t="str">
        <f>_xlfn.XLOOKUP(A816,orders!$A$2:$A$1001,orders!$N$2:$N$1001,,0)</f>
        <v>EXCELSA</v>
      </c>
      <c r="D816">
        <f>_xlfn.XLOOKUP(A816,orders!$A$2:$A$1001,orders!$M$2:$M$1001,,0)</f>
        <v>8.91</v>
      </c>
      <c r="E816" s="14">
        <f>_xlfn.XLOOKUP(A816,orders!$A$2:$A$1001,orders!$B$2:$B$1001,,0)</f>
        <v>43573</v>
      </c>
    </row>
    <row r="817" spans="1:5" x14ac:dyDescent="0.35">
      <c r="A817" t="str">
        <f>_xlfn.XLOOKUP(orders!$A817,orders!$A$2:$A$1001,orders!$A$2:$A$1001,,0)</f>
        <v>VUT-20974-364</v>
      </c>
      <c r="B817" t="str">
        <f>IFERROR(_xlfn.XLOOKUP(A817,orders!$A$2:$A$1001,orders!$O$2:$O$1001,,0),"")</f>
        <v>Medium</v>
      </c>
      <c r="C817" t="str">
        <f>_xlfn.XLOOKUP(A817,orders!$A$2:$A$1001,orders!$N$2:$N$1001,,0)</f>
        <v>Robusta</v>
      </c>
      <c r="D817">
        <f>_xlfn.XLOOKUP(A817,orders!$A$2:$A$1001,orders!$M$2:$M$1001,,0)</f>
        <v>35.82</v>
      </c>
      <c r="E817" s="14">
        <f>_xlfn.XLOOKUP(A817,orders!$A$2:$A$1001,orders!$B$2:$B$1001,,0)</f>
        <v>44200</v>
      </c>
    </row>
    <row r="818" spans="1:5" x14ac:dyDescent="0.35">
      <c r="A818" t="str">
        <f>_xlfn.XLOOKUP(orders!$A818,orders!$A$2:$A$1001,orders!$A$2:$A$1001,,0)</f>
        <v>SFC-34054-213</v>
      </c>
      <c r="B818" t="str">
        <f>IFERROR(_xlfn.XLOOKUP(A818,orders!$A$2:$A$1001,orders!$O$2:$O$1001,,0),"")</f>
        <v>Light</v>
      </c>
      <c r="C818" t="str">
        <f>_xlfn.XLOOKUP(A818,orders!$A$2:$A$1001,orders!$N$2:$N$1001,,0)</f>
        <v>Liberica</v>
      </c>
      <c r="D818">
        <f>_xlfn.XLOOKUP(A818,orders!$A$2:$A$1001,orders!$M$2:$M$1001,,0)</f>
        <v>38.04</v>
      </c>
      <c r="E818" s="14">
        <f>_xlfn.XLOOKUP(A818,orders!$A$2:$A$1001,orders!$B$2:$B$1001,,0)</f>
        <v>43534</v>
      </c>
    </row>
    <row r="819" spans="1:5" x14ac:dyDescent="0.35">
      <c r="A819" t="str">
        <f>_xlfn.XLOOKUP(orders!$A819,orders!$A$2:$A$1001,orders!$A$2:$A$1001,,0)</f>
        <v>UDS-04807-593</v>
      </c>
      <c r="B819" t="str">
        <f>IFERROR(_xlfn.XLOOKUP(A819,orders!$A$2:$A$1001,orders!$O$2:$O$1001,,0),"")</f>
        <v>Dark</v>
      </c>
      <c r="C819" t="str">
        <f>_xlfn.XLOOKUP(A819,orders!$A$2:$A$1001,orders!$N$2:$N$1001,,0)</f>
        <v>Liberica</v>
      </c>
      <c r="D819">
        <f>_xlfn.XLOOKUP(A819,orders!$A$2:$A$1001,orders!$M$2:$M$1001,,0)</f>
        <v>15.54</v>
      </c>
      <c r="E819" s="14">
        <f>_xlfn.XLOOKUP(A819,orders!$A$2:$A$1001,orders!$B$2:$B$1001,,0)</f>
        <v>43798</v>
      </c>
    </row>
    <row r="820" spans="1:5" x14ac:dyDescent="0.35">
      <c r="A820" t="str">
        <f>_xlfn.XLOOKUP(orders!$A820,orders!$A$2:$A$1001,orders!$A$2:$A$1001,,0)</f>
        <v>FWE-98471-488</v>
      </c>
      <c r="B820" t="str">
        <f>IFERROR(_xlfn.XLOOKUP(A820,orders!$A$2:$A$1001,orders!$O$2:$O$1001,,0),"")</f>
        <v>Light</v>
      </c>
      <c r="C820" t="str">
        <f>_xlfn.XLOOKUP(A820,orders!$A$2:$A$1001,orders!$N$2:$N$1001,,0)</f>
        <v>Liberica</v>
      </c>
      <c r="D820">
        <f>_xlfn.XLOOKUP(A820,orders!$A$2:$A$1001,orders!$M$2:$M$1001,,0)</f>
        <v>79.25</v>
      </c>
      <c r="E820" s="14">
        <f>_xlfn.XLOOKUP(A820,orders!$A$2:$A$1001,orders!$B$2:$B$1001,,0)</f>
        <v>44761</v>
      </c>
    </row>
    <row r="821" spans="1:5" x14ac:dyDescent="0.35">
      <c r="A821" t="str">
        <f>_xlfn.XLOOKUP(orders!$A821,orders!$A$2:$A$1001,orders!$A$2:$A$1001,,0)</f>
        <v>RAU-17060-674</v>
      </c>
      <c r="B821" t="str">
        <f>IFERROR(_xlfn.XLOOKUP(A821,orders!$A$2:$A$1001,orders!$O$2:$O$1001,,0),"")</f>
        <v>Light</v>
      </c>
      <c r="C821" t="str">
        <f>_xlfn.XLOOKUP(A821,orders!$A$2:$A$1001,orders!$N$2:$N$1001,,0)</f>
        <v>Liberica</v>
      </c>
      <c r="D821">
        <f>_xlfn.XLOOKUP(A821,orders!$A$2:$A$1001,orders!$M$2:$M$1001,,0)</f>
        <v>4.7549999999999999</v>
      </c>
      <c r="E821" s="14">
        <f>_xlfn.XLOOKUP(A821,orders!$A$2:$A$1001,orders!$B$2:$B$1001,,0)</f>
        <v>44008</v>
      </c>
    </row>
    <row r="822" spans="1:5" x14ac:dyDescent="0.35">
      <c r="A822" t="str">
        <f>_xlfn.XLOOKUP(orders!$A822,orders!$A$2:$A$1001,orders!$A$2:$A$1001,,0)</f>
        <v>AOL-13866-711</v>
      </c>
      <c r="B822" t="str">
        <f>IFERROR(_xlfn.XLOOKUP(A822,orders!$A$2:$A$1001,orders!$O$2:$O$1001,,0),"")</f>
        <v>Medium</v>
      </c>
      <c r="C822" t="str">
        <f>_xlfn.XLOOKUP(A822,orders!$A$2:$A$1001,orders!$N$2:$N$1001,,0)</f>
        <v>EXCELSA</v>
      </c>
      <c r="D822">
        <f>_xlfn.XLOOKUP(A822,orders!$A$2:$A$1001,orders!$M$2:$M$1001,,0)</f>
        <v>55</v>
      </c>
      <c r="E822" s="14">
        <f>_xlfn.XLOOKUP(A822,orders!$A$2:$A$1001,orders!$B$2:$B$1001,,0)</f>
        <v>43510</v>
      </c>
    </row>
    <row r="823" spans="1:5" x14ac:dyDescent="0.35">
      <c r="A823" t="str">
        <f>_xlfn.XLOOKUP(orders!$A823,orders!$A$2:$A$1001,orders!$A$2:$A$1001,,0)</f>
        <v>NOA-79645-377</v>
      </c>
      <c r="B823" t="str">
        <f>IFERROR(_xlfn.XLOOKUP(A823,orders!$A$2:$A$1001,orders!$O$2:$O$1001,,0),"")</f>
        <v>Dark</v>
      </c>
      <c r="C823" t="str">
        <f>_xlfn.XLOOKUP(A823,orders!$A$2:$A$1001,orders!$N$2:$N$1001,,0)</f>
        <v>Robusta</v>
      </c>
      <c r="D823">
        <f>_xlfn.XLOOKUP(A823,orders!$A$2:$A$1001,orders!$M$2:$M$1001,,0)</f>
        <v>26.849999999999994</v>
      </c>
      <c r="E823" s="14">
        <f>_xlfn.XLOOKUP(A823,orders!$A$2:$A$1001,orders!$B$2:$B$1001,,0)</f>
        <v>44144</v>
      </c>
    </row>
    <row r="824" spans="1:5" x14ac:dyDescent="0.35">
      <c r="A824" t="str">
        <f>_xlfn.XLOOKUP(orders!$A824,orders!$A$2:$A$1001,orders!$A$2:$A$1001,,0)</f>
        <v>KMS-49214-806</v>
      </c>
      <c r="B824" t="str">
        <f>IFERROR(_xlfn.XLOOKUP(A824,orders!$A$2:$A$1001,orders!$O$2:$O$1001,,0),"")</f>
        <v>Light</v>
      </c>
      <c r="C824" t="str">
        <f>_xlfn.XLOOKUP(A824,orders!$A$2:$A$1001,orders!$N$2:$N$1001,,0)</f>
        <v>EXCELSA</v>
      </c>
      <c r="D824">
        <f>_xlfn.XLOOKUP(A824,orders!$A$2:$A$1001,orders!$M$2:$M$1001,,0)</f>
        <v>136.61999999999998</v>
      </c>
      <c r="E824" s="14">
        <f>_xlfn.XLOOKUP(A824,orders!$A$2:$A$1001,orders!$B$2:$B$1001,,0)</f>
        <v>43585</v>
      </c>
    </row>
    <row r="825" spans="1:5" x14ac:dyDescent="0.35">
      <c r="A825" t="str">
        <f>_xlfn.XLOOKUP(orders!$A825,orders!$A$2:$A$1001,orders!$A$2:$A$1001,,0)</f>
        <v>ABK-08091-531</v>
      </c>
      <c r="B825" t="str">
        <f>IFERROR(_xlfn.XLOOKUP(A825,orders!$A$2:$A$1001,orders!$O$2:$O$1001,,0),"")</f>
        <v>Light</v>
      </c>
      <c r="C825" t="str">
        <f>_xlfn.XLOOKUP(A825,orders!$A$2:$A$1001,orders!$N$2:$N$1001,,0)</f>
        <v>Liberica</v>
      </c>
      <c r="D825">
        <f>_xlfn.XLOOKUP(A825,orders!$A$2:$A$1001,orders!$M$2:$M$1001,,0)</f>
        <v>47.55</v>
      </c>
      <c r="E825" s="14">
        <f>_xlfn.XLOOKUP(A825,orders!$A$2:$A$1001,orders!$B$2:$B$1001,,0)</f>
        <v>44134</v>
      </c>
    </row>
    <row r="826" spans="1:5" x14ac:dyDescent="0.35">
      <c r="A826" t="str">
        <f>_xlfn.XLOOKUP(orders!$A826,orders!$A$2:$A$1001,orders!$A$2:$A$1001,,0)</f>
        <v>GPT-67705-953</v>
      </c>
      <c r="B826" t="str">
        <f>IFERROR(_xlfn.XLOOKUP(A826,orders!$A$2:$A$1001,orders!$O$2:$O$1001,,0),"")</f>
        <v>Medium</v>
      </c>
      <c r="C826" t="str">
        <f>_xlfn.XLOOKUP(A826,orders!$A$2:$A$1001,orders!$N$2:$N$1001,,0)</f>
        <v>Arabica</v>
      </c>
      <c r="D826">
        <f>_xlfn.XLOOKUP(A826,orders!$A$2:$A$1001,orders!$M$2:$M$1001,,0)</f>
        <v>16.875</v>
      </c>
      <c r="E826" s="14">
        <f>_xlfn.XLOOKUP(A826,orders!$A$2:$A$1001,orders!$B$2:$B$1001,,0)</f>
        <v>43781</v>
      </c>
    </row>
    <row r="827" spans="1:5" x14ac:dyDescent="0.35">
      <c r="A827" t="str">
        <f>_xlfn.XLOOKUP(orders!$A827,orders!$A$2:$A$1001,orders!$A$2:$A$1001,,0)</f>
        <v>JNA-21450-177</v>
      </c>
      <c r="B827" t="str">
        <f>IFERROR(_xlfn.XLOOKUP(A827,orders!$A$2:$A$1001,orders!$O$2:$O$1001,,0),"")</f>
        <v>Dark</v>
      </c>
      <c r="C827" t="str">
        <f>_xlfn.XLOOKUP(A827,orders!$A$2:$A$1001,orders!$N$2:$N$1001,,0)</f>
        <v>Arabica</v>
      </c>
      <c r="D827">
        <f>_xlfn.XLOOKUP(A827,orders!$A$2:$A$1001,orders!$M$2:$M$1001,,0)</f>
        <v>29.849999999999998</v>
      </c>
      <c r="E827" s="14">
        <f>_xlfn.XLOOKUP(A827,orders!$A$2:$A$1001,orders!$B$2:$B$1001,,0)</f>
        <v>44603</v>
      </c>
    </row>
    <row r="828" spans="1:5" x14ac:dyDescent="0.35">
      <c r="A828" t="str">
        <f>_xlfn.XLOOKUP(orders!$A828,orders!$A$2:$A$1001,orders!$A$2:$A$1001,,0)</f>
        <v>MPQ-23421-608</v>
      </c>
      <c r="B828" t="str">
        <f>IFERROR(_xlfn.XLOOKUP(A828,orders!$A$2:$A$1001,orders!$O$2:$O$1001,,0),"")</f>
        <v>Medium</v>
      </c>
      <c r="C828" t="str">
        <f>_xlfn.XLOOKUP(A828,orders!$A$2:$A$1001,orders!$N$2:$N$1001,,0)</f>
        <v>EXCELSA</v>
      </c>
      <c r="D828">
        <f>_xlfn.XLOOKUP(A828,orders!$A$2:$A$1001,orders!$M$2:$M$1001,,0)</f>
        <v>41.25</v>
      </c>
      <c r="E828" s="14">
        <f>_xlfn.XLOOKUP(A828,orders!$A$2:$A$1001,orders!$B$2:$B$1001,,0)</f>
        <v>44283</v>
      </c>
    </row>
    <row r="829" spans="1:5" x14ac:dyDescent="0.35">
      <c r="A829" t="str">
        <f>_xlfn.XLOOKUP(orders!$A829,orders!$A$2:$A$1001,orders!$A$2:$A$1001,,0)</f>
        <v>NLI-63891-565</v>
      </c>
      <c r="B829" t="str">
        <f>IFERROR(_xlfn.XLOOKUP(A829,orders!$A$2:$A$1001,orders!$O$2:$O$1001,,0),"")</f>
        <v>Medium</v>
      </c>
      <c r="C829" t="str">
        <f>_xlfn.XLOOKUP(A829,orders!$A$2:$A$1001,orders!$N$2:$N$1001,,0)</f>
        <v>EXCELSA</v>
      </c>
      <c r="D829">
        <f>_xlfn.XLOOKUP(A829,orders!$A$2:$A$1001,orders!$M$2:$M$1001,,0)</f>
        <v>20.625</v>
      </c>
      <c r="E829" s="14">
        <f>_xlfn.XLOOKUP(A829,orders!$A$2:$A$1001,orders!$B$2:$B$1001,,0)</f>
        <v>44540</v>
      </c>
    </row>
    <row r="830" spans="1:5" x14ac:dyDescent="0.35">
      <c r="A830" t="str">
        <f>_xlfn.XLOOKUP(orders!$A830,orders!$A$2:$A$1001,orders!$A$2:$A$1001,,0)</f>
        <v>HHF-36647-854</v>
      </c>
      <c r="B830" t="str">
        <f>IFERROR(_xlfn.XLOOKUP(A830,orders!$A$2:$A$1001,orders!$O$2:$O$1001,,0),"")</f>
        <v>Dark</v>
      </c>
      <c r="C830" t="str">
        <f>_xlfn.XLOOKUP(A830,orders!$A$2:$A$1001,orders!$N$2:$N$1001,,0)</f>
        <v>Arabica</v>
      </c>
      <c r="D830">
        <f>_xlfn.XLOOKUP(A830,orders!$A$2:$A$1001,orders!$M$2:$M$1001,,0)</f>
        <v>137.31</v>
      </c>
      <c r="E830" s="14">
        <f>_xlfn.XLOOKUP(A830,orders!$A$2:$A$1001,orders!$B$2:$B$1001,,0)</f>
        <v>44505</v>
      </c>
    </row>
    <row r="831" spans="1:5" x14ac:dyDescent="0.35">
      <c r="A831" t="str">
        <f>_xlfn.XLOOKUP(orders!$A831,orders!$A$2:$A$1001,orders!$A$2:$A$1001,,0)</f>
        <v>SBN-16537-046</v>
      </c>
      <c r="B831" t="str">
        <f>IFERROR(_xlfn.XLOOKUP(A831,orders!$A$2:$A$1001,orders!$O$2:$O$1001,,0),"")</f>
        <v>Dark</v>
      </c>
      <c r="C831" t="str">
        <f>_xlfn.XLOOKUP(A831,orders!$A$2:$A$1001,orders!$N$2:$N$1001,,0)</f>
        <v>Arabica</v>
      </c>
      <c r="D831">
        <f>_xlfn.XLOOKUP(A831,orders!$A$2:$A$1001,orders!$M$2:$M$1001,,0)</f>
        <v>2.9849999999999999</v>
      </c>
      <c r="E831" s="14">
        <f>_xlfn.XLOOKUP(A831,orders!$A$2:$A$1001,orders!$B$2:$B$1001,,0)</f>
        <v>43890</v>
      </c>
    </row>
    <row r="832" spans="1:5" x14ac:dyDescent="0.35">
      <c r="A832" t="str">
        <f>_xlfn.XLOOKUP(orders!$A832,orders!$A$2:$A$1001,orders!$A$2:$A$1001,,0)</f>
        <v>XZD-44484-632</v>
      </c>
      <c r="B832" t="str">
        <f>IFERROR(_xlfn.XLOOKUP(A832,orders!$A$2:$A$1001,orders!$O$2:$O$1001,,0),"")</f>
        <v>Medium</v>
      </c>
      <c r="C832" t="str">
        <f>_xlfn.XLOOKUP(A832,orders!$A$2:$A$1001,orders!$N$2:$N$1001,,0)</f>
        <v>EXCELSA</v>
      </c>
      <c r="D832">
        <f>_xlfn.XLOOKUP(A832,orders!$A$2:$A$1001,orders!$M$2:$M$1001,,0)</f>
        <v>27.5</v>
      </c>
      <c r="E832" s="14">
        <f>_xlfn.XLOOKUP(A832,orders!$A$2:$A$1001,orders!$B$2:$B$1001,,0)</f>
        <v>44414</v>
      </c>
    </row>
    <row r="833" spans="1:5" x14ac:dyDescent="0.35">
      <c r="A833" t="str">
        <f>_xlfn.XLOOKUP(orders!$A833,orders!$A$2:$A$1001,orders!$A$2:$A$1001,,0)</f>
        <v>XZD-44484-632</v>
      </c>
      <c r="B833" t="str">
        <f>IFERROR(_xlfn.XLOOKUP(A833,orders!$A$2:$A$1001,orders!$O$2:$O$1001,,0),"")</f>
        <v>Medium</v>
      </c>
      <c r="C833" t="str">
        <f>_xlfn.XLOOKUP(A833,orders!$A$2:$A$1001,orders!$N$2:$N$1001,,0)</f>
        <v>EXCELSA</v>
      </c>
      <c r="D833">
        <f>_xlfn.XLOOKUP(A833,orders!$A$2:$A$1001,orders!$M$2:$M$1001,,0)</f>
        <v>27.5</v>
      </c>
      <c r="E833" s="14">
        <f>_xlfn.XLOOKUP(A833,orders!$A$2:$A$1001,orders!$B$2:$B$1001,,0)</f>
        <v>44414</v>
      </c>
    </row>
    <row r="834" spans="1:5" x14ac:dyDescent="0.35">
      <c r="A834" t="str">
        <f>_xlfn.XLOOKUP(orders!$A834,orders!$A$2:$A$1001,orders!$A$2:$A$1001,,0)</f>
        <v>IKQ-39946-768</v>
      </c>
      <c r="B834" t="str">
        <f>IFERROR(_xlfn.XLOOKUP(A834,orders!$A$2:$A$1001,orders!$O$2:$O$1001,,0),"")</f>
        <v>Medium</v>
      </c>
      <c r="C834" t="str">
        <f>_xlfn.XLOOKUP(A834,orders!$A$2:$A$1001,orders!$N$2:$N$1001,,0)</f>
        <v>Robusta</v>
      </c>
      <c r="D834">
        <f>_xlfn.XLOOKUP(A834,orders!$A$2:$A$1001,orders!$M$2:$M$1001,,0)</f>
        <v>59.699999999999996</v>
      </c>
      <c r="E834" s="14">
        <f>_xlfn.XLOOKUP(A834,orders!$A$2:$A$1001,orders!$B$2:$B$1001,,0)</f>
        <v>44274</v>
      </c>
    </row>
    <row r="835" spans="1:5" x14ac:dyDescent="0.35">
      <c r="A835" t="str">
        <f>_xlfn.XLOOKUP(orders!$A835,orders!$A$2:$A$1001,orders!$A$2:$A$1001,,0)</f>
        <v>KMB-95211-174</v>
      </c>
      <c r="B835" t="str">
        <f>IFERROR(_xlfn.XLOOKUP(A835,orders!$A$2:$A$1001,orders!$O$2:$O$1001,,0),"")</f>
        <v>Dark</v>
      </c>
      <c r="C835" t="str">
        <f>_xlfn.XLOOKUP(A835,orders!$A$2:$A$1001,orders!$N$2:$N$1001,,0)</f>
        <v>Robusta</v>
      </c>
      <c r="D835">
        <f>_xlfn.XLOOKUP(A835,orders!$A$2:$A$1001,orders!$M$2:$M$1001,,0)</f>
        <v>82.339999999999989</v>
      </c>
      <c r="E835" s="14">
        <f>_xlfn.XLOOKUP(A835,orders!$A$2:$A$1001,orders!$B$2:$B$1001,,0)</f>
        <v>44302</v>
      </c>
    </row>
    <row r="836" spans="1:5" x14ac:dyDescent="0.35">
      <c r="A836" t="str">
        <f>_xlfn.XLOOKUP(orders!$A836,orders!$A$2:$A$1001,orders!$A$2:$A$1001,,0)</f>
        <v>QWY-99467-368</v>
      </c>
      <c r="B836" t="str">
        <f>IFERROR(_xlfn.XLOOKUP(A836,orders!$A$2:$A$1001,orders!$O$2:$O$1001,,0),"")</f>
        <v>Dark</v>
      </c>
      <c r="C836" t="str">
        <f>_xlfn.XLOOKUP(A836,orders!$A$2:$A$1001,orders!$N$2:$N$1001,,0)</f>
        <v>Arabica</v>
      </c>
      <c r="D836">
        <f>_xlfn.XLOOKUP(A836,orders!$A$2:$A$1001,orders!$M$2:$M$1001,,0)</f>
        <v>22.884999999999998</v>
      </c>
      <c r="E836" s="14">
        <f>_xlfn.XLOOKUP(A836,orders!$A$2:$A$1001,orders!$B$2:$B$1001,,0)</f>
        <v>44141</v>
      </c>
    </row>
    <row r="837" spans="1:5" x14ac:dyDescent="0.35">
      <c r="A837" t="str">
        <f>_xlfn.XLOOKUP(orders!$A837,orders!$A$2:$A$1001,orders!$A$2:$A$1001,,0)</f>
        <v>SRG-76791-614</v>
      </c>
      <c r="B837" t="str">
        <f>IFERROR(_xlfn.XLOOKUP(A837,orders!$A$2:$A$1001,orders!$O$2:$O$1001,,0),"")</f>
        <v>Light</v>
      </c>
      <c r="C837" t="str">
        <f>_xlfn.XLOOKUP(A837,orders!$A$2:$A$1001,orders!$N$2:$N$1001,,0)</f>
        <v>EXCELSA</v>
      </c>
      <c r="D837">
        <f>_xlfn.XLOOKUP(A837,orders!$A$2:$A$1001,orders!$M$2:$M$1001,,0)</f>
        <v>8.91</v>
      </c>
      <c r="E837" s="14">
        <f>_xlfn.XLOOKUP(A837,orders!$A$2:$A$1001,orders!$B$2:$B$1001,,0)</f>
        <v>44270</v>
      </c>
    </row>
    <row r="838" spans="1:5" x14ac:dyDescent="0.35">
      <c r="A838" t="str">
        <f>_xlfn.XLOOKUP(orders!$A838,orders!$A$2:$A$1001,orders!$A$2:$A$1001,,0)</f>
        <v>VSN-94485-621</v>
      </c>
      <c r="B838" t="str">
        <f>IFERROR(_xlfn.XLOOKUP(A838,orders!$A$2:$A$1001,orders!$O$2:$O$1001,,0),"")</f>
        <v>Dark</v>
      </c>
      <c r="C838" t="str">
        <f>_xlfn.XLOOKUP(A838,orders!$A$2:$A$1001,orders!$N$2:$N$1001,,0)</f>
        <v>Arabica</v>
      </c>
      <c r="D838">
        <f>_xlfn.XLOOKUP(A838,orders!$A$2:$A$1001,orders!$M$2:$M$1001,,0)</f>
        <v>11.94</v>
      </c>
      <c r="E838" s="14">
        <f>_xlfn.XLOOKUP(A838,orders!$A$2:$A$1001,orders!$B$2:$B$1001,,0)</f>
        <v>44486</v>
      </c>
    </row>
    <row r="839" spans="1:5" x14ac:dyDescent="0.35">
      <c r="A839" t="str">
        <f>_xlfn.XLOOKUP(orders!$A839,orders!$A$2:$A$1001,orders!$A$2:$A$1001,,0)</f>
        <v>UFZ-24348-219</v>
      </c>
      <c r="B839" t="str">
        <f>IFERROR(_xlfn.XLOOKUP(A839,orders!$A$2:$A$1001,orders!$O$2:$O$1001,,0),"")</f>
        <v>Medium</v>
      </c>
      <c r="C839" t="str">
        <f>_xlfn.XLOOKUP(A839,orders!$A$2:$A$1001,orders!$N$2:$N$1001,,0)</f>
        <v>Liberica</v>
      </c>
      <c r="D839">
        <f>_xlfn.XLOOKUP(A839,orders!$A$2:$A$1001,orders!$M$2:$M$1001,,0)</f>
        <v>100.39499999999998</v>
      </c>
      <c r="E839" s="14">
        <f>_xlfn.XLOOKUP(A839,orders!$A$2:$A$1001,orders!$B$2:$B$1001,,0)</f>
        <v>43715</v>
      </c>
    </row>
    <row r="840" spans="1:5" x14ac:dyDescent="0.35">
      <c r="A840" t="str">
        <f>_xlfn.XLOOKUP(orders!$A840,orders!$A$2:$A$1001,orders!$A$2:$A$1001,,0)</f>
        <v>UKS-93055-397</v>
      </c>
      <c r="B840" t="str">
        <f>IFERROR(_xlfn.XLOOKUP(A840,orders!$A$2:$A$1001,orders!$O$2:$O$1001,,0),"")</f>
        <v>Dark</v>
      </c>
      <c r="C840" t="str">
        <f>_xlfn.XLOOKUP(A840,orders!$A$2:$A$1001,orders!$N$2:$N$1001,,0)</f>
        <v>Arabica</v>
      </c>
      <c r="D840">
        <f>_xlfn.XLOOKUP(A840,orders!$A$2:$A$1001,orders!$M$2:$M$1001,,0)</f>
        <v>114.42499999999998</v>
      </c>
      <c r="E840" s="14">
        <f>_xlfn.XLOOKUP(A840,orders!$A$2:$A$1001,orders!$B$2:$B$1001,,0)</f>
        <v>44755</v>
      </c>
    </row>
    <row r="841" spans="1:5" x14ac:dyDescent="0.35">
      <c r="A841" t="str">
        <f>_xlfn.XLOOKUP(orders!$A841,orders!$A$2:$A$1001,orders!$A$2:$A$1001,,0)</f>
        <v>AVH-56062-335</v>
      </c>
      <c r="B841" t="str">
        <f>IFERROR(_xlfn.XLOOKUP(A841,orders!$A$2:$A$1001,orders!$O$2:$O$1001,,0),"")</f>
        <v>Medium</v>
      </c>
      <c r="C841" t="str">
        <f>_xlfn.XLOOKUP(A841,orders!$A$2:$A$1001,orders!$N$2:$N$1001,,0)</f>
        <v>EXCELSA</v>
      </c>
      <c r="D841">
        <f>_xlfn.XLOOKUP(A841,orders!$A$2:$A$1001,orders!$M$2:$M$1001,,0)</f>
        <v>41.25</v>
      </c>
      <c r="E841" s="14">
        <f>_xlfn.XLOOKUP(A841,orders!$A$2:$A$1001,orders!$B$2:$B$1001,,0)</f>
        <v>44521</v>
      </c>
    </row>
    <row r="842" spans="1:5" x14ac:dyDescent="0.35">
      <c r="A842" t="str">
        <f>_xlfn.XLOOKUP(orders!$A842,orders!$A$2:$A$1001,orders!$A$2:$A$1001,,0)</f>
        <v>HGE-19842-613</v>
      </c>
      <c r="B842" t="str">
        <f>IFERROR(_xlfn.XLOOKUP(A842,orders!$A$2:$A$1001,orders!$O$2:$O$1001,,0),"")</f>
        <v>Light</v>
      </c>
      <c r="C842" t="str">
        <f>_xlfn.XLOOKUP(A842,orders!$A$2:$A$1001,orders!$N$2:$N$1001,,0)</f>
        <v>Robusta</v>
      </c>
      <c r="D842">
        <f>_xlfn.XLOOKUP(A842,orders!$A$2:$A$1001,orders!$M$2:$M$1001,,0)</f>
        <v>28.679999999999996</v>
      </c>
      <c r="E842" s="14">
        <f>_xlfn.XLOOKUP(A842,orders!$A$2:$A$1001,orders!$B$2:$B$1001,,0)</f>
        <v>44574</v>
      </c>
    </row>
    <row r="843" spans="1:5" x14ac:dyDescent="0.35">
      <c r="A843" t="str">
        <f>_xlfn.XLOOKUP(orders!$A843,orders!$A$2:$A$1001,orders!$A$2:$A$1001,,0)</f>
        <v>WBA-85905-175</v>
      </c>
      <c r="B843" t="str">
        <f>IFERROR(_xlfn.XLOOKUP(A843,orders!$A$2:$A$1001,orders!$O$2:$O$1001,,0),"")</f>
        <v>Medium</v>
      </c>
      <c r="C843" t="str">
        <f>_xlfn.XLOOKUP(A843,orders!$A$2:$A$1001,orders!$N$2:$N$1001,,0)</f>
        <v>Liberica</v>
      </c>
      <c r="D843">
        <f>_xlfn.XLOOKUP(A843,orders!$A$2:$A$1001,orders!$M$2:$M$1001,,0)</f>
        <v>4.3650000000000002</v>
      </c>
      <c r="E843" s="14">
        <f>_xlfn.XLOOKUP(A843,orders!$A$2:$A$1001,orders!$B$2:$B$1001,,0)</f>
        <v>44755</v>
      </c>
    </row>
    <row r="844" spans="1:5" x14ac:dyDescent="0.35">
      <c r="A844" t="str">
        <f>_xlfn.XLOOKUP(orders!$A844,orders!$A$2:$A$1001,orders!$A$2:$A$1001,,0)</f>
        <v>DZI-35365-596</v>
      </c>
      <c r="B844" t="str">
        <f>IFERROR(_xlfn.XLOOKUP(A844,orders!$A$2:$A$1001,orders!$O$2:$O$1001,,0),"")</f>
        <v>Medium</v>
      </c>
      <c r="C844" t="str">
        <f>_xlfn.XLOOKUP(A844,orders!$A$2:$A$1001,orders!$N$2:$N$1001,,0)</f>
        <v>EXCELSA</v>
      </c>
      <c r="D844">
        <f>_xlfn.XLOOKUP(A844,orders!$A$2:$A$1001,orders!$M$2:$M$1001,,0)</f>
        <v>8.25</v>
      </c>
      <c r="E844" s="14">
        <f>_xlfn.XLOOKUP(A844,orders!$A$2:$A$1001,orders!$B$2:$B$1001,,0)</f>
        <v>44502</v>
      </c>
    </row>
    <row r="845" spans="1:5" x14ac:dyDescent="0.35">
      <c r="A845" t="str">
        <f>_xlfn.XLOOKUP(orders!$A845,orders!$A$2:$A$1001,orders!$A$2:$A$1001,,0)</f>
        <v>XIR-88982-743</v>
      </c>
      <c r="B845" t="str">
        <f>IFERROR(_xlfn.XLOOKUP(A845,orders!$A$2:$A$1001,orders!$O$2:$O$1001,,0),"")</f>
        <v>Medium</v>
      </c>
      <c r="C845" t="str">
        <f>_xlfn.XLOOKUP(A845,orders!$A$2:$A$1001,orders!$N$2:$N$1001,,0)</f>
        <v>EXCELSA</v>
      </c>
      <c r="D845">
        <f>_xlfn.XLOOKUP(A845,orders!$A$2:$A$1001,orders!$M$2:$M$1001,,0)</f>
        <v>8.25</v>
      </c>
      <c r="E845" s="14">
        <f>_xlfn.XLOOKUP(A845,orders!$A$2:$A$1001,orders!$B$2:$B$1001,,0)</f>
        <v>44387</v>
      </c>
    </row>
    <row r="846" spans="1:5" x14ac:dyDescent="0.35">
      <c r="A846" t="str">
        <f>_xlfn.XLOOKUP(orders!$A846,orders!$A$2:$A$1001,orders!$A$2:$A$1001,,0)</f>
        <v>VUC-72395-865</v>
      </c>
      <c r="B846" t="str">
        <f>IFERROR(_xlfn.XLOOKUP(A846,orders!$A$2:$A$1001,orders!$O$2:$O$1001,,0),"")</f>
        <v>Dark</v>
      </c>
      <c r="C846" t="str">
        <f>_xlfn.XLOOKUP(A846,orders!$A$2:$A$1001,orders!$N$2:$N$1001,,0)</f>
        <v>Arabica</v>
      </c>
      <c r="D846">
        <f>_xlfn.XLOOKUP(A846,orders!$A$2:$A$1001,orders!$M$2:$M$1001,,0)</f>
        <v>35.82</v>
      </c>
      <c r="E846" s="14">
        <f>_xlfn.XLOOKUP(A846,orders!$A$2:$A$1001,orders!$B$2:$B$1001,,0)</f>
        <v>44476</v>
      </c>
    </row>
    <row r="847" spans="1:5" x14ac:dyDescent="0.35">
      <c r="A847" t="str">
        <f>_xlfn.XLOOKUP(orders!$A847,orders!$A$2:$A$1001,orders!$A$2:$A$1001,,0)</f>
        <v>BQJ-44755-910</v>
      </c>
      <c r="B847" t="str">
        <f>IFERROR(_xlfn.XLOOKUP(A847,orders!$A$2:$A$1001,orders!$O$2:$O$1001,,0),"")</f>
        <v>Dark</v>
      </c>
      <c r="C847" t="str">
        <f>_xlfn.XLOOKUP(A847,orders!$A$2:$A$1001,orders!$N$2:$N$1001,,0)</f>
        <v>EXCELSA</v>
      </c>
      <c r="D847">
        <f>_xlfn.XLOOKUP(A847,orders!$A$2:$A$1001,orders!$M$2:$M$1001,,0)</f>
        <v>167.67000000000002</v>
      </c>
      <c r="E847" s="14">
        <f>_xlfn.XLOOKUP(A847,orders!$A$2:$A$1001,orders!$B$2:$B$1001,,0)</f>
        <v>43889</v>
      </c>
    </row>
    <row r="848" spans="1:5" x14ac:dyDescent="0.35">
      <c r="A848" t="str">
        <f>_xlfn.XLOOKUP(orders!$A848,orders!$A$2:$A$1001,orders!$A$2:$A$1001,,0)</f>
        <v>JKC-64636-831</v>
      </c>
      <c r="B848" t="str">
        <f>IFERROR(_xlfn.XLOOKUP(A848,orders!$A$2:$A$1001,orders!$O$2:$O$1001,,0),"")</f>
        <v>Medium</v>
      </c>
      <c r="C848" t="str">
        <f>_xlfn.XLOOKUP(A848,orders!$A$2:$A$1001,orders!$N$2:$N$1001,,0)</f>
        <v>Arabica</v>
      </c>
      <c r="D848">
        <f>_xlfn.XLOOKUP(A848,orders!$A$2:$A$1001,orders!$M$2:$M$1001,,0)</f>
        <v>51.749999999999993</v>
      </c>
      <c r="E848" s="14">
        <f>_xlfn.XLOOKUP(A848,orders!$A$2:$A$1001,orders!$B$2:$B$1001,,0)</f>
        <v>44747</v>
      </c>
    </row>
    <row r="849" spans="1:5" x14ac:dyDescent="0.35">
      <c r="A849" t="str">
        <f>_xlfn.XLOOKUP(orders!$A849,orders!$A$2:$A$1001,orders!$A$2:$A$1001,,0)</f>
        <v>ZKI-78561-066</v>
      </c>
      <c r="B849" t="str">
        <f>IFERROR(_xlfn.XLOOKUP(A849,orders!$A$2:$A$1001,orders!$O$2:$O$1001,,0),"")</f>
        <v>Dark</v>
      </c>
      <c r="C849" t="str">
        <f>_xlfn.XLOOKUP(A849,orders!$A$2:$A$1001,orders!$N$2:$N$1001,,0)</f>
        <v>Arabica</v>
      </c>
      <c r="D849">
        <f>_xlfn.XLOOKUP(A849,orders!$A$2:$A$1001,orders!$M$2:$M$1001,,0)</f>
        <v>8.9550000000000001</v>
      </c>
      <c r="E849" s="14">
        <f>_xlfn.XLOOKUP(A849,orders!$A$2:$A$1001,orders!$B$2:$B$1001,,0)</f>
        <v>44460</v>
      </c>
    </row>
    <row r="850" spans="1:5" x14ac:dyDescent="0.35">
      <c r="A850" t="str">
        <f>_xlfn.XLOOKUP(orders!$A850,orders!$A$2:$A$1001,orders!$A$2:$A$1001,,0)</f>
        <v>IMP-12563-728</v>
      </c>
      <c r="B850" t="str">
        <f>IFERROR(_xlfn.XLOOKUP(A850,orders!$A$2:$A$1001,orders!$O$2:$O$1001,,0),"")</f>
        <v>Light</v>
      </c>
      <c r="C850" t="str">
        <f>_xlfn.XLOOKUP(A850,orders!$A$2:$A$1001,orders!$N$2:$N$1001,,0)</f>
        <v>EXCELSA</v>
      </c>
      <c r="D850">
        <f>_xlfn.XLOOKUP(A850,orders!$A$2:$A$1001,orders!$M$2:$M$1001,,0)</f>
        <v>53.46</v>
      </c>
      <c r="E850" s="14">
        <f>_xlfn.XLOOKUP(A850,orders!$A$2:$A$1001,orders!$B$2:$B$1001,,0)</f>
        <v>43468</v>
      </c>
    </row>
    <row r="851" spans="1:5" x14ac:dyDescent="0.35">
      <c r="A851" t="str">
        <f>_xlfn.XLOOKUP(orders!$A851,orders!$A$2:$A$1001,orders!$A$2:$A$1001,,0)</f>
        <v>MZL-81126-390</v>
      </c>
      <c r="B851" t="str">
        <f>IFERROR(_xlfn.XLOOKUP(A851,orders!$A$2:$A$1001,orders!$O$2:$O$1001,,0),"")</f>
        <v>Light</v>
      </c>
      <c r="C851" t="str">
        <f>_xlfn.XLOOKUP(A851,orders!$A$2:$A$1001,orders!$N$2:$N$1001,,0)</f>
        <v>Arabica</v>
      </c>
      <c r="D851">
        <f>_xlfn.XLOOKUP(A851,orders!$A$2:$A$1001,orders!$M$2:$M$1001,,0)</f>
        <v>23.31</v>
      </c>
      <c r="E851" s="14">
        <f>_xlfn.XLOOKUP(A851,orders!$A$2:$A$1001,orders!$B$2:$B$1001,,0)</f>
        <v>44628</v>
      </c>
    </row>
    <row r="852" spans="1:5" x14ac:dyDescent="0.35">
      <c r="A852" t="str">
        <f>_xlfn.XLOOKUP(orders!$A852,orders!$A$2:$A$1001,orders!$A$2:$A$1001,,0)</f>
        <v>MZL-81126-390</v>
      </c>
      <c r="B852" t="str">
        <f>IFERROR(_xlfn.XLOOKUP(A852,orders!$A$2:$A$1001,orders!$O$2:$O$1001,,0),"")</f>
        <v>Light</v>
      </c>
      <c r="C852" t="str">
        <f>_xlfn.XLOOKUP(A852,orders!$A$2:$A$1001,orders!$N$2:$N$1001,,0)</f>
        <v>Arabica</v>
      </c>
      <c r="D852">
        <f>_xlfn.XLOOKUP(A852,orders!$A$2:$A$1001,orders!$M$2:$M$1001,,0)</f>
        <v>23.31</v>
      </c>
      <c r="E852" s="14">
        <f>_xlfn.XLOOKUP(A852,orders!$A$2:$A$1001,orders!$B$2:$B$1001,,0)</f>
        <v>44628</v>
      </c>
    </row>
    <row r="853" spans="1:5" x14ac:dyDescent="0.35">
      <c r="A853" t="str">
        <f>_xlfn.XLOOKUP(orders!$A853,orders!$A$2:$A$1001,orders!$A$2:$A$1001,,0)</f>
        <v>TVF-57766-608</v>
      </c>
      <c r="B853" t="str">
        <f>IFERROR(_xlfn.XLOOKUP(A853,orders!$A$2:$A$1001,orders!$O$2:$O$1001,,0),"")</f>
        <v>Dark</v>
      </c>
      <c r="C853" t="str">
        <f>_xlfn.XLOOKUP(A853,orders!$A$2:$A$1001,orders!$N$2:$N$1001,,0)</f>
        <v>Liberica</v>
      </c>
      <c r="D853">
        <f>_xlfn.XLOOKUP(A853,orders!$A$2:$A$1001,orders!$M$2:$M$1001,,0)</f>
        <v>7.77</v>
      </c>
      <c r="E853" s="14">
        <f>_xlfn.XLOOKUP(A853,orders!$A$2:$A$1001,orders!$B$2:$B$1001,,0)</f>
        <v>43900</v>
      </c>
    </row>
    <row r="854" spans="1:5" x14ac:dyDescent="0.35">
      <c r="A854" t="str">
        <f>_xlfn.XLOOKUP(orders!$A854,orders!$A$2:$A$1001,orders!$A$2:$A$1001,,0)</f>
        <v>RUX-37995-892</v>
      </c>
      <c r="B854" t="str">
        <f>IFERROR(_xlfn.XLOOKUP(A854,orders!$A$2:$A$1001,orders!$O$2:$O$1001,,0),"")</f>
        <v>Dark</v>
      </c>
      <c r="C854" t="str">
        <f>_xlfn.XLOOKUP(A854,orders!$A$2:$A$1001,orders!$N$2:$N$1001,,0)</f>
        <v>Liberica</v>
      </c>
      <c r="D854">
        <f>_xlfn.XLOOKUP(A854,orders!$A$2:$A$1001,orders!$M$2:$M$1001,,0)</f>
        <v>119.13999999999999</v>
      </c>
      <c r="E854" s="14">
        <f>_xlfn.XLOOKUP(A854,orders!$A$2:$A$1001,orders!$B$2:$B$1001,,0)</f>
        <v>44527</v>
      </c>
    </row>
    <row r="855" spans="1:5" x14ac:dyDescent="0.35">
      <c r="A855" t="str">
        <f>_xlfn.XLOOKUP(orders!$A855,orders!$A$2:$A$1001,orders!$A$2:$A$1001,,0)</f>
        <v>AVK-76526-953</v>
      </c>
      <c r="B855" t="str">
        <f>IFERROR(_xlfn.XLOOKUP(A855,orders!$A$2:$A$1001,orders!$O$2:$O$1001,,0),"")</f>
        <v>Dark</v>
      </c>
      <c r="C855" t="str">
        <f>_xlfn.XLOOKUP(A855,orders!$A$2:$A$1001,orders!$N$2:$N$1001,,0)</f>
        <v>Arabica</v>
      </c>
      <c r="D855">
        <f>_xlfn.XLOOKUP(A855,orders!$A$2:$A$1001,orders!$M$2:$M$1001,,0)</f>
        <v>19.899999999999999</v>
      </c>
      <c r="E855" s="14">
        <f>_xlfn.XLOOKUP(A855,orders!$A$2:$A$1001,orders!$B$2:$B$1001,,0)</f>
        <v>44259</v>
      </c>
    </row>
    <row r="856" spans="1:5" x14ac:dyDescent="0.35">
      <c r="A856" t="str">
        <f>_xlfn.XLOOKUP(orders!$A856,orders!$A$2:$A$1001,orders!$A$2:$A$1001,,0)</f>
        <v>RIU-02231-623</v>
      </c>
      <c r="B856" t="str">
        <f>IFERROR(_xlfn.XLOOKUP(A856,orders!$A$2:$A$1001,orders!$O$2:$O$1001,,0),"")</f>
        <v>Light</v>
      </c>
      <c r="C856" t="str">
        <f>_xlfn.XLOOKUP(A856,orders!$A$2:$A$1001,orders!$N$2:$N$1001,,0)</f>
        <v>Robusta</v>
      </c>
      <c r="D856">
        <f>_xlfn.XLOOKUP(A856,orders!$A$2:$A$1001,orders!$M$2:$M$1001,,0)</f>
        <v>35.849999999999994</v>
      </c>
      <c r="E856" s="14">
        <f>_xlfn.XLOOKUP(A856,orders!$A$2:$A$1001,orders!$B$2:$B$1001,,0)</f>
        <v>44516</v>
      </c>
    </row>
    <row r="857" spans="1:5" x14ac:dyDescent="0.35">
      <c r="A857" t="str">
        <f>_xlfn.XLOOKUP(orders!$A857,orders!$A$2:$A$1001,orders!$A$2:$A$1001,,0)</f>
        <v>WFK-99317-827</v>
      </c>
      <c r="B857" t="str">
        <f>IFERROR(_xlfn.XLOOKUP(A857,orders!$A$2:$A$1001,orders!$O$2:$O$1001,,0),"")</f>
        <v>Dark</v>
      </c>
      <c r="C857" t="str">
        <f>_xlfn.XLOOKUP(A857,orders!$A$2:$A$1001,orders!$N$2:$N$1001,,0)</f>
        <v>Liberica</v>
      </c>
      <c r="D857">
        <f>_xlfn.XLOOKUP(A857,orders!$A$2:$A$1001,orders!$M$2:$M$1001,,0)</f>
        <v>89.35499999999999</v>
      </c>
      <c r="E857" s="14">
        <f>_xlfn.XLOOKUP(A857,orders!$A$2:$A$1001,orders!$B$2:$B$1001,,0)</f>
        <v>43632</v>
      </c>
    </row>
    <row r="858" spans="1:5" x14ac:dyDescent="0.35">
      <c r="A858" t="str">
        <f>_xlfn.XLOOKUP(orders!$A858,orders!$A$2:$A$1001,orders!$A$2:$A$1001,,0)</f>
        <v>SFD-00372-284</v>
      </c>
      <c r="B858" t="str">
        <f>IFERROR(_xlfn.XLOOKUP(A858,orders!$A$2:$A$1001,orders!$O$2:$O$1001,,0),"")</f>
        <v>Medium</v>
      </c>
      <c r="C858" t="str">
        <f>_xlfn.XLOOKUP(A858,orders!$A$2:$A$1001,orders!$N$2:$N$1001,,0)</f>
        <v>Liberica</v>
      </c>
      <c r="D858">
        <f>_xlfn.XLOOKUP(A858,orders!$A$2:$A$1001,orders!$M$2:$M$1001,,0)</f>
        <v>8.73</v>
      </c>
      <c r="E858" s="14">
        <f>_xlfn.XLOOKUP(A858,orders!$A$2:$A$1001,orders!$B$2:$B$1001,,0)</f>
        <v>44031</v>
      </c>
    </row>
    <row r="859" spans="1:5" x14ac:dyDescent="0.35">
      <c r="A859" t="str">
        <f>_xlfn.XLOOKUP(orders!$A859,orders!$A$2:$A$1001,orders!$A$2:$A$1001,,0)</f>
        <v>SXC-62166-515</v>
      </c>
      <c r="B859" t="str">
        <f>IFERROR(_xlfn.XLOOKUP(A859,orders!$A$2:$A$1001,orders!$O$2:$O$1001,,0),"")</f>
        <v>Light</v>
      </c>
      <c r="C859" t="str">
        <f>_xlfn.XLOOKUP(A859,orders!$A$2:$A$1001,orders!$N$2:$N$1001,,0)</f>
        <v>Robusta</v>
      </c>
      <c r="D859">
        <f>_xlfn.XLOOKUP(A859,orders!$A$2:$A$1001,orders!$M$2:$M$1001,,0)</f>
        <v>137.42499999999998</v>
      </c>
      <c r="E859" s="14">
        <f>_xlfn.XLOOKUP(A859,orders!$A$2:$A$1001,orders!$B$2:$B$1001,,0)</f>
        <v>43889</v>
      </c>
    </row>
    <row r="860" spans="1:5" x14ac:dyDescent="0.35">
      <c r="A860" t="str">
        <f>_xlfn.XLOOKUP(orders!$A860,orders!$A$2:$A$1001,orders!$A$2:$A$1001,,0)</f>
        <v>YIE-87008-621</v>
      </c>
      <c r="B860" t="str">
        <f>IFERROR(_xlfn.XLOOKUP(A860,orders!$A$2:$A$1001,orders!$O$2:$O$1001,,0),"")</f>
        <v>Medium</v>
      </c>
      <c r="C860" t="str">
        <f>_xlfn.XLOOKUP(A860,orders!$A$2:$A$1001,orders!$N$2:$N$1001,,0)</f>
        <v>Liberica</v>
      </c>
      <c r="D860">
        <f>_xlfn.XLOOKUP(A860,orders!$A$2:$A$1001,orders!$M$2:$M$1001,,0)</f>
        <v>34.92</v>
      </c>
      <c r="E860" s="14">
        <f>_xlfn.XLOOKUP(A860,orders!$A$2:$A$1001,orders!$B$2:$B$1001,,0)</f>
        <v>43638</v>
      </c>
    </row>
    <row r="861" spans="1:5" x14ac:dyDescent="0.35">
      <c r="A861" t="str">
        <f>_xlfn.XLOOKUP(orders!$A861,orders!$A$2:$A$1001,orders!$A$2:$A$1001,,0)</f>
        <v>HRM-94548-288</v>
      </c>
      <c r="B861" t="str">
        <f>IFERROR(_xlfn.XLOOKUP(A861,orders!$A$2:$A$1001,orders!$O$2:$O$1001,,0),"")</f>
        <v>Light</v>
      </c>
      <c r="C861" t="str">
        <f>_xlfn.XLOOKUP(A861,orders!$A$2:$A$1001,orders!$N$2:$N$1001,,0)</f>
        <v>Arabica</v>
      </c>
      <c r="D861">
        <f>_xlfn.XLOOKUP(A861,orders!$A$2:$A$1001,orders!$M$2:$M$1001,,0)</f>
        <v>178.70999999999998</v>
      </c>
      <c r="E861" s="14">
        <f>_xlfn.XLOOKUP(A861,orders!$A$2:$A$1001,orders!$B$2:$B$1001,,0)</f>
        <v>43716</v>
      </c>
    </row>
    <row r="862" spans="1:5" x14ac:dyDescent="0.35">
      <c r="A862" t="str">
        <f>_xlfn.XLOOKUP(orders!$A862,orders!$A$2:$A$1001,orders!$A$2:$A$1001,,0)</f>
        <v>UJG-34731-295</v>
      </c>
      <c r="B862" t="str">
        <f>IFERROR(_xlfn.XLOOKUP(A862,orders!$A$2:$A$1001,orders!$O$2:$O$1001,,0),"")</f>
        <v>Medium</v>
      </c>
      <c r="C862" t="str">
        <f>_xlfn.XLOOKUP(A862,orders!$A$2:$A$1001,orders!$N$2:$N$1001,,0)</f>
        <v>Arabica</v>
      </c>
      <c r="D862">
        <f>_xlfn.XLOOKUP(A862,orders!$A$2:$A$1001,orders!$M$2:$M$1001,,0)</f>
        <v>25.874999999999996</v>
      </c>
      <c r="E862" s="14">
        <f>_xlfn.XLOOKUP(A862,orders!$A$2:$A$1001,orders!$B$2:$B$1001,,0)</f>
        <v>44707</v>
      </c>
    </row>
    <row r="863" spans="1:5" x14ac:dyDescent="0.35">
      <c r="A863" t="str">
        <f>_xlfn.XLOOKUP(orders!$A863,orders!$A$2:$A$1001,orders!$A$2:$A$1001,,0)</f>
        <v>TWD-70988-853</v>
      </c>
      <c r="B863" t="str">
        <f>IFERROR(_xlfn.XLOOKUP(A863,orders!$A$2:$A$1001,orders!$O$2:$O$1001,,0),"")</f>
        <v>Dark</v>
      </c>
      <c r="C863" t="str">
        <f>_xlfn.XLOOKUP(A863,orders!$A$2:$A$1001,orders!$N$2:$N$1001,,0)</f>
        <v>Liberica</v>
      </c>
      <c r="D863">
        <f>_xlfn.XLOOKUP(A863,orders!$A$2:$A$1001,orders!$M$2:$M$1001,,0)</f>
        <v>77.699999999999989</v>
      </c>
      <c r="E863" s="14">
        <f>_xlfn.XLOOKUP(A863,orders!$A$2:$A$1001,orders!$B$2:$B$1001,,0)</f>
        <v>43802</v>
      </c>
    </row>
    <row r="864" spans="1:5" x14ac:dyDescent="0.35">
      <c r="A864" t="str">
        <f>_xlfn.XLOOKUP(orders!$A864,orders!$A$2:$A$1001,orders!$A$2:$A$1001,,0)</f>
        <v>CIX-22904-641</v>
      </c>
      <c r="B864" t="str">
        <f>IFERROR(_xlfn.XLOOKUP(A864,orders!$A$2:$A$1001,orders!$O$2:$O$1001,,0),"")</f>
        <v>Medium</v>
      </c>
      <c r="C864" t="str">
        <f>_xlfn.XLOOKUP(A864,orders!$A$2:$A$1001,orders!$N$2:$N$1001,,0)</f>
        <v>Robusta</v>
      </c>
      <c r="D864">
        <f>_xlfn.XLOOKUP(A864,orders!$A$2:$A$1001,orders!$M$2:$M$1001,,0)</f>
        <v>9.9499999999999993</v>
      </c>
      <c r="E864" s="14">
        <f>_xlfn.XLOOKUP(A864,orders!$A$2:$A$1001,orders!$B$2:$B$1001,,0)</f>
        <v>43725</v>
      </c>
    </row>
    <row r="865" spans="1:5" x14ac:dyDescent="0.35">
      <c r="A865" t="str">
        <f>_xlfn.XLOOKUP(orders!$A865,orders!$A$2:$A$1001,orders!$A$2:$A$1001,,0)</f>
        <v>DLV-65840-759</v>
      </c>
      <c r="B865" t="str">
        <f>IFERROR(_xlfn.XLOOKUP(A865,orders!$A$2:$A$1001,orders!$O$2:$O$1001,,0),"")</f>
        <v>Medium</v>
      </c>
      <c r="C865" t="str">
        <f>_xlfn.XLOOKUP(A865,orders!$A$2:$A$1001,orders!$N$2:$N$1001,,0)</f>
        <v>Liberica</v>
      </c>
      <c r="D865">
        <f>_xlfn.XLOOKUP(A865,orders!$A$2:$A$1001,orders!$M$2:$M$1001,,0)</f>
        <v>29.1</v>
      </c>
      <c r="E865" s="14">
        <f>_xlfn.XLOOKUP(A865,orders!$A$2:$A$1001,orders!$B$2:$B$1001,,0)</f>
        <v>44712</v>
      </c>
    </row>
    <row r="866" spans="1:5" x14ac:dyDescent="0.35">
      <c r="A866" t="str">
        <f>_xlfn.XLOOKUP(orders!$A866,orders!$A$2:$A$1001,orders!$A$2:$A$1001,,0)</f>
        <v>RXN-55491-201</v>
      </c>
      <c r="B866" t="str">
        <f>IFERROR(_xlfn.XLOOKUP(A866,orders!$A$2:$A$1001,orders!$O$2:$O$1001,,0),"")</f>
        <v>Light</v>
      </c>
      <c r="C866" t="str">
        <f>_xlfn.XLOOKUP(A866,orders!$A$2:$A$1001,orders!$N$2:$N$1001,,0)</f>
        <v>Robusta</v>
      </c>
      <c r="D866">
        <f>_xlfn.XLOOKUP(A866,orders!$A$2:$A$1001,orders!$M$2:$M$1001,,0)</f>
        <v>21.509999999999998</v>
      </c>
      <c r="E866" s="14">
        <f>_xlfn.XLOOKUP(A866,orders!$A$2:$A$1001,orders!$B$2:$B$1001,,0)</f>
        <v>43759</v>
      </c>
    </row>
    <row r="867" spans="1:5" x14ac:dyDescent="0.35">
      <c r="A867" t="str">
        <f>_xlfn.XLOOKUP(orders!$A867,orders!$A$2:$A$1001,orders!$A$2:$A$1001,,0)</f>
        <v>UHK-63283-868</v>
      </c>
      <c r="B867" t="str">
        <f>IFERROR(_xlfn.XLOOKUP(A867,orders!$A$2:$A$1001,orders!$O$2:$O$1001,,0),"")</f>
        <v>Medium</v>
      </c>
      <c r="C867" t="str">
        <f>_xlfn.XLOOKUP(A867,orders!$A$2:$A$1001,orders!$N$2:$N$1001,,0)</f>
        <v>Arabica</v>
      </c>
      <c r="D867">
        <f>_xlfn.XLOOKUP(A867,orders!$A$2:$A$1001,orders!$M$2:$M$1001,,0)</f>
        <v>6.75</v>
      </c>
      <c r="E867" s="14">
        <f>_xlfn.XLOOKUP(A867,orders!$A$2:$A$1001,orders!$B$2:$B$1001,,0)</f>
        <v>44675</v>
      </c>
    </row>
    <row r="868" spans="1:5" x14ac:dyDescent="0.35">
      <c r="A868" t="str">
        <f>_xlfn.XLOOKUP(orders!$A868,orders!$A$2:$A$1001,orders!$A$2:$A$1001,,0)</f>
        <v>PJC-31401-893</v>
      </c>
      <c r="B868" t="str">
        <f>IFERROR(_xlfn.XLOOKUP(A868,orders!$A$2:$A$1001,orders!$O$2:$O$1001,,0),"")</f>
        <v>Dark</v>
      </c>
      <c r="C868" t="str">
        <f>_xlfn.XLOOKUP(A868,orders!$A$2:$A$1001,orders!$N$2:$N$1001,,0)</f>
        <v>Arabica</v>
      </c>
      <c r="D868">
        <f>_xlfn.XLOOKUP(A868,orders!$A$2:$A$1001,orders!$M$2:$M$1001,,0)</f>
        <v>17.91</v>
      </c>
      <c r="E868" s="14">
        <f>_xlfn.XLOOKUP(A868,orders!$A$2:$A$1001,orders!$B$2:$B$1001,,0)</f>
        <v>44209</v>
      </c>
    </row>
    <row r="869" spans="1:5" x14ac:dyDescent="0.35">
      <c r="A869" t="str">
        <f>_xlfn.XLOOKUP(orders!$A869,orders!$A$2:$A$1001,orders!$A$2:$A$1001,,0)</f>
        <v>HHO-79903-185</v>
      </c>
      <c r="B869" t="str">
        <f>IFERROR(_xlfn.XLOOKUP(A869,orders!$A$2:$A$1001,orders!$O$2:$O$1001,,0),"")</f>
        <v>Light</v>
      </c>
      <c r="C869" t="str">
        <f>_xlfn.XLOOKUP(A869,orders!$A$2:$A$1001,orders!$N$2:$N$1001,,0)</f>
        <v>Arabica</v>
      </c>
      <c r="D869">
        <f>_xlfn.XLOOKUP(A869,orders!$A$2:$A$1001,orders!$M$2:$M$1001,,0)</f>
        <v>29.784999999999997</v>
      </c>
      <c r="E869" s="14">
        <f>_xlfn.XLOOKUP(A869,orders!$A$2:$A$1001,orders!$B$2:$B$1001,,0)</f>
        <v>44792</v>
      </c>
    </row>
    <row r="870" spans="1:5" x14ac:dyDescent="0.35">
      <c r="A870" t="str">
        <f>_xlfn.XLOOKUP(orders!$A870,orders!$A$2:$A$1001,orders!$A$2:$A$1001,,0)</f>
        <v>YWM-07310-594</v>
      </c>
      <c r="B870" t="str">
        <f>IFERROR(_xlfn.XLOOKUP(A870,orders!$A$2:$A$1001,orders!$O$2:$O$1001,,0),"")</f>
        <v>Medium</v>
      </c>
      <c r="C870" t="str">
        <f>_xlfn.XLOOKUP(A870,orders!$A$2:$A$1001,orders!$N$2:$N$1001,,0)</f>
        <v>EXCELSA</v>
      </c>
      <c r="D870">
        <f>_xlfn.XLOOKUP(A870,orders!$A$2:$A$1001,orders!$M$2:$M$1001,,0)</f>
        <v>41.25</v>
      </c>
      <c r="E870" s="14">
        <f>_xlfn.XLOOKUP(A870,orders!$A$2:$A$1001,orders!$B$2:$B$1001,,0)</f>
        <v>43526</v>
      </c>
    </row>
    <row r="871" spans="1:5" x14ac:dyDescent="0.35">
      <c r="A871" t="str">
        <f>_xlfn.XLOOKUP(orders!$A871,orders!$A$2:$A$1001,orders!$A$2:$A$1001,,0)</f>
        <v>FHD-94983-982</v>
      </c>
      <c r="B871" t="str">
        <f>IFERROR(_xlfn.XLOOKUP(A871,orders!$A$2:$A$1001,orders!$O$2:$O$1001,,0),"")</f>
        <v>Medium</v>
      </c>
      <c r="C871" t="str">
        <f>_xlfn.XLOOKUP(A871,orders!$A$2:$A$1001,orders!$N$2:$N$1001,,0)</f>
        <v>Robusta</v>
      </c>
      <c r="D871">
        <f>_xlfn.XLOOKUP(A871,orders!$A$2:$A$1001,orders!$M$2:$M$1001,,0)</f>
        <v>17.91</v>
      </c>
      <c r="E871" s="14">
        <f>_xlfn.XLOOKUP(A871,orders!$A$2:$A$1001,orders!$B$2:$B$1001,,0)</f>
        <v>43851</v>
      </c>
    </row>
    <row r="872" spans="1:5" x14ac:dyDescent="0.35">
      <c r="A872" t="str">
        <f>_xlfn.XLOOKUP(orders!$A872,orders!$A$2:$A$1001,orders!$A$2:$A$1001,,0)</f>
        <v>WQK-10857-119</v>
      </c>
      <c r="B872" t="str">
        <f>IFERROR(_xlfn.XLOOKUP(A872,orders!$A$2:$A$1001,orders!$O$2:$O$1001,,0),"")</f>
        <v>Dark</v>
      </c>
      <c r="C872" t="str">
        <f>_xlfn.XLOOKUP(A872,orders!$A$2:$A$1001,orders!$N$2:$N$1001,,0)</f>
        <v>EXCELSA</v>
      </c>
      <c r="D872">
        <f>_xlfn.XLOOKUP(A872,orders!$A$2:$A$1001,orders!$M$2:$M$1001,,0)</f>
        <v>7.29</v>
      </c>
      <c r="E872" s="14">
        <f>_xlfn.XLOOKUP(A872,orders!$A$2:$A$1001,orders!$B$2:$B$1001,,0)</f>
        <v>44460</v>
      </c>
    </row>
    <row r="873" spans="1:5" x14ac:dyDescent="0.35">
      <c r="A873" t="str">
        <f>_xlfn.XLOOKUP(orders!$A873,orders!$A$2:$A$1001,orders!$A$2:$A$1001,,0)</f>
        <v>DXA-50313-073</v>
      </c>
      <c r="B873" t="str">
        <f>IFERROR(_xlfn.XLOOKUP(A873,orders!$A$2:$A$1001,orders!$O$2:$O$1001,,0),"")</f>
        <v>Light</v>
      </c>
      <c r="C873" t="str">
        <f>_xlfn.XLOOKUP(A873,orders!$A$2:$A$1001,orders!$N$2:$N$1001,,0)</f>
        <v>EXCELSA</v>
      </c>
      <c r="D873">
        <f>_xlfn.XLOOKUP(A873,orders!$A$2:$A$1001,orders!$M$2:$M$1001,,0)</f>
        <v>29.7</v>
      </c>
      <c r="E873" s="14">
        <f>_xlfn.XLOOKUP(A873,orders!$A$2:$A$1001,orders!$B$2:$B$1001,,0)</f>
        <v>43707</v>
      </c>
    </row>
    <row r="874" spans="1:5" x14ac:dyDescent="0.35">
      <c r="A874" t="str">
        <f>_xlfn.XLOOKUP(orders!$A874,orders!$A$2:$A$1001,orders!$A$2:$A$1001,,0)</f>
        <v>ONW-00560-570</v>
      </c>
      <c r="B874" t="str">
        <f>IFERROR(_xlfn.XLOOKUP(A874,orders!$A$2:$A$1001,orders!$O$2:$O$1001,,0),"")</f>
        <v>Medium</v>
      </c>
      <c r="C874" t="str">
        <f>_xlfn.XLOOKUP(A874,orders!$A$2:$A$1001,orders!$N$2:$N$1001,,0)</f>
        <v>Arabica</v>
      </c>
      <c r="D874">
        <f>_xlfn.XLOOKUP(A874,orders!$A$2:$A$1001,orders!$M$2:$M$1001,,0)</f>
        <v>22.5</v>
      </c>
      <c r="E874" s="14">
        <f>_xlfn.XLOOKUP(A874,orders!$A$2:$A$1001,orders!$B$2:$B$1001,,0)</f>
        <v>43521</v>
      </c>
    </row>
    <row r="875" spans="1:5" x14ac:dyDescent="0.35">
      <c r="A875" t="str">
        <f>_xlfn.XLOOKUP(orders!$A875,orders!$A$2:$A$1001,orders!$A$2:$A$1001,,0)</f>
        <v>BRJ-19414-277</v>
      </c>
      <c r="B875" t="str">
        <f>IFERROR(_xlfn.XLOOKUP(A875,orders!$A$2:$A$1001,orders!$O$2:$O$1001,,0),"")</f>
        <v>Medium</v>
      </c>
      <c r="C875" t="str">
        <f>_xlfn.XLOOKUP(A875,orders!$A$2:$A$1001,orders!$N$2:$N$1001,,0)</f>
        <v>Robusta</v>
      </c>
      <c r="D875">
        <f>_xlfn.XLOOKUP(A875,orders!$A$2:$A$1001,orders!$M$2:$M$1001,,0)</f>
        <v>11.94</v>
      </c>
      <c r="E875" s="14">
        <f>_xlfn.XLOOKUP(A875,orders!$A$2:$A$1001,orders!$B$2:$B$1001,,0)</f>
        <v>43725</v>
      </c>
    </row>
    <row r="876" spans="1:5" x14ac:dyDescent="0.35">
      <c r="A876" t="str">
        <f>_xlfn.XLOOKUP(orders!$A876,orders!$A$2:$A$1001,orders!$A$2:$A$1001,,0)</f>
        <v>MIQ-16322-908</v>
      </c>
      <c r="B876" t="str">
        <f>IFERROR(_xlfn.XLOOKUP(A876,orders!$A$2:$A$1001,orders!$O$2:$O$1001,,0),"")</f>
        <v>Light</v>
      </c>
      <c r="C876" t="str">
        <f>_xlfn.XLOOKUP(A876,orders!$A$2:$A$1001,orders!$N$2:$N$1001,,0)</f>
        <v>Arabica</v>
      </c>
      <c r="D876">
        <f>_xlfn.XLOOKUP(A876,orders!$A$2:$A$1001,orders!$M$2:$M$1001,,0)</f>
        <v>25.9</v>
      </c>
      <c r="E876" s="14">
        <f>_xlfn.XLOOKUP(A876,orders!$A$2:$A$1001,orders!$B$2:$B$1001,,0)</f>
        <v>43680</v>
      </c>
    </row>
    <row r="877" spans="1:5" x14ac:dyDescent="0.35">
      <c r="A877" t="str">
        <f>_xlfn.XLOOKUP(orders!$A877,orders!$A$2:$A$1001,orders!$A$2:$A$1001,,0)</f>
        <v>MVO-39328-830</v>
      </c>
      <c r="B877" t="str">
        <f>IFERROR(_xlfn.XLOOKUP(A877,orders!$A$2:$A$1001,orders!$O$2:$O$1001,,0),"")</f>
        <v>Medium</v>
      </c>
      <c r="C877" t="str">
        <f>_xlfn.XLOOKUP(A877,orders!$A$2:$A$1001,orders!$N$2:$N$1001,,0)</f>
        <v>Liberica</v>
      </c>
      <c r="D877">
        <f>_xlfn.XLOOKUP(A877,orders!$A$2:$A$1001,orders!$M$2:$M$1001,,0)</f>
        <v>43.650000000000006</v>
      </c>
      <c r="E877" s="14">
        <f>_xlfn.XLOOKUP(A877,orders!$A$2:$A$1001,orders!$B$2:$B$1001,,0)</f>
        <v>44253</v>
      </c>
    </row>
    <row r="878" spans="1:5" x14ac:dyDescent="0.35">
      <c r="A878" t="str">
        <f>_xlfn.XLOOKUP(orders!$A878,orders!$A$2:$A$1001,orders!$A$2:$A$1001,,0)</f>
        <v>MVO-39328-830</v>
      </c>
      <c r="B878" t="str">
        <f>IFERROR(_xlfn.XLOOKUP(A878,orders!$A$2:$A$1001,orders!$O$2:$O$1001,,0),"")</f>
        <v>Medium</v>
      </c>
      <c r="C878" t="str">
        <f>_xlfn.XLOOKUP(A878,orders!$A$2:$A$1001,orders!$N$2:$N$1001,,0)</f>
        <v>Liberica</v>
      </c>
      <c r="D878">
        <f>_xlfn.XLOOKUP(A878,orders!$A$2:$A$1001,orders!$M$2:$M$1001,,0)</f>
        <v>43.650000000000006</v>
      </c>
      <c r="E878" s="14">
        <f>_xlfn.XLOOKUP(A878,orders!$A$2:$A$1001,orders!$B$2:$B$1001,,0)</f>
        <v>44253</v>
      </c>
    </row>
    <row r="879" spans="1:5" x14ac:dyDescent="0.35">
      <c r="A879" t="str">
        <f>_xlfn.XLOOKUP(orders!$A879,orders!$A$2:$A$1001,orders!$A$2:$A$1001,,0)</f>
        <v>NTJ-88319-746</v>
      </c>
      <c r="B879" t="str">
        <f>IFERROR(_xlfn.XLOOKUP(A879,orders!$A$2:$A$1001,orders!$O$2:$O$1001,,0),"")</f>
        <v>Light</v>
      </c>
      <c r="C879" t="str">
        <f>_xlfn.XLOOKUP(A879,orders!$A$2:$A$1001,orders!$N$2:$N$1001,,0)</f>
        <v>Liberica</v>
      </c>
      <c r="D879">
        <f>_xlfn.XLOOKUP(A879,orders!$A$2:$A$1001,orders!$M$2:$M$1001,,0)</f>
        <v>28.53</v>
      </c>
      <c r="E879" s="14">
        <f>_xlfn.XLOOKUP(A879,orders!$A$2:$A$1001,orders!$B$2:$B$1001,,0)</f>
        <v>44411</v>
      </c>
    </row>
    <row r="880" spans="1:5" x14ac:dyDescent="0.35">
      <c r="A880" t="str">
        <f>_xlfn.XLOOKUP(orders!$A880,orders!$A$2:$A$1001,orders!$A$2:$A$1001,,0)</f>
        <v>LCY-24377-948</v>
      </c>
      <c r="B880" t="str">
        <f>IFERROR(_xlfn.XLOOKUP(A880,orders!$A$2:$A$1001,orders!$O$2:$O$1001,,0),"")</f>
        <v>Light</v>
      </c>
      <c r="C880" t="str">
        <f>_xlfn.XLOOKUP(A880,orders!$A$2:$A$1001,orders!$N$2:$N$1001,,0)</f>
        <v>Robusta</v>
      </c>
      <c r="D880">
        <f>_xlfn.XLOOKUP(A880,orders!$A$2:$A$1001,orders!$M$2:$M$1001,,0)</f>
        <v>27.484999999999996</v>
      </c>
      <c r="E880" s="14">
        <f>_xlfn.XLOOKUP(A880,orders!$A$2:$A$1001,orders!$B$2:$B$1001,,0)</f>
        <v>44323</v>
      </c>
    </row>
    <row r="881" spans="1:5" x14ac:dyDescent="0.35">
      <c r="A881" t="str">
        <f>_xlfn.XLOOKUP(orders!$A881,orders!$A$2:$A$1001,orders!$A$2:$A$1001,,0)</f>
        <v>FWD-85967-769</v>
      </c>
      <c r="B881" t="str">
        <f>IFERROR(_xlfn.XLOOKUP(A881,orders!$A$2:$A$1001,orders!$O$2:$O$1001,,0),"")</f>
        <v>Dark</v>
      </c>
      <c r="C881" t="str">
        <f>_xlfn.XLOOKUP(A881,orders!$A$2:$A$1001,orders!$N$2:$N$1001,,0)</f>
        <v>EXCELSA</v>
      </c>
      <c r="D881">
        <f>_xlfn.XLOOKUP(A881,orders!$A$2:$A$1001,orders!$M$2:$M$1001,,0)</f>
        <v>10.935</v>
      </c>
      <c r="E881" s="14">
        <f>_xlfn.XLOOKUP(A881,orders!$A$2:$A$1001,orders!$B$2:$B$1001,,0)</f>
        <v>43630</v>
      </c>
    </row>
    <row r="882" spans="1:5" x14ac:dyDescent="0.35">
      <c r="A882" t="str">
        <f>_xlfn.XLOOKUP(orders!$A882,orders!$A$2:$A$1001,orders!$A$2:$A$1001,,0)</f>
        <v>KTO-53793-109</v>
      </c>
      <c r="B882" t="str">
        <f>IFERROR(_xlfn.XLOOKUP(A882,orders!$A$2:$A$1001,orders!$O$2:$O$1001,,0),"")</f>
        <v>Light</v>
      </c>
      <c r="C882" t="str">
        <f>_xlfn.XLOOKUP(A882,orders!$A$2:$A$1001,orders!$N$2:$N$1001,,0)</f>
        <v>Robusta</v>
      </c>
      <c r="D882">
        <f>_xlfn.XLOOKUP(A882,orders!$A$2:$A$1001,orders!$M$2:$M$1001,,0)</f>
        <v>7.169999999999999</v>
      </c>
      <c r="E882" s="14">
        <f>_xlfn.XLOOKUP(A882,orders!$A$2:$A$1001,orders!$B$2:$B$1001,,0)</f>
        <v>43790</v>
      </c>
    </row>
    <row r="883" spans="1:5" x14ac:dyDescent="0.35">
      <c r="A883" t="str">
        <f>_xlfn.XLOOKUP(orders!$A883,orders!$A$2:$A$1001,orders!$A$2:$A$1001,,0)</f>
        <v>OCK-89033-348</v>
      </c>
      <c r="B883" t="str">
        <f>IFERROR(_xlfn.XLOOKUP(A883,orders!$A$2:$A$1001,orders!$O$2:$O$1001,,0),"")</f>
        <v>Light</v>
      </c>
      <c r="C883" t="str">
        <f>_xlfn.XLOOKUP(A883,orders!$A$2:$A$1001,orders!$N$2:$N$1001,,0)</f>
        <v>Arabica</v>
      </c>
      <c r="D883">
        <f>_xlfn.XLOOKUP(A883,orders!$A$2:$A$1001,orders!$M$2:$M$1001,,0)</f>
        <v>23.31</v>
      </c>
      <c r="E883" s="14">
        <f>_xlfn.XLOOKUP(A883,orders!$A$2:$A$1001,orders!$B$2:$B$1001,,0)</f>
        <v>44286</v>
      </c>
    </row>
    <row r="884" spans="1:5" x14ac:dyDescent="0.35">
      <c r="A884" t="str">
        <f>_xlfn.XLOOKUP(orders!$A884,orders!$A$2:$A$1001,orders!$A$2:$A$1001,,0)</f>
        <v>GPZ-36017-366</v>
      </c>
      <c r="B884" t="str">
        <f>IFERROR(_xlfn.XLOOKUP(A884,orders!$A$2:$A$1001,orders!$O$2:$O$1001,,0),"")</f>
        <v>Dark</v>
      </c>
      <c r="C884" t="str">
        <f>_xlfn.XLOOKUP(A884,orders!$A$2:$A$1001,orders!$N$2:$N$1001,,0)</f>
        <v>Arabica</v>
      </c>
      <c r="D884">
        <f>_xlfn.XLOOKUP(A884,orders!$A$2:$A$1001,orders!$M$2:$M$1001,,0)</f>
        <v>114.42499999999998</v>
      </c>
      <c r="E884" s="14">
        <f>_xlfn.XLOOKUP(A884,orders!$A$2:$A$1001,orders!$B$2:$B$1001,,0)</f>
        <v>43647</v>
      </c>
    </row>
    <row r="885" spans="1:5" x14ac:dyDescent="0.35">
      <c r="A885" t="str">
        <f>_xlfn.XLOOKUP(orders!$A885,orders!$A$2:$A$1001,orders!$A$2:$A$1001,,0)</f>
        <v>BZP-33213-637</v>
      </c>
      <c r="B885" t="str">
        <f>IFERROR(_xlfn.XLOOKUP(A885,orders!$A$2:$A$1001,orders!$O$2:$O$1001,,0),"")</f>
        <v>Medium</v>
      </c>
      <c r="C885" t="str">
        <f>_xlfn.XLOOKUP(A885,orders!$A$2:$A$1001,orders!$N$2:$N$1001,,0)</f>
        <v>Arabica</v>
      </c>
      <c r="D885">
        <f>_xlfn.XLOOKUP(A885,orders!$A$2:$A$1001,orders!$M$2:$M$1001,,0)</f>
        <v>77.624999999999986</v>
      </c>
      <c r="E885" s="14">
        <f>_xlfn.XLOOKUP(A885,orders!$A$2:$A$1001,orders!$B$2:$B$1001,,0)</f>
        <v>43956</v>
      </c>
    </row>
    <row r="886" spans="1:5" x14ac:dyDescent="0.35">
      <c r="A886" t="str">
        <f>_xlfn.XLOOKUP(orders!$A886,orders!$A$2:$A$1001,orders!$A$2:$A$1001,,0)</f>
        <v>WFH-21507-708</v>
      </c>
      <c r="B886" t="str">
        <f>IFERROR(_xlfn.XLOOKUP(A886,orders!$A$2:$A$1001,orders!$O$2:$O$1001,,0),"")</f>
        <v>Dark</v>
      </c>
      <c r="C886" t="str">
        <f>_xlfn.XLOOKUP(A886,orders!$A$2:$A$1001,orders!$N$2:$N$1001,,0)</f>
        <v>Robusta</v>
      </c>
      <c r="D886">
        <f>_xlfn.XLOOKUP(A886,orders!$A$2:$A$1001,orders!$M$2:$M$1001,,0)</f>
        <v>5.3699999999999992</v>
      </c>
      <c r="E886" s="14">
        <f>_xlfn.XLOOKUP(A886,orders!$A$2:$A$1001,orders!$B$2:$B$1001,,0)</f>
        <v>43941</v>
      </c>
    </row>
    <row r="887" spans="1:5" x14ac:dyDescent="0.35">
      <c r="A887" t="str">
        <f>_xlfn.XLOOKUP(orders!$A887,orders!$A$2:$A$1001,orders!$A$2:$A$1001,,0)</f>
        <v>HST-96923-073</v>
      </c>
      <c r="B887" t="str">
        <f>IFERROR(_xlfn.XLOOKUP(A887,orders!$A$2:$A$1001,orders!$O$2:$O$1001,,0),"")</f>
        <v>Dark</v>
      </c>
      <c r="C887" t="str">
        <f>_xlfn.XLOOKUP(A887,orders!$A$2:$A$1001,orders!$N$2:$N$1001,,0)</f>
        <v>Robusta</v>
      </c>
      <c r="D887">
        <f>_xlfn.XLOOKUP(A887,orders!$A$2:$A$1001,orders!$M$2:$M$1001,,0)</f>
        <v>123.50999999999999</v>
      </c>
      <c r="E887" s="14">
        <f>_xlfn.XLOOKUP(A887,orders!$A$2:$A$1001,orders!$B$2:$B$1001,,0)</f>
        <v>43664</v>
      </c>
    </row>
    <row r="888" spans="1:5" x14ac:dyDescent="0.35">
      <c r="A888" t="str">
        <f>_xlfn.XLOOKUP(orders!$A888,orders!$A$2:$A$1001,orders!$A$2:$A$1001,,0)</f>
        <v>ENN-79947-323</v>
      </c>
      <c r="B888" t="str">
        <f>IFERROR(_xlfn.XLOOKUP(A888,orders!$A$2:$A$1001,orders!$O$2:$O$1001,,0),"")</f>
        <v>Medium</v>
      </c>
      <c r="C888" t="str">
        <f>_xlfn.XLOOKUP(A888,orders!$A$2:$A$1001,orders!$N$2:$N$1001,,0)</f>
        <v>Liberica</v>
      </c>
      <c r="D888">
        <f>_xlfn.XLOOKUP(A888,orders!$A$2:$A$1001,orders!$M$2:$M$1001,,0)</f>
        <v>17.46</v>
      </c>
      <c r="E888" s="14">
        <f>_xlfn.XLOOKUP(A888,orders!$A$2:$A$1001,orders!$B$2:$B$1001,,0)</f>
        <v>44518</v>
      </c>
    </row>
    <row r="889" spans="1:5" x14ac:dyDescent="0.35">
      <c r="A889" t="str">
        <f>_xlfn.XLOOKUP(orders!$A889,orders!$A$2:$A$1001,orders!$A$2:$A$1001,,0)</f>
        <v>BHA-47429-889</v>
      </c>
      <c r="B889" t="str">
        <f>IFERROR(_xlfn.XLOOKUP(A889,orders!$A$2:$A$1001,orders!$O$2:$O$1001,,0),"")</f>
        <v>Light</v>
      </c>
      <c r="C889" t="str">
        <f>_xlfn.XLOOKUP(A889,orders!$A$2:$A$1001,orders!$N$2:$N$1001,,0)</f>
        <v>EXCELSA</v>
      </c>
      <c r="D889">
        <f>_xlfn.XLOOKUP(A889,orders!$A$2:$A$1001,orders!$M$2:$M$1001,,0)</f>
        <v>13.365</v>
      </c>
      <c r="E889" s="14">
        <f>_xlfn.XLOOKUP(A889,orders!$A$2:$A$1001,orders!$B$2:$B$1001,,0)</f>
        <v>44002</v>
      </c>
    </row>
    <row r="890" spans="1:5" x14ac:dyDescent="0.35">
      <c r="A890" t="str">
        <f>_xlfn.XLOOKUP(orders!$A890,orders!$A$2:$A$1001,orders!$A$2:$A$1001,,0)</f>
        <v>SZY-63017-318</v>
      </c>
      <c r="B890" t="str">
        <f>IFERROR(_xlfn.XLOOKUP(A890,orders!$A$2:$A$1001,orders!$O$2:$O$1001,,0),"")</f>
        <v>Light</v>
      </c>
      <c r="C890" t="str">
        <f>_xlfn.XLOOKUP(A890,orders!$A$2:$A$1001,orders!$N$2:$N$1001,,0)</f>
        <v>Arabica</v>
      </c>
      <c r="D890">
        <f>_xlfn.XLOOKUP(A890,orders!$A$2:$A$1001,orders!$M$2:$M$1001,,0)</f>
        <v>7.77</v>
      </c>
      <c r="E890" s="14">
        <f>_xlfn.XLOOKUP(A890,orders!$A$2:$A$1001,orders!$B$2:$B$1001,,0)</f>
        <v>44292</v>
      </c>
    </row>
    <row r="891" spans="1:5" x14ac:dyDescent="0.35">
      <c r="A891" t="str">
        <f>_xlfn.XLOOKUP(orders!$A891,orders!$A$2:$A$1001,orders!$A$2:$A$1001,,0)</f>
        <v>LCU-93317-340</v>
      </c>
      <c r="B891" t="str">
        <f>IFERROR(_xlfn.XLOOKUP(A891,orders!$A$2:$A$1001,orders!$O$2:$O$1001,,0),"")</f>
        <v>Dark</v>
      </c>
      <c r="C891" t="str">
        <f>_xlfn.XLOOKUP(A891,orders!$A$2:$A$1001,orders!$N$2:$N$1001,,0)</f>
        <v>Robusta</v>
      </c>
      <c r="D891">
        <f>_xlfn.XLOOKUP(A891,orders!$A$2:$A$1001,orders!$M$2:$M$1001,,0)</f>
        <v>2.6849999999999996</v>
      </c>
      <c r="E891" s="14">
        <f>_xlfn.XLOOKUP(A891,orders!$A$2:$A$1001,orders!$B$2:$B$1001,,0)</f>
        <v>43633</v>
      </c>
    </row>
    <row r="892" spans="1:5" x14ac:dyDescent="0.35">
      <c r="A892" t="str">
        <f>_xlfn.XLOOKUP(orders!$A892,orders!$A$2:$A$1001,orders!$A$2:$A$1001,,0)</f>
        <v>UOM-71431-481</v>
      </c>
      <c r="B892" t="str">
        <f>IFERROR(_xlfn.XLOOKUP(A892,orders!$A$2:$A$1001,orders!$O$2:$O$1001,,0),"")</f>
        <v>Dark</v>
      </c>
      <c r="C892" t="str">
        <f>_xlfn.XLOOKUP(A892,orders!$A$2:$A$1001,orders!$N$2:$N$1001,,0)</f>
        <v>Robusta</v>
      </c>
      <c r="D892">
        <f>_xlfn.XLOOKUP(A892,orders!$A$2:$A$1001,orders!$M$2:$M$1001,,0)</f>
        <v>20.584999999999997</v>
      </c>
      <c r="E892" s="14">
        <f>_xlfn.XLOOKUP(A892,orders!$A$2:$A$1001,orders!$B$2:$B$1001,,0)</f>
        <v>44646</v>
      </c>
    </row>
    <row r="893" spans="1:5" x14ac:dyDescent="0.35">
      <c r="A893" t="str">
        <f>_xlfn.XLOOKUP(orders!$A893,orders!$A$2:$A$1001,orders!$A$2:$A$1001,,0)</f>
        <v>PJH-42618-877</v>
      </c>
      <c r="B893" t="str">
        <f>IFERROR(_xlfn.XLOOKUP(A893,orders!$A$2:$A$1001,orders!$O$2:$O$1001,,0),"")</f>
        <v>Dark</v>
      </c>
      <c r="C893" t="str">
        <f>_xlfn.XLOOKUP(A893,orders!$A$2:$A$1001,orders!$N$2:$N$1001,,0)</f>
        <v>Arabica</v>
      </c>
      <c r="D893">
        <f>_xlfn.XLOOKUP(A893,orders!$A$2:$A$1001,orders!$M$2:$M$1001,,0)</f>
        <v>114.42499999999998</v>
      </c>
      <c r="E893" s="14">
        <f>_xlfn.XLOOKUP(A893,orders!$A$2:$A$1001,orders!$B$2:$B$1001,,0)</f>
        <v>44469</v>
      </c>
    </row>
    <row r="894" spans="1:5" x14ac:dyDescent="0.35">
      <c r="A894" t="str">
        <f>_xlfn.XLOOKUP(orders!$A894,orders!$A$2:$A$1001,orders!$A$2:$A$1001,,0)</f>
        <v>XED-90333-402</v>
      </c>
      <c r="B894" t="str">
        <f>IFERROR(_xlfn.XLOOKUP(A894,orders!$A$2:$A$1001,orders!$O$2:$O$1001,,0),"")</f>
        <v>Medium</v>
      </c>
      <c r="C894" t="str">
        <f>_xlfn.XLOOKUP(A894,orders!$A$2:$A$1001,orders!$N$2:$N$1001,,0)</f>
        <v>EXCELSA</v>
      </c>
      <c r="D894">
        <f>_xlfn.XLOOKUP(A894,orders!$A$2:$A$1001,orders!$M$2:$M$1001,,0)</f>
        <v>20.625</v>
      </c>
      <c r="E894" s="14">
        <f>_xlfn.XLOOKUP(A894,orders!$A$2:$A$1001,orders!$B$2:$B$1001,,0)</f>
        <v>43635</v>
      </c>
    </row>
    <row r="895" spans="1:5" x14ac:dyDescent="0.35">
      <c r="A895" t="str">
        <f>_xlfn.XLOOKUP(orders!$A895,orders!$A$2:$A$1001,orders!$A$2:$A$1001,,0)</f>
        <v>IKK-62234-199</v>
      </c>
      <c r="B895" t="str">
        <f>IFERROR(_xlfn.XLOOKUP(A895,orders!$A$2:$A$1001,orders!$O$2:$O$1001,,0),"")</f>
        <v>Light</v>
      </c>
      <c r="C895" t="str">
        <f>_xlfn.XLOOKUP(A895,orders!$A$2:$A$1001,orders!$N$2:$N$1001,,0)</f>
        <v>Liberica</v>
      </c>
      <c r="D895">
        <f>_xlfn.XLOOKUP(A895,orders!$A$2:$A$1001,orders!$M$2:$M$1001,,0)</f>
        <v>57.06</v>
      </c>
      <c r="E895" s="14">
        <f>_xlfn.XLOOKUP(A895,orders!$A$2:$A$1001,orders!$B$2:$B$1001,,0)</f>
        <v>44651</v>
      </c>
    </row>
    <row r="896" spans="1:5" x14ac:dyDescent="0.35">
      <c r="A896" t="str">
        <f>_xlfn.XLOOKUP(orders!$A896,orders!$A$2:$A$1001,orders!$A$2:$A$1001,,0)</f>
        <v>KAW-95195-329</v>
      </c>
      <c r="B896" t="str">
        <f>IFERROR(_xlfn.XLOOKUP(A896,orders!$A$2:$A$1001,orders!$O$2:$O$1001,,0),"")</f>
        <v>Dark</v>
      </c>
      <c r="C896" t="str">
        <f>_xlfn.XLOOKUP(A896,orders!$A$2:$A$1001,orders!$N$2:$N$1001,,0)</f>
        <v>Robusta</v>
      </c>
      <c r="D896">
        <f>_xlfn.XLOOKUP(A896,orders!$A$2:$A$1001,orders!$M$2:$M$1001,,0)</f>
        <v>82.339999999999989</v>
      </c>
      <c r="E896" s="14">
        <f>_xlfn.XLOOKUP(A896,orders!$A$2:$A$1001,orders!$B$2:$B$1001,,0)</f>
        <v>44016</v>
      </c>
    </row>
    <row r="897" spans="1:5" x14ac:dyDescent="0.35">
      <c r="A897" t="str">
        <f>_xlfn.XLOOKUP(orders!$A897,orders!$A$2:$A$1001,orders!$A$2:$A$1001,,0)</f>
        <v>QDO-57268-842</v>
      </c>
      <c r="B897" t="str">
        <f>IFERROR(_xlfn.XLOOKUP(A897,orders!$A$2:$A$1001,orders!$O$2:$O$1001,,0),"")</f>
        <v>Medium</v>
      </c>
      <c r="C897" t="str">
        <f>_xlfn.XLOOKUP(A897,orders!$A$2:$A$1001,orders!$N$2:$N$1001,,0)</f>
        <v>EXCELSA</v>
      </c>
      <c r="D897">
        <f>_xlfn.XLOOKUP(A897,orders!$A$2:$A$1001,orders!$M$2:$M$1001,,0)</f>
        <v>158.12499999999997</v>
      </c>
      <c r="E897" s="14">
        <f>_xlfn.XLOOKUP(A897,orders!$A$2:$A$1001,orders!$B$2:$B$1001,,0)</f>
        <v>44521</v>
      </c>
    </row>
    <row r="898" spans="1:5" x14ac:dyDescent="0.35">
      <c r="A898" t="str">
        <f>_xlfn.XLOOKUP(orders!$A898,orders!$A$2:$A$1001,orders!$A$2:$A$1001,,0)</f>
        <v>IIZ-24416-212</v>
      </c>
      <c r="B898" t="str">
        <f>IFERROR(_xlfn.XLOOKUP(A898,orders!$A$2:$A$1001,orders!$O$2:$O$1001,,0),"")</f>
        <v>Dark</v>
      </c>
      <c r="C898" t="str">
        <f>_xlfn.XLOOKUP(A898,orders!$A$2:$A$1001,orders!$N$2:$N$1001,,0)</f>
        <v>Robusta</v>
      </c>
      <c r="D898">
        <f>_xlfn.XLOOKUP(A898,orders!$A$2:$A$1001,orders!$M$2:$M$1001,,0)</f>
        <v>32.22</v>
      </c>
      <c r="E898" s="14">
        <f>_xlfn.XLOOKUP(A898,orders!$A$2:$A$1001,orders!$B$2:$B$1001,,0)</f>
        <v>44347</v>
      </c>
    </row>
    <row r="899" spans="1:5" x14ac:dyDescent="0.35">
      <c r="A899" t="str">
        <f>_xlfn.XLOOKUP(orders!$A899,orders!$A$2:$A$1001,orders!$A$2:$A$1001,,0)</f>
        <v>AWP-11469-510</v>
      </c>
      <c r="B899" t="str">
        <f>IFERROR(_xlfn.XLOOKUP(A899,orders!$A$2:$A$1001,orders!$O$2:$O$1001,,0),"")</f>
        <v>Dark</v>
      </c>
      <c r="C899" t="str">
        <f>_xlfn.XLOOKUP(A899,orders!$A$2:$A$1001,orders!$N$2:$N$1001,,0)</f>
        <v>EXCELSA</v>
      </c>
      <c r="D899">
        <f>_xlfn.XLOOKUP(A899,orders!$A$2:$A$1001,orders!$M$2:$M$1001,,0)</f>
        <v>24.3</v>
      </c>
      <c r="E899" s="14">
        <f>_xlfn.XLOOKUP(A899,orders!$A$2:$A$1001,orders!$B$2:$B$1001,,0)</f>
        <v>43932</v>
      </c>
    </row>
    <row r="900" spans="1:5" x14ac:dyDescent="0.35">
      <c r="A900" t="str">
        <f>_xlfn.XLOOKUP(orders!$A900,orders!$A$2:$A$1001,orders!$A$2:$A$1001,,0)</f>
        <v>KXA-27983-918</v>
      </c>
      <c r="B900" t="str">
        <f>IFERROR(_xlfn.XLOOKUP(A900,orders!$A$2:$A$1001,orders!$O$2:$O$1001,,0),"")</f>
        <v>Light</v>
      </c>
      <c r="C900" t="str">
        <f>_xlfn.XLOOKUP(A900,orders!$A$2:$A$1001,orders!$N$2:$N$1001,,0)</f>
        <v>Robusta</v>
      </c>
      <c r="D900">
        <f>_xlfn.XLOOKUP(A900,orders!$A$2:$A$1001,orders!$M$2:$M$1001,,0)</f>
        <v>35.849999999999994</v>
      </c>
      <c r="E900" s="14">
        <f>_xlfn.XLOOKUP(A900,orders!$A$2:$A$1001,orders!$B$2:$B$1001,,0)</f>
        <v>44089</v>
      </c>
    </row>
    <row r="901" spans="1:5" x14ac:dyDescent="0.35">
      <c r="A901" t="str">
        <f>_xlfn.XLOOKUP(orders!$A901,orders!$A$2:$A$1001,orders!$A$2:$A$1001,,0)</f>
        <v>VKQ-39009-292</v>
      </c>
      <c r="B901" t="str">
        <f>IFERROR(_xlfn.XLOOKUP(A901,orders!$A$2:$A$1001,orders!$O$2:$O$1001,,0),"")</f>
        <v>Medium</v>
      </c>
      <c r="C901" t="str">
        <f>_xlfn.XLOOKUP(A901,orders!$A$2:$A$1001,orders!$N$2:$N$1001,,0)</f>
        <v>Liberica</v>
      </c>
      <c r="D901">
        <f>_xlfn.XLOOKUP(A901,orders!$A$2:$A$1001,orders!$M$2:$M$1001,,0)</f>
        <v>72.75</v>
      </c>
      <c r="E901" s="14">
        <f>_xlfn.XLOOKUP(A901,orders!$A$2:$A$1001,orders!$B$2:$B$1001,,0)</f>
        <v>44523</v>
      </c>
    </row>
    <row r="902" spans="1:5" x14ac:dyDescent="0.35">
      <c r="A902" t="str">
        <f>_xlfn.XLOOKUP(orders!$A902,orders!$A$2:$A$1001,orders!$A$2:$A$1001,,0)</f>
        <v>PDB-98743-282</v>
      </c>
      <c r="B902" t="str">
        <f>IFERROR(_xlfn.XLOOKUP(A902,orders!$A$2:$A$1001,orders!$O$2:$O$1001,,0),"")</f>
        <v>Light</v>
      </c>
      <c r="C902" t="str">
        <f>_xlfn.XLOOKUP(A902,orders!$A$2:$A$1001,orders!$N$2:$N$1001,,0)</f>
        <v>Liberica</v>
      </c>
      <c r="D902">
        <f>_xlfn.XLOOKUP(A902,orders!$A$2:$A$1001,orders!$M$2:$M$1001,,0)</f>
        <v>47.55</v>
      </c>
      <c r="E902" s="14">
        <f>_xlfn.XLOOKUP(A902,orders!$A$2:$A$1001,orders!$B$2:$B$1001,,0)</f>
        <v>44584</v>
      </c>
    </row>
    <row r="903" spans="1:5" x14ac:dyDescent="0.35">
      <c r="A903" t="str">
        <f>_xlfn.XLOOKUP(orders!$A903,orders!$A$2:$A$1001,orders!$A$2:$A$1001,,0)</f>
        <v>SXW-34014-556</v>
      </c>
      <c r="B903" t="str">
        <f>IFERROR(_xlfn.XLOOKUP(A903,orders!$A$2:$A$1001,orders!$O$2:$O$1001,,0),"")</f>
        <v>Light</v>
      </c>
      <c r="C903" t="str">
        <f>_xlfn.XLOOKUP(A903,orders!$A$2:$A$1001,orders!$N$2:$N$1001,,0)</f>
        <v>Robusta</v>
      </c>
      <c r="D903">
        <f>_xlfn.XLOOKUP(A903,orders!$A$2:$A$1001,orders!$M$2:$M$1001,,0)</f>
        <v>3.5849999999999995</v>
      </c>
      <c r="E903" s="14">
        <f>_xlfn.XLOOKUP(A903,orders!$A$2:$A$1001,orders!$B$2:$B$1001,,0)</f>
        <v>44223</v>
      </c>
    </row>
    <row r="904" spans="1:5" x14ac:dyDescent="0.35">
      <c r="A904" t="str">
        <f>_xlfn.XLOOKUP(orders!$A904,orders!$A$2:$A$1001,orders!$A$2:$A$1001,,0)</f>
        <v>QOJ-38788-727</v>
      </c>
      <c r="B904" t="str">
        <f>IFERROR(_xlfn.XLOOKUP(A904,orders!$A$2:$A$1001,orders!$O$2:$O$1001,,0),"")</f>
        <v>Medium</v>
      </c>
      <c r="C904" t="str">
        <f>_xlfn.XLOOKUP(A904,orders!$A$2:$A$1001,orders!$N$2:$N$1001,,0)</f>
        <v>EXCELSA</v>
      </c>
      <c r="D904">
        <f>_xlfn.XLOOKUP(A904,orders!$A$2:$A$1001,orders!$M$2:$M$1001,,0)</f>
        <v>158.12499999999997</v>
      </c>
      <c r="E904" s="14">
        <f>_xlfn.XLOOKUP(A904,orders!$A$2:$A$1001,orders!$B$2:$B$1001,,0)</f>
        <v>43640</v>
      </c>
    </row>
    <row r="905" spans="1:5" x14ac:dyDescent="0.35">
      <c r="A905" t="str">
        <f>_xlfn.XLOOKUP(orders!$A905,orders!$A$2:$A$1001,orders!$A$2:$A$1001,,0)</f>
        <v>TGF-38649-658</v>
      </c>
      <c r="B905" t="str">
        <f>IFERROR(_xlfn.XLOOKUP(A905,orders!$A$2:$A$1001,orders!$O$2:$O$1001,,0),"")</f>
        <v>Medium</v>
      </c>
      <c r="C905" t="str">
        <f>_xlfn.XLOOKUP(A905,orders!$A$2:$A$1001,orders!$N$2:$N$1001,,0)</f>
        <v>Liberica</v>
      </c>
      <c r="D905">
        <f>_xlfn.XLOOKUP(A905,orders!$A$2:$A$1001,orders!$M$2:$M$1001,,0)</f>
        <v>17.46</v>
      </c>
      <c r="E905" s="14">
        <f>_xlfn.XLOOKUP(A905,orders!$A$2:$A$1001,orders!$B$2:$B$1001,,0)</f>
        <v>43905</v>
      </c>
    </row>
    <row r="906" spans="1:5" x14ac:dyDescent="0.35">
      <c r="A906" t="str">
        <f>_xlfn.XLOOKUP(orders!$A906,orders!$A$2:$A$1001,orders!$A$2:$A$1001,,0)</f>
        <v>EAI-25194-209</v>
      </c>
      <c r="B906" t="str">
        <f>IFERROR(_xlfn.XLOOKUP(A906,orders!$A$2:$A$1001,orders!$O$2:$O$1001,,0),"")</f>
        <v>Light</v>
      </c>
      <c r="C906" t="str">
        <f>_xlfn.XLOOKUP(A906,orders!$A$2:$A$1001,orders!$N$2:$N$1001,,0)</f>
        <v>Arabica</v>
      </c>
      <c r="D906">
        <f>_xlfn.XLOOKUP(A906,orders!$A$2:$A$1001,orders!$M$2:$M$1001,,0)</f>
        <v>148.92499999999998</v>
      </c>
      <c r="E906" s="14">
        <f>_xlfn.XLOOKUP(A906,orders!$A$2:$A$1001,orders!$B$2:$B$1001,,0)</f>
        <v>44463</v>
      </c>
    </row>
    <row r="907" spans="1:5" x14ac:dyDescent="0.35">
      <c r="A907" t="str">
        <f>_xlfn.XLOOKUP(orders!$A907,orders!$A$2:$A$1001,orders!$A$2:$A$1001,,0)</f>
        <v>IJK-34441-720</v>
      </c>
      <c r="B907" t="str">
        <f>IFERROR(_xlfn.XLOOKUP(A907,orders!$A$2:$A$1001,orders!$O$2:$O$1001,,0),"")</f>
        <v>Medium</v>
      </c>
      <c r="C907" t="str">
        <f>_xlfn.XLOOKUP(A907,orders!$A$2:$A$1001,orders!$N$2:$N$1001,,0)</f>
        <v>Arabica</v>
      </c>
      <c r="D907">
        <f>_xlfn.XLOOKUP(A907,orders!$A$2:$A$1001,orders!$M$2:$M$1001,,0)</f>
        <v>40.5</v>
      </c>
      <c r="E907" s="14">
        <f>_xlfn.XLOOKUP(A907,orders!$A$2:$A$1001,orders!$B$2:$B$1001,,0)</f>
        <v>43560</v>
      </c>
    </row>
    <row r="908" spans="1:5" x14ac:dyDescent="0.35">
      <c r="A908" t="str">
        <f>_xlfn.XLOOKUP(orders!$A908,orders!$A$2:$A$1001,orders!$A$2:$A$1001,,0)</f>
        <v>ZMC-00336-619</v>
      </c>
      <c r="B908" t="str">
        <f>IFERROR(_xlfn.XLOOKUP(A908,orders!$A$2:$A$1001,orders!$O$2:$O$1001,,0),"")</f>
        <v>Medium</v>
      </c>
      <c r="C908" t="str">
        <f>_xlfn.XLOOKUP(A908,orders!$A$2:$A$1001,orders!$N$2:$N$1001,,0)</f>
        <v>Arabica</v>
      </c>
      <c r="D908">
        <f>_xlfn.XLOOKUP(A908,orders!$A$2:$A$1001,orders!$M$2:$M$1001,,0)</f>
        <v>27</v>
      </c>
      <c r="E908" s="14">
        <f>_xlfn.XLOOKUP(A908,orders!$A$2:$A$1001,orders!$B$2:$B$1001,,0)</f>
        <v>44588</v>
      </c>
    </row>
    <row r="909" spans="1:5" x14ac:dyDescent="0.35">
      <c r="A909" t="str">
        <f>_xlfn.XLOOKUP(orders!$A909,orders!$A$2:$A$1001,orders!$A$2:$A$1001,,0)</f>
        <v>UPX-54529-618</v>
      </c>
      <c r="B909" t="str">
        <f>IFERROR(_xlfn.XLOOKUP(A909,orders!$A$2:$A$1001,orders!$O$2:$O$1001,,0),"")</f>
        <v>Dark</v>
      </c>
      <c r="C909" t="str">
        <f>_xlfn.XLOOKUP(A909,orders!$A$2:$A$1001,orders!$N$2:$N$1001,,0)</f>
        <v>Liberica</v>
      </c>
      <c r="D909">
        <f>_xlfn.XLOOKUP(A909,orders!$A$2:$A$1001,orders!$M$2:$M$1001,,0)</f>
        <v>38.849999999999994</v>
      </c>
      <c r="E909" s="14">
        <f>_xlfn.XLOOKUP(A909,orders!$A$2:$A$1001,orders!$B$2:$B$1001,,0)</f>
        <v>44449</v>
      </c>
    </row>
    <row r="910" spans="1:5" x14ac:dyDescent="0.35">
      <c r="A910" t="str">
        <f>_xlfn.XLOOKUP(orders!$A910,orders!$A$2:$A$1001,orders!$A$2:$A$1001,,0)</f>
        <v>DLX-01059-899</v>
      </c>
      <c r="B910" t="str">
        <f>IFERROR(_xlfn.XLOOKUP(A910,orders!$A$2:$A$1001,orders!$O$2:$O$1001,,0),"")</f>
        <v>Light</v>
      </c>
      <c r="C910" t="str">
        <f>_xlfn.XLOOKUP(A910,orders!$A$2:$A$1001,orders!$N$2:$N$1001,,0)</f>
        <v>Robusta</v>
      </c>
      <c r="D910">
        <f>_xlfn.XLOOKUP(A910,orders!$A$2:$A$1001,orders!$M$2:$M$1001,,0)</f>
        <v>59.75</v>
      </c>
      <c r="E910" s="14">
        <f>_xlfn.XLOOKUP(A910,orders!$A$2:$A$1001,orders!$B$2:$B$1001,,0)</f>
        <v>43836</v>
      </c>
    </row>
    <row r="911" spans="1:5" x14ac:dyDescent="0.35">
      <c r="A911" t="str">
        <f>_xlfn.XLOOKUP(orders!$A911,orders!$A$2:$A$1001,orders!$A$2:$A$1001,,0)</f>
        <v>MEK-85120-243</v>
      </c>
      <c r="B911" t="str">
        <f>IFERROR(_xlfn.XLOOKUP(A911,orders!$A$2:$A$1001,orders!$O$2:$O$1001,,0),"")</f>
        <v>Light</v>
      </c>
      <c r="C911" t="str">
        <f>_xlfn.XLOOKUP(A911,orders!$A$2:$A$1001,orders!$N$2:$N$1001,,0)</f>
        <v>Robusta</v>
      </c>
      <c r="D911">
        <f>_xlfn.XLOOKUP(A911,orders!$A$2:$A$1001,orders!$M$2:$M$1001,,0)</f>
        <v>10.754999999999999</v>
      </c>
      <c r="E911" s="14">
        <f>_xlfn.XLOOKUP(A911,orders!$A$2:$A$1001,orders!$B$2:$B$1001,,0)</f>
        <v>44635</v>
      </c>
    </row>
    <row r="912" spans="1:5" x14ac:dyDescent="0.35">
      <c r="A912" t="str">
        <f>_xlfn.XLOOKUP(orders!$A912,orders!$A$2:$A$1001,orders!$A$2:$A$1001,,0)</f>
        <v>NFI-37188-246</v>
      </c>
      <c r="B912" t="str">
        <f>IFERROR(_xlfn.XLOOKUP(A912,orders!$A$2:$A$1001,orders!$O$2:$O$1001,,0),"")</f>
        <v>Dark</v>
      </c>
      <c r="C912" t="str">
        <f>_xlfn.XLOOKUP(A912,orders!$A$2:$A$1001,orders!$N$2:$N$1001,,0)</f>
        <v>Arabica</v>
      </c>
      <c r="D912">
        <f>_xlfn.XLOOKUP(A912,orders!$A$2:$A$1001,orders!$M$2:$M$1001,,0)</f>
        <v>91.539999999999992</v>
      </c>
      <c r="E912" s="14">
        <f>_xlfn.XLOOKUP(A912,orders!$A$2:$A$1001,orders!$B$2:$B$1001,,0)</f>
        <v>44447</v>
      </c>
    </row>
    <row r="913" spans="1:5" x14ac:dyDescent="0.35">
      <c r="A913" t="str">
        <f>_xlfn.XLOOKUP(orders!$A913,orders!$A$2:$A$1001,orders!$A$2:$A$1001,,0)</f>
        <v>BXH-62195-013</v>
      </c>
      <c r="B913" t="str">
        <f>IFERROR(_xlfn.XLOOKUP(A913,orders!$A$2:$A$1001,orders!$O$2:$O$1001,,0),"")</f>
        <v>Medium</v>
      </c>
      <c r="C913" t="str">
        <f>_xlfn.XLOOKUP(A913,orders!$A$2:$A$1001,orders!$N$2:$N$1001,,0)</f>
        <v>Arabica</v>
      </c>
      <c r="D913">
        <f>_xlfn.XLOOKUP(A913,orders!$A$2:$A$1001,orders!$M$2:$M$1001,,0)</f>
        <v>45</v>
      </c>
      <c r="E913" s="14">
        <f>_xlfn.XLOOKUP(A913,orders!$A$2:$A$1001,orders!$B$2:$B$1001,,0)</f>
        <v>44511</v>
      </c>
    </row>
    <row r="914" spans="1:5" x14ac:dyDescent="0.35">
      <c r="A914" t="str">
        <f>_xlfn.XLOOKUP(orders!$A914,orders!$A$2:$A$1001,orders!$A$2:$A$1001,,0)</f>
        <v>YLK-78851-470</v>
      </c>
      <c r="B914" t="str">
        <f>IFERROR(_xlfn.XLOOKUP(A914,orders!$A$2:$A$1001,orders!$O$2:$O$1001,,0),"")</f>
        <v>Medium</v>
      </c>
      <c r="C914" t="str">
        <f>_xlfn.XLOOKUP(A914,orders!$A$2:$A$1001,orders!$N$2:$N$1001,,0)</f>
        <v>Robusta</v>
      </c>
      <c r="D914">
        <f>_xlfn.XLOOKUP(A914,orders!$A$2:$A$1001,orders!$M$2:$M$1001,,0)</f>
        <v>137.31</v>
      </c>
      <c r="E914" s="14">
        <f>_xlfn.XLOOKUP(A914,orders!$A$2:$A$1001,orders!$B$2:$B$1001,,0)</f>
        <v>43726</v>
      </c>
    </row>
    <row r="915" spans="1:5" x14ac:dyDescent="0.35">
      <c r="A915" t="str">
        <f>_xlfn.XLOOKUP(orders!$A915,orders!$A$2:$A$1001,orders!$A$2:$A$1001,,0)</f>
        <v>DXY-76225-633</v>
      </c>
      <c r="B915" t="str">
        <f>IFERROR(_xlfn.XLOOKUP(A915,orders!$A$2:$A$1001,orders!$O$2:$O$1001,,0),"")</f>
        <v>Medium</v>
      </c>
      <c r="C915" t="str">
        <f>_xlfn.XLOOKUP(A915,orders!$A$2:$A$1001,orders!$N$2:$N$1001,,0)</f>
        <v>Arabica</v>
      </c>
      <c r="D915">
        <f>_xlfn.XLOOKUP(A915,orders!$A$2:$A$1001,orders!$M$2:$M$1001,,0)</f>
        <v>6.75</v>
      </c>
      <c r="E915" s="14">
        <f>_xlfn.XLOOKUP(A915,orders!$A$2:$A$1001,orders!$B$2:$B$1001,,0)</f>
        <v>44406</v>
      </c>
    </row>
    <row r="916" spans="1:5" x14ac:dyDescent="0.35">
      <c r="A916" t="str">
        <f>_xlfn.XLOOKUP(orders!$A916,orders!$A$2:$A$1001,orders!$A$2:$A$1001,,0)</f>
        <v>UHP-24614-199</v>
      </c>
      <c r="B916" t="str">
        <f>IFERROR(_xlfn.XLOOKUP(A916,orders!$A$2:$A$1001,orders!$O$2:$O$1001,,0),"")</f>
        <v>Medium</v>
      </c>
      <c r="C916" t="str">
        <f>_xlfn.XLOOKUP(A916,orders!$A$2:$A$1001,orders!$N$2:$N$1001,,0)</f>
        <v>Arabica</v>
      </c>
      <c r="D916">
        <f>_xlfn.XLOOKUP(A916,orders!$A$2:$A$1001,orders!$M$2:$M$1001,,0)</f>
        <v>45</v>
      </c>
      <c r="E916" s="14">
        <f>_xlfn.XLOOKUP(A916,orders!$A$2:$A$1001,orders!$B$2:$B$1001,,0)</f>
        <v>44640</v>
      </c>
    </row>
    <row r="917" spans="1:5" x14ac:dyDescent="0.35">
      <c r="A917" t="str">
        <f>_xlfn.XLOOKUP(orders!$A917,orders!$A$2:$A$1001,orders!$A$2:$A$1001,,0)</f>
        <v>HBY-35655-049</v>
      </c>
      <c r="B917" t="str">
        <f>IFERROR(_xlfn.XLOOKUP(A917,orders!$A$2:$A$1001,orders!$O$2:$O$1001,,0),"")</f>
        <v>Dark</v>
      </c>
      <c r="C917" t="str">
        <f>_xlfn.XLOOKUP(A917,orders!$A$2:$A$1001,orders!$N$2:$N$1001,,0)</f>
        <v>EXCELSA</v>
      </c>
      <c r="D917">
        <f>_xlfn.XLOOKUP(A917,orders!$A$2:$A$1001,orders!$M$2:$M$1001,,0)</f>
        <v>83.835000000000008</v>
      </c>
      <c r="E917" s="14">
        <f>_xlfn.XLOOKUP(A917,orders!$A$2:$A$1001,orders!$B$2:$B$1001,,0)</f>
        <v>43955</v>
      </c>
    </row>
    <row r="918" spans="1:5" x14ac:dyDescent="0.35">
      <c r="A918" t="str">
        <f>_xlfn.XLOOKUP(orders!$A918,orders!$A$2:$A$1001,orders!$A$2:$A$1001,,0)</f>
        <v>DCE-22886-861</v>
      </c>
      <c r="B918" t="str">
        <f>IFERROR(_xlfn.XLOOKUP(A918,orders!$A$2:$A$1001,orders!$O$2:$O$1001,,0),"")</f>
        <v>Dark</v>
      </c>
      <c r="C918" t="str">
        <f>_xlfn.XLOOKUP(A918,orders!$A$2:$A$1001,orders!$N$2:$N$1001,,0)</f>
        <v>EXCELSA</v>
      </c>
      <c r="D918">
        <f>_xlfn.XLOOKUP(A918,orders!$A$2:$A$1001,orders!$M$2:$M$1001,,0)</f>
        <v>3.645</v>
      </c>
      <c r="E918" s="14">
        <f>_xlfn.XLOOKUP(A918,orders!$A$2:$A$1001,orders!$B$2:$B$1001,,0)</f>
        <v>44291</v>
      </c>
    </row>
    <row r="919" spans="1:5" x14ac:dyDescent="0.35">
      <c r="A919" t="str">
        <f>_xlfn.XLOOKUP(orders!$A919,orders!$A$2:$A$1001,orders!$A$2:$A$1001,,0)</f>
        <v>QTG-93823-843</v>
      </c>
      <c r="B919" t="str">
        <f>IFERROR(_xlfn.XLOOKUP(A919,orders!$A$2:$A$1001,orders!$O$2:$O$1001,,0),"")</f>
        <v>Medium</v>
      </c>
      <c r="C919" t="str">
        <f>_xlfn.XLOOKUP(A919,orders!$A$2:$A$1001,orders!$N$2:$N$1001,,0)</f>
        <v>Arabica</v>
      </c>
      <c r="D919">
        <f>_xlfn.XLOOKUP(A919,orders!$A$2:$A$1001,orders!$M$2:$M$1001,,0)</f>
        <v>6.75</v>
      </c>
      <c r="E919" s="14">
        <f>_xlfn.XLOOKUP(A919,orders!$A$2:$A$1001,orders!$B$2:$B$1001,,0)</f>
        <v>44573</v>
      </c>
    </row>
    <row r="920" spans="1:5" x14ac:dyDescent="0.35">
      <c r="A920" t="str">
        <f>_xlfn.XLOOKUP(orders!$A920,orders!$A$2:$A$1001,orders!$A$2:$A$1001,,0)</f>
        <v>QTG-93823-843</v>
      </c>
      <c r="B920" t="str">
        <f>IFERROR(_xlfn.XLOOKUP(A920,orders!$A$2:$A$1001,orders!$O$2:$O$1001,,0),"")</f>
        <v>Medium</v>
      </c>
      <c r="C920" t="str">
        <f>_xlfn.XLOOKUP(A920,orders!$A$2:$A$1001,orders!$N$2:$N$1001,,0)</f>
        <v>Arabica</v>
      </c>
      <c r="D920">
        <f>_xlfn.XLOOKUP(A920,orders!$A$2:$A$1001,orders!$M$2:$M$1001,,0)</f>
        <v>6.75</v>
      </c>
      <c r="E920" s="14">
        <f>_xlfn.XLOOKUP(A920,orders!$A$2:$A$1001,orders!$B$2:$B$1001,,0)</f>
        <v>44573</v>
      </c>
    </row>
    <row r="921" spans="1:5" x14ac:dyDescent="0.35">
      <c r="A921" t="str">
        <f>_xlfn.XLOOKUP(orders!$A921,orders!$A$2:$A$1001,orders!$A$2:$A$1001,,0)</f>
        <v>WFT-16178-396</v>
      </c>
      <c r="B921" t="str">
        <f>IFERROR(_xlfn.XLOOKUP(A921,orders!$A$2:$A$1001,orders!$O$2:$O$1001,,0),"")</f>
        <v>Dark</v>
      </c>
      <c r="C921" t="str">
        <f>_xlfn.XLOOKUP(A921,orders!$A$2:$A$1001,orders!$N$2:$N$1001,,0)</f>
        <v>Robusta</v>
      </c>
      <c r="D921">
        <f>_xlfn.XLOOKUP(A921,orders!$A$2:$A$1001,orders!$M$2:$M$1001,,0)</f>
        <v>13.424999999999997</v>
      </c>
      <c r="E921" s="14">
        <f>_xlfn.XLOOKUP(A921,orders!$A$2:$A$1001,orders!$B$2:$B$1001,,0)</f>
        <v>44181</v>
      </c>
    </row>
    <row r="922" spans="1:5" x14ac:dyDescent="0.35">
      <c r="A922" t="str">
        <f>_xlfn.XLOOKUP(orders!$A922,orders!$A$2:$A$1001,orders!$A$2:$A$1001,,0)</f>
        <v>ERC-54560-934</v>
      </c>
      <c r="B922" t="str">
        <f>IFERROR(_xlfn.XLOOKUP(A922,orders!$A$2:$A$1001,orders!$O$2:$O$1001,,0),"")</f>
        <v>Dark</v>
      </c>
      <c r="C922" t="str">
        <f>_xlfn.XLOOKUP(A922,orders!$A$2:$A$1001,orders!$N$2:$N$1001,,0)</f>
        <v>Robusta</v>
      </c>
      <c r="D922">
        <f>_xlfn.XLOOKUP(A922,orders!$A$2:$A$1001,orders!$M$2:$M$1001,,0)</f>
        <v>123.50999999999999</v>
      </c>
      <c r="E922" s="14">
        <f>_xlfn.XLOOKUP(A922,orders!$A$2:$A$1001,orders!$B$2:$B$1001,,0)</f>
        <v>44711</v>
      </c>
    </row>
    <row r="923" spans="1:5" x14ac:dyDescent="0.35">
      <c r="A923" t="str">
        <f>_xlfn.XLOOKUP(orders!$A923,orders!$A$2:$A$1001,orders!$A$2:$A$1001,,0)</f>
        <v>RUK-78200-416</v>
      </c>
      <c r="B923" t="str">
        <f>IFERROR(_xlfn.XLOOKUP(A923,orders!$A$2:$A$1001,orders!$O$2:$O$1001,,0),"")</f>
        <v>Dark</v>
      </c>
      <c r="C923" t="str">
        <f>_xlfn.XLOOKUP(A923,orders!$A$2:$A$1001,orders!$N$2:$N$1001,,0)</f>
        <v>Liberica</v>
      </c>
      <c r="D923">
        <f>_xlfn.XLOOKUP(A923,orders!$A$2:$A$1001,orders!$M$2:$M$1001,,0)</f>
        <v>7.77</v>
      </c>
      <c r="E923" s="14">
        <f>_xlfn.XLOOKUP(A923,orders!$A$2:$A$1001,orders!$B$2:$B$1001,,0)</f>
        <v>44509</v>
      </c>
    </row>
    <row r="924" spans="1:5" x14ac:dyDescent="0.35">
      <c r="A924" t="str">
        <f>_xlfn.XLOOKUP(orders!$A924,orders!$A$2:$A$1001,orders!$A$2:$A$1001,,0)</f>
        <v>KHK-13105-388</v>
      </c>
      <c r="B924" t="str">
        <f>IFERROR(_xlfn.XLOOKUP(A924,orders!$A$2:$A$1001,orders!$O$2:$O$1001,,0),"")</f>
        <v>Medium</v>
      </c>
      <c r="C924" t="str">
        <f>_xlfn.XLOOKUP(A924,orders!$A$2:$A$1001,orders!$N$2:$N$1001,,0)</f>
        <v>Arabica</v>
      </c>
      <c r="D924">
        <f>_xlfn.XLOOKUP(A924,orders!$A$2:$A$1001,orders!$M$2:$M$1001,,0)</f>
        <v>67.5</v>
      </c>
      <c r="E924" s="14">
        <f>_xlfn.XLOOKUP(A924,orders!$A$2:$A$1001,orders!$B$2:$B$1001,,0)</f>
        <v>44659</v>
      </c>
    </row>
    <row r="925" spans="1:5" x14ac:dyDescent="0.35">
      <c r="A925" t="str">
        <f>_xlfn.XLOOKUP(orders!$A925,orders!$A$2:$A$1001,orders!$A$2:$A$1001,,0)</f>
        <v>NJR-03699-189</v>
      </c>
      <c r="B925" t="str">
        <f>IFERROR(_xlfn.XLOOKUP(A925,orders!$A$2:$A$1001,orders!$O$2:$O$1001,,0),"")</f>
        <v>Dark</v>
      </c>
      <c r="C925" t="str">
        <f>_xlfn.XLOOKUP(A925,orders!$A$2:$A$1001,orders!$N$2:$N$1001,,0)</f>
        <v>EXCELSA</v>
      </c>
      <c r="D925">
        <f>_xlfn.XLOOKUP(A925,orders!$A$2:$A$1001,orders!$M$2:$M$1001,,0)</f>
        <v>27.945</v>
      </c>
      <c r="E925" s="14">
        <f>_xlfn.XLOOKUP(A925,orders!$A$2:$A$1001,orders!$B$2:$B$1001,,0)</f>
        <v>43746</v>
      </c>
    </row>
    <row r="926" spans="1:5" x14ac:dyDescent="0.35">
      <c r="A926" t="str">
        <f>_xlfn.XLOOKUP(orders!$A926,orders!$A$2:$A$1001,orders!$A$2:$A$1001,,0)</f>
        <v>PJV-20427-019</v>
      </c>
      <c r="B926" t="str">
        <f>IFERROR(_xlfn.XLOOKUP(A926,orders!$A$2:$A$1001,orders!$O$2:$O$1001,,0),"")</f>
        <v>Light</v>
      </c>
      <c r="C926" t="str">
        <f>_xlfn.XLOOKUP(A926,orders!$A$2:$A$1001,orders!$N$2:$N$1001,,0)</f>
        <v>Arabica</v>
      </c>
      <c r="D926">
        <f>_xlfn.XLOOKUP(A926,orders!$A$2:$A$1001,orders!$M$2:$M$1001,,0)</f>
        <v>89.35499999999999</v>
      </c>
      <c r="E926" s="14">
        <f>_xlfn.XLOOKUP(A926,orders!$A$2:$A$1001,orders!$B$2:$B$1001,,0)</f>
        <v>44451</v>
      </c>
    </row>
    <row r="927" spans="1:5" x14ac:dyDescent="0.35">
      <c r="A927" t="str">
        <f>_xlfn.XLOOKUP(orders!$A927,orders!$A$2:$A$1001,orders!$A$2:$A$1001,,0)</f>
        <v>UGK-07613-982</v>
      </c>
      <c r="B927" t="str">
        <f>IFERROR(_xlfn.XLOOKUP(A927,orders!$A$2:$A$1001,orders!$O$2:$O$1001,,0),"")</f>
        <v>Medium</v>
      </c>
      <c r="C927" t="str">
        <f>_xlfn.XLOOKUP(A927,orders!$A$2:$A$1001,orders!$N$2:$N$1001,,0)</f>
        <v>Arabica</v>
      </c>
      <c r="D927">
        <f>_xlfn.XLOOKUP(A927,orders!$A$2:$A$1001,orders!$M$2:$M$1001,,0)</f>
        <v>20.25</v>
      </c>
      <c r="E927" s="14">
        <f>_xlfn.XLOOKUP(A927,orders!$A$2:$A$1001,orders!$B$2:$B$1001,,0)</f>
        <v>44770</v>
      </c>
    </row>
    <row r="928" spans="1:5" x14ac:dyDescent="0.35">
      <c r="A928" t="str">
        <f>_xlfn.XLOOKUP(orders!$A928,orders!$A$2:$A$1001,orders!$A$2:$A$1001,,0)</f>
        <v>OLA-68289-577</v>
      </c>
      <c r="B928" t="str">
        <f>IFERROR(_xlfn.XLOOKUP(A928,orders!$A$2:$A$1001,orders!$O$2:$O$1001,,0),"")</f>
        <v>Medium</v>
      </c>
      <c r="C928" t="str">
        <f>_xlfn.XLOOKUP(A928,orders!$A$2:$A$1001,orders!$N$2:$N$1001,,0)</f>
        <v>Arabica</v>
      </c>
      <c r="D928">
        <f>_xlfn.XLOOKUP(A928,orders!$A$2:$A$1001,orders!$M$2:$M$1001,,0)</f>
        <v>33.75</v>
      </c>
      <c r="E928" s="14">
        <f>_xlfn.XLOOKUP(A928,orders!$A$2:$A$1001,orders!$B$2:$B$1001,,0)</f>
        <v>44012</v>
      </c>
    </row>
    <row r="929" spans="1:5" x14ac:dyDescent="0.35">
      <c r="A929" t="str">
        <f>_xlfn.XLOOKUP(orders!$A929,orders!$A$2:$A$1001,orders!$A$2:$A$1001,,0)</f>
        <v>TNR-84447-052</v>
      </c>
      <c r="B929" t="str">
        <f>IFERROR(_xlfn.XLOOKUP(A929,orders!$A$2:$A$1001,orders!$O$2:$O$1001,,0),"")</f>
        <v>Dark</v>
      </c>
      <c r="C929" t="str">
        <f>_xlfn.XLOOKUP(A929,orders!$A$2:$A$1001,orders!$N$2:$N$1001,,0)</f>
        <v>EXCELSA</v>
      </c>
      <c r="D929">
        <f>_xlfn.XLOOKUP(A929,orders!$A$2:$A$1001,orders!$M$2:$M$1001,,0)</f>
        <v>111.78</v>
      </c>
      <c r="E929" s="14">
        <f>_xlfn.XLOOKUP(A929,orders!$A$2:$A$1001,orders!$B$2:$B$1001,,0)</f>
        <v>43474</v>
      </c>
    </row>
    <row r="930" spans="1:5" x14ac:dyDescent="0.35">
      <c r="A930" t="str">
        <f>_xlfn.XLOOKUP(orders!$A930,orders!$A$2:$A$1001,orders!$A$2:$A$1001,,0)</f>
        <v>FBZ-64200-586</v>
      </c>
      <c r="B930" t="str">
        <f>IFERROR(_xlfn.XLOOKUP(A930,orders!$A$2:$A$1001,orders!$O$2:$O$1001,,0),"")</f>
        <v>Medium</v>
      </c>
      <c r="C930" t="str">
        <f>_xlfn.XLOOKUP(A930,orders!$A$2:$A$1001,orders!$N$2:$N$1001,,0)</f>
        <v>EXCELSA</v>
      </c>
      <c r="D930">
        <f>_xlfn.XLOOKUP(A930,orders!$A$2:$A$1001,orders!$M$2:$M$1001,,0)</f>
        <v>63.249999999999993</v>
      </c>
      <c r="E930" s="14">
        <f>_xlfn.XLOOKUP(A930,orders!$A$2:$A$1001,orders!$B$2:$B$1001,,0)</f>
        <v>44754</v>
      </c>
    </row>
    <row r="931" spans="1:5" x14ac:dyDescent="0.35">
      <c r="A931" t="str">
        <f>_xlfn.XLOOKUP(orders!$A931,orders!$A$2:$A$1001,orders!$A$2:$A$1001,,0)</f>
        <v>OBN-66334-505</v>
      </c>
      <c r="B931" t="str">
        <f>IFERROR(_xlfn.XLOOKUP(A931,orders!$A$2:$A$1001,orders!$O$2:$O$1001,,0),"")</f>
        <v>Light</v>
      </c>
      <c r="C931" t="str">
        <f>_xlfn.XLOOKUP(A931,orders!$A$2:$A$1001,orders!$N$2:$N$1001,,0)</f>
        <v>EXCELSA</v>
      </c>
      <c r="D931">
        <f>_xlfn.XLOOKUP(A931,orders!$A$2:$A$1001,orders!$M$2:$M$1001,,0)</f>
        <v>8.91</v>
      </c>
      <c r="E931" s="14">
        <f>_xlfn.XLOOKUP(A931,orders!$A$2:$A$1001,orders!$B$2:$B$1001,,0)</f>
        <v>44165</v>
      </c>
    </row>
    <row r="932" spans="1:5" x14ac:dyDescent="0.35">
      <c r="A932" t="str">
        <f>_xlfn.XLOOKUP(orders!$A932,orders!$A$2:$A$1001,orders!$A$2:$A$1001,,0)</f>
        <v>NXM-89323-646</v>
      </c>
      <c r="B932" t="str">
        <f>IFERROR(_xlfn.XLOOKUP(A932,orders!$A$2:$A$1001,orders!$O$2:$O$1001,,0),"")</f>
        <v>Dark</v>
      </c>
      <c r="C932" t="str">
        <f>_xlfn.XLOOKUP(A932,orders!$A$2:$A$1001,orders!$N$2:$N$1001,,0)</f>
        <v>EXCELSA</v>
      </c>
      <c r="D932">
        <f>_xlfn.XLOOKUP(A932,orders!$A$2:$A$1001,orders!$M$2:$M$1001,,0)</f>
        <v>12.15</v>
      </c>
      <c r="E932" s="14">
        <f>_xlfn.XLOOKUP(A932,orders!$A$2:$A$1001,orders!$B$2:$B$1001,,0)</f>
        <v>43546</v>
      </c>
    </row>
    <row r="933" spans="1:5" x14ac:dyDescent="0.35">
      <c r="A933" t="str">
        <f>_xlfn.XLOOKUP(orders!$A933,orders!$A$2:$A$1001,orders!$A$2:$A$1001,,0)</f>
        <v>NHI-23264-055</v>
      </c>
      <c r="B933" t="str">
        <f>IFERROR(_xlfn.XLOOKUP(A933,orders!$A$2:$A$1001,orders!$O$2:$O$1001,,0),"")</f>
        <v>Dark</v>
      </c>
      <c r="C933" t="str">
        <f>_xlfn.XLOOKUP(A933,orders!$A$2:$A$1001,orders!$N$2:$N$1001,,0)</f>
        <v>Arabica</v>
      </c>
      <c r="D933">
        <f>_xlfn.XLOOKUP(A933,orders!$A$2:$A$1001,orders!$M$2:$M$1001,,0)</f>
        <v>23.88</v>
      </c>
      <c r="E933" s="14">
        <f>_xlfn.XLOOKUP(A933,orders!$A$2:$A$1001,orders!$B$2:$B$1001,,0)</f>
        <v>44607</v>
      </c>
    </row>
    <row r="934" spans="1:5" x14ac:dyDescent="0.35">
      <c r="A934" t="str">
        <f>_xlfn.XLOOKUP(orders!$A934,orders!$A$2:$A$1001,orders!$A$2:$A$1001,,0)</f>
        <v>EQH-53569-934</v>
      </c>
      <c r="B934" t="str">
        <f>IFERROR(_xlfn.XLOOKUP(A934,orders!$A$2:$A$1001,orders!$O$2:$O$1001,,0),"")</f>
        <v>Medium</v>
      </c>
      <c r="C934" t="str">
        <f>_xlfn.XLOOKUP(A934,orders!$A$2:$A$1001,orders!$N$2:$N$1001,,0)</f>
        <v>EXCELSA</v>
      </c>
      <c r="D934">
        <f>_xlfn.XLOOKUP(A934,orders!$A$2:$A$1001,orders!$M$2:$M$1001,,0)</f>
        <v>55</v>
      </c>
      <c r="E934" s="14">
        <f>_xlfn.XLOOKUP(A934,orders!$A$2:$A$1001,orders!$B$2:$B$1001,,0)</f>
        <v>44117</v>
      </c>
    </row>
    <row r="935" spans="1:5" x14ac:dyDescent="0.35">
      <c r="A935" t="str">
        <f>_xlfn.XLOOKUP(orders!$A935,orders!$A$2:$A$1001,orders!$A$2:$A$1001,,0)</f>
        <v>XKK-06692-189</v>
      </c>
      <c r="B935" t="str">
        <f>IFERROR(_xlfn.XLOOKUP(A935,orders!$A$2:$A$1001,orders!$O$2:$O$1001,,0),"")</f>
        <v>Dark</v>
      </c>
      <c r="C935" t="str">
        <f>_xlfn.XLOOKUP(A935,orders!$A$2:$A$1001,orders!$N$2:$N$1001,,0)</f>
        <v>Robusta</v>
      </c>
      <c r="D935">
        <f>_xlfn.XLOOKUP(A935,orders!$A$2:$A$1001,orders!$M$2:$M$1001,,0)</f>
        <v>26.849999999999998</v>
      </c>
      <c r="E935" s="14">
        <f>_xlfn.XLOOKUP(A935,orders!$A$2:$A$1001,orders!$B$2:$B$1001,,0)</f>
        <v>44557</v>
      </c>
    </row>
    <row r="936" spans="1:5" x14ac:dyDescent="0.35">
      <c r="A936" t="str">
        <f>_xlfn.XLOOKUP(orders!$A936,orders!$A$2:$A$1001,orders!$A$2:$A$1001,,0)</f>
        <v>BYP-16005-016</v>
      </c>
      <c r="B936" t="str">
        <f>IFERROR(_xlfn.XLOOKUP(A936,orders!$A$2:$A$1001,orders!$O$2:$O$1001,,0),"")</f>
        <v>Medium</v>
      </c>
      <c r="C936" t="str">
        <f>_xlfn.XLOOKUP(A936,orders!$A$2:$A$1001,orders!$N$2:$N$1001,,0)</f>
        <v>Robusta</v>
      </c>
      <c r="D936">
        <f>_xlfn.XLOOKUP(A936,orders!$A$2:$A$1001,orders!$M$2:$M$1001,,0)</f>
        <v>114.42499999999998</v>
      </c>
      <c r="E936" s="14">
        <f>_xlfn.XLOOKUP(A936,orders!$A$2:$A$1001,orders!$B$2:$B$1001,,0)</f>
        <v>44409</v>
      </c>
    </row>
    <row r="937" spans="1:5" x14ac:dyDescent="0.35">
      <c r="A937" t="str">
        <f>_xlfn.XLOOKUP(orders!$A937,orders!$A$2:$A$1001,orders!$A$2:$A$1001,,0)</f>
        <v>LWS-13938-905</v>
      </c>
      <c r="B937" t="str">
        <f>IFERROR(_xlfn.XLOOKUP(A937,orders!$A$2:$A$1001,orders!$O$2:$O$1001,,0),"")</f>
        <v>Medium</v>
      </c>
      <c r="C937" t="str">
        <f>_xlfn.XLOOKUP(A937,orders!$A$2:$A$1001,orders!$N$2:$N$1001,,0)</f>
        <v>Arabica</v>
      </c>
      <c r="D937">
        <f>_xlfn.XLOOKUP(A937,orders!$A$2:$A$1001,orders!$M$2:$M$1001,,0)</f>
        <v>155.24999999999997</v>
      </c>
      <c r="E937" s="14">
        <f>_xlfn.XLOOKUP(A937,orders!$A$2:$A$1001,orders!$B$2:$B$1001,,0)</f>
        <v>44153</v>
      </c>
    </row>
    <row r="938" spans="1:5" x14ac:dyDescent="0.35">
      <c r="A938" t="str">
        <f>_xlfn.XLOOKUP(orders!$A938,orders!$A$2:$A$1001,orders!$A$2:$A$1001,,0)</f>
        <v>OLH-95722-362</v>
      </c>
      <c r="B938" t="str">
        <f>IFERROR(_xlfn.XLOOKUP(A938,orders!$A$2:$A$1001,orders!$O$2:$O$1001,,0),"")</f>
        <v>Dark</v>
      </c>
      <c r="C938" t="str">
        <f>_xlfn.XLOOKUP(A938,orders!$A$2:$A$1001,orders!$N$2:$N$1001,,0)</f>
        <v>Liberica</v>
      </c>
      <c r="D938">
        <f>_xlfn.XLOOKUP(A938,orders!$A$2:$A$1001,orders!$M$2:$M$1001,,0)</f>
        <v>23.31</v>
      </c>
      <c r="E938" s="14">
        <f>_xlfn.XLOOKUP(A938,orders!$A$2:$A$1001,orders!$B$2:$B$1001,,0)</f>
        <v>44493</v>
      </c>
    </row>
    <row r="939" spans="1:5" x14ac:dyDescent="0.35">
      <c r="A939" t="str">
        <f>_xlfn.XLOOKUP(orders!$A939,orders!$A$2:$A$1001,orders!$A$2:$A$1001,,0)</f>
        <v>OLH-95722-362</v>
      </c>
      <c r="B939" t="str">
        <f>IFERROR(_xlfn.XLOOKUP(A939,orders!$A$2:$A$1001,orders!$O$2:$O$1001,,0),"")</f>
        <v>Dark</v>
      </c>
      <c r="C939" t="str">
        <f>_xlfn.XLOOKUP(A939,orders!$A$2:$A$1001,orders!$N$2:$N$1001,,0)</f>
        <v>Liberica</v>
      </c>
      <c r="D939">
        <f>_xlfn.XLOOKUP(A939,orders!$A$2:$A$1001,orders!$M$2:$M$1001,,0)</f>
        <v>23.31</v>
      </c>
      <c r="E939" s="14">
        <f>_xlfn.XLOOKUP(A939,orders!$A$2:$A$1001,orders!$B$2:$B$1001,,0)</f>
        <v>44493</v>
      </c>
    </row>
    <row r="940" spans="1:5" x14ac:dyDescent="0.35">
      <c r="A940" t="str">
        <f>_xlfn.XLOOKUP(orders!$A940,orders!$A$2:$A$1001,orders!$A$2:$A$1001,,0)</f>
        <v>KCW-50949-318</v>
      </c>
      <c r="B940" t="str">
        <f>IFERROR(_xlfn.XLOOKUP(A940,orders!$A$2:$A$1001,orders!$O$2:$O$1001,,0),"")</f>
        <v>Light</v>
      </c>
      <c r="C940" t="str">
        <f>_xlfn.XLOOKUP(A940,orders!$A$2:$A$1001,orders!$N$2:$N$1001,,0)</f>
        <v>EXCELSA</v>
      </c>
      <c r="D940">
        <f>_xlfn.XLOOKUP(A940,orders!$A$2:$A$1001,orders!$M$2:$M$1001,,0)</f>
        <v>74.25</v>
      </c>
      <c r="E940" s="14">
        <f>_xlfn.XLOOKUP(A940,orders!$A$2:$A$1001,orders!$B$2:$B$1001,,0)</f>
        <v>43829</v>
      </c>
    </row>
    <row r="941" spans="1:5" x14ac:dyDescent="0.35">
      <c r="A941" t="str">
        <f>_xlfn.XLOOKUP(orders!$A941,orders!$A$2:$A$1001,orders!$A$2:$A$1001,,0)</f>
        <v>JGZ-16947-591</v>
      </c>
      <c r="B941" t="str">
        <f>IFERROR(_xlfn.XLOOKUP(A941,orders!$A$2:$A$1001,orders!$O$2:$O$1001,,0),"")</f>
        <v>Light</v>
      </c>
      <c r="C941" t="str">
        <f>_xlfn.XLOOKUP(A941,orders!$A$2:$A$1001,orders!$N$2:$N$1001,,0)</f>
        <v>Liberica</v>
      </c>
      <c r="D941">
        <f>_xlfn.XLOOKUP(A941,orders!$A$2:$A$1001,orders!$M$2:$M$1001,,0)</f>
        <v>28.53</v>
      </c>
      <c r="E941" s="14">
        <f>_xlfn.XLOOKUP(A941,orders!$A$2:$A$1001,orders!$B$2:$B$1001,,0)</f>
        <v>44229</v>
      </c>
    </row>
    <row r="942" spans="1:5" x14ac:dyDescent="0.35">
      <c r="A942" t="str">
        <f>_xlfn.XLOOKUP(orders!$A942,orders!$A$2:$A$1001,orders!$A$2:$A$1001,,0)</f>
        <v>LXS-63326-144</v>
      </c>
      <c r="B942" t="str">
        <f>IFERROR(_xlfn.XLOOKUP(A942,orders!$A$2:$A$1001,orders!$O$2:$O$1001,,0),"")</f>
        <v>Light</v>
      </c>
      <c r="C942" t="str">
        <f>_xlfn.XLOOKUP(A942,orders!$A$2:$A$1001,orders!$N$2:$N$1001,,0)</f>
        <v>Robusta</v>
      </c>
      <c r="D942">
        <f>_xlfn.XLOOKUP(A942,orders!$A$2:$A$1001,orders!$M$2:$M$1001,,0)</f>
        <v>14.339999999999998</v>
      </c>
      <c r="E942" s="14">
        <f>_xlfn.XLOOKUP(A942,orders!$A$2:$A$1001,orders!$B$2:$B$1001,,0)</f>
        <v>44332</v>
      </c>
    </row>
    <row r="943" spans="1:5" x14ac:dyDescent="0.35">
      <c r="A943" t="str">
        <f>_xlfn.XLOOKUP(orders!$A943,orders!$A$2:$A$1001,orders!$A$2:$A$1001,,0)</f>
        <v>CZG-86544-655</v>
      </c>
      <c r="B943" t="str">
        <f>IFERROR(_xlfn.XLOOKUP(A943,orders!$A$2:$A$1001,orders!$O$2:$O$1001,,0),"")</f>
        <v>Light</v>
      </c>
      <c r="C943" t="str">
        <f>_xlfn.XLOOKUP(A943,orders!$A$2:$A$1001,orders!$N$2:$N$1001,,0)</f>
        <v>Arabica</v>
      </c>
      <c r="D943">
        <f>_xlfn.XLOOKUP(A943,orders!$A$2:$A$1001,orders!$M$2:$M$1001,,0)</f>
        <v>15.54</v>
      </c>
      <c r="E943" s="14">
        <f>_xlfn.XLOOKUP(A943,orders!$A$2:$A$1001,orders!$B$2:$B$1001,,0)</f>
        <v>44674</v>
      </c>
    </row>
    <row r="944" spans="1:5" x14ac:dyDescent="0.35">
      <c r="A944" t="str">
        <f>_xlfn.XLOOKUP(orders!$A944,orders!$A$2:$A$1001,orders!$A$2:$A$1001,,0)</f>
        <v>WFV-88138-247</v>
      </c>
      <c r="B944" t="str">
        <f>IFERROR(_xlfn.XLOOKUP(A944,orders!$A$2:$A$1001,orders!$O$2:$O$1001,,0),"")</f>
        <v>Light</v>
      </c>
      <c r="C944" t="str">
        <f>_xlfn.XLOOKUP(A944,orders!$A$2:$A$1001,orders!$N$2:$N$1001,,0)</f>
        <v>Robusta</v>
      </c>
      <c r="D944">
        <f>_xlfn.XLOOKUP(A944,orders!$A$2:$A$1001,orders!$M$2:$M$1001,,0)</f>
        <v>35.849999999999994</v>
      </c>
      <c r="E944" s="14">
        <f>_xlfn.XLOOKUP(A944,orders!$A$2:$A$1001,orders!$B$2:$B$1001,,0)</f>
        <v>44464</v>
      </c>
    </row>
    <row r="945" spans="1:5" x14ac:dyDescent="0.35">
      <c r="A945" t="str">
        <f>_xlfn.XLOOKUP(orders!$A945,orders!$A$2:$A$1001,orders!$A$2:$A$1001,,0)</f>
        <v>RFG-28227-288</v>
      </c>
      <c r="B945" t="str">
        <f>IFERROR(_xlfn.XLOOKUP(A945,orders!$A$2:$A$1001,orders!$O$2:$O$1001,,0),"")</f>
        <v>Light</v>
      </c>
      <c r="C945" t="str">
        <f>_xlfn.XLOOKUP(A945,orders!$A$2:$A$1001,orders!$N$2:$N$1001,,0)</f>
        <v>Arabica</v>
      </c>
      <c r="D945">
        <f>_xlfn.XLOOKUP(A945,orders!$A$2:$A$1001,orders!$M$2:$M$1001,,0)</f>
        <v>46.62</v>
      </c>
      <c r="E945" s="14">
        <f>_xlfn.XLOOKUP(A945,orders!$A$2:$A$1001,orders!$B$2:$B$1001,,0)</f>
        <v>44719</v>
      </c>
    </row>
    <row r="946" spans="1:5" x14ac:dyDescent="0.35">
      <c r="A946" t="str">
        <f>_xlfn.XLOOKUP(orders!$A946,orders!$A$2:$A$1001,orders!$A$2:$A$1001,,0)</f>
        <v>QAK-77286-758</v>
      </c>
      <c r="B946" t="str">
        <f>IFERROR(_xlfn.XLOOKUP(A946,orders!$A$2:$A$1001,orders!$O$2:$O$1001,,0),"")</f>
        <v>Light</v>
      </c>
      <c r="C946" t="str">
        <f>_xlfn.XLOOKUP(A946,orders!$A$2:$A$1001,orders!$N$2:$N$1001,,0)</f>
        <v>Robusta</v>
      </c>
      <c r="D946">
        <f>_xlfn.XLOOKUP(A946,orders!$A$2:$A$1001,orders!$M$2:$M$1001,,0)</f>
        <v>35.849999999999994</v>
      </c>
      <c r="E946" s="14">
        <f>_xlfn.XLOOKUP(A946,orders!$A$2:$A$1001,orders!$B$2:$B$1001,,0)</f>
        <v>44054</v>
      </c>
    </row>
    <row r="947" spans="1:5" x14ac:dyDescent="0.35">
      <c r="A947" t="str">
        <f>_xlfn.XLOOKUP(orders!$A947,orders!$A$2:$A$1001,orders!$A$2:$A$1001,,0)</f>
        <v>CZD-56716-840</v>
      </c>
      <c r="B947" t="str">
        <f>IFERROR(_xlfn.XLOOKUP(A947,orders!$A$2:$A$1001,orders!$O$2:$O$1001,,0),"")</f>
        <v>Dark</v>
      </c>
      <c r="C947" t="str">
        <f>_xlfn.XLOOKUP(A947,orders!$A$2:$A$1001,orders!$N$2:$N$1001,,0)</f>
        <v>Liberica</v>
      </c>
      <c r="D947">
        <f>_xlfn.XLOOKUP(A947,orders!$A$2:$A$1001,orders!$M$2:$M$1001,,0)</f>
        <v>119.13999999999999</v>
      </c>
      <c r="E947" s="14">
        <f>_xlfn.XLOOKUP(A947,orders!$A$2:$A$1001,orders!$B$2:$B$1001,,0)</f>
        <v>43524</v>
      </c>
    </row>
    <row r="948" spans="1:5" x14ac:dyDescent="0.35">
      <c r="A948" t="str">
        <f>_xlfn.XLOOKUP(orders!$A948,orders!$A$2:$A$1001,orders!$A$2:$A$1001,,0)</f>
        <v>UBI-59229-277</v>
      </c>
      <c r="B948" t="str">
        <f>IFERROR(_xlfn.XLOOKUP(A948,orders!$A$2:$A$1001,orders!$O$2:$O$1001,,0),"")</f>
        <v>Dark</v>
      </c>
      <c r="C948" t="str">
        <f>_xlfn.XLOOKUP(A948,orders!$A$2:$A$1001,orders!$N$2:$N$1001,,0)</f>
        <v>Liberica</v>
      </c>
      <c r="D948">
        <f>_xlfn.XLOOKUP(A948,orders!$A$2:$A$1001,orders!$M$2:$M$1001,,0)</f>
        <v>23.31</v>
      </c>
      <c r="E948" s="14">
        <f>_xlfn.XLOOKUP(A948,orders!$A$2:$A$1001,orders!$B$2:$B$1001,,0)</f>
        <v>43719</v>
      </c>
    </row>
    <row r="949" spans="1:5" x14ac:dyDescent="0.35">
      <c r="A949" t="str">
        <f>_xlfn.XLOOKUP(orders!$A949,orders!$A$2:$A$1001,orders!$A$2:$A$1001,,0)</f>
        <v>WJJ-37489-898</v>
      </c>
      <c r="B949" t="str">
        <f>IFERROR(_xlfn.XLOOKUP(A949,orders!$A$2:$A$1001,orders!$O$2:$O$1001,,0),"")</f>
        <v>Medium</v>
      </c>
      <c r="C949" t="str">
        <f>_xlfn.XLOOKUP(A949,orders!$A$2:$A$1001,orders!$N$2:$N$1001,,0)</f>
        <v>Arabica</v>
      </c>
      <c r="D949">
        <f>_xlfn.XLOOKUP(A949,orders!$A$2:$A$1001,orders!$M$2:$M$1001,,0)</f>
        <v>11.25</v>
      </c>
      <c r="E949" s="14">
        <f>_xlfn.XLOOKUP(A949,orders!$A$2:$A$1001,orders!$B$2:$B$1001,,0)</f>
        <v>44294</v>
      </c>
    </row>
    <row r="950" spans="1:5" x14ac:dyDescent="0.35">
      <c r="A950" t="str">
        <f>_xlfn.XLOOKUP(orders!$A950,orders!$A$2:$A$1001,orders!$A$2:$A$1001,,0)</f>
        <v>ORX-57454-917</v>
      </c>
      <c r="B950" t="str">
        <f>IFERROR(_xlfn.XLOOKUP(A950,orders!$A$2:$A$1001,orders!$O$2:$O$1001,,0),"")</f>
        <v>Dark</v>
      </c>
      <c r="C950" t="str">
        <f>_xlfn.XLOOKUP(A950,orders!$A$2:$A$1001,orders!$N$2:$N$1001,,0)</f>
        <v>EXCELSA</v>
      </c>
      <c r="D950">
        <f>_xlfn.XLOOKUP(A950,orders!$A$2:$A$1001,orders!$M$2:$M$1001,,0)</f>
        <v>83.835000000000008</v>
      </c>
      <c r="E950" s="14">
        <f>_xlfn.XLOOKUP(A950,orders!$A$2:$A$1001,orders!$B$2:$B$1001,,0)</f>
        <v>44445</v>
      </c>
    </row>
    <row r="951" spans="1:5" x14ac:dyDescent="0.35">
      <c r="A951" t="str">
        <f>_xlfn.XLOOKUP(orders!$A951,orders!$A$2:$A$1001,orders!$A$2:$A$1001,,0)</f>
        <v>GRB-68838-629</v>
      </c>
      <c r="B951" t="str">
        <f>IFERROR(_xlfn.XLOOKUP(A951,orders!$A$2:$A$1001,orders!$O$2:$O$1001,,0),"")</f>
        <v>Light</v>
      </c>
      <c r="C951" t="str">
        <f>_xlfn.XLOOKUP(A951,orders!$A$2:$A$1001,orders!$N$2:$N$1001,,0)</f>
        <v>Robusta</v>
      </c>
      <c r="D951">
        <f>_xlfn.XLOOKUP(A951,orders!$A$2:$A$1001,orders!$M$2:$M$1001,,0)</f>
        <v>109.93999999999998</v>
      </c>
      <c r="E951" s="14">
        <f>_xlfn.XLOOKUP(A951,orders!$A$2:$A$1001,orders!$B$2:$B$1001,,0)</f>
        <v>44449</v>
      </c>
    </row>
    <row r="952" spans="1:5" x14ac:dyDescent="0.35">
      <c r="A952" t="str">
        <f>_xlfn.XLOOKUP(orders!$A952,orders!$A$2:$A$1001,orders!$A$2:$A$1001,,0)</f>
        <v>SHT-04865-419</v>
      </c>
      <c r="B952" t="str">
        <f>IFERROR(_xlfn.XLOOKUP(A952,orders!$A$2:$A$1001,orders!$O$2:$O$1001,,0),"")</f>
        <v>Light</v>
      </c>
      <c r="C952" t="str">
        <f>_xlfn.XLOOKUP(A952,orders!$A$2:$A$1001,orders!$N$2:$N$1001,,0)</f>
        <v>Robusta</v>
      </c>
      <c r="D952">
        <f>_xlfn.XLOOKUP(A952,orders!$A$2:$A$1001,orders!$M$2:$M$1001,,0)</f>
        <v>14.339999999999998</v>
      </c>
      <c r="E952" s="14">
        <f>_xlfn.XLOOKUP(A952,orders!$A$2:$A$1001,orders!$B$2:$B$1001,,0)</f>
        <v>44703</v>
      </c>
    </row>
    <row r="953" spans="1:5" x14ac:dyDescent="0.35">
      <c r="A953" t="str">
        <f>_xlfn.XLOOKUP(orders!$A953,orders!$A$2:$A$1001,orders!$A$2:$A$1001,,0)</f>
        <v>UQI-28177-865</v>
      </c>
      <c r="B953" t="str">
        <f>IFERROR(_xlfn.XLOOKUP(A953,orders!$A$2:$A$1001,orders!$O$2:$O$1001,,0),"")</f>
        <v>Light</v>
      </c>
      <c r="C953" t="str">
        <f>_xlfn.XLOOKUP(A953,orders!$A$2:$A$1001,orders!$N$2:$N$1001,,0)</f>
        <v>Robusta</v>
      </c>
      <c r="D953">
        <f>_xlfn.XLOOKUP(A953,orders!$A$2:$A$1001,orders!$M$2:$M$1001,,0)</f>
        <v>21.509999999999998</v>
      </c>
      <c r="E953" s="14">
        <f>_xlfn.XLOOKUP(A953,orders!$A$2:$A$1001,orders!$B$2:$B$1001,,0)</f>
        <v>44092</v>
      </c>
    </row>
    <row r="954" spans="1:5" x14ac:dyDescent="0.35">
      <c r="A954" t="str">
        <f>_xlfn.XLOOKUP(orders!$A954,orders!$A$2:$A$1001,orders!$A$2:$A$1001,,0)</f>
        <v>OIB-13664-879</v>
      </c>
      <c r="B954" t="str">
        <f>IFERROR(_xlfn.XLOOKUP(A954,orders!$A$2:$A$1001,orders!$O$2:$O$1001,,0),"")</f>
        <v>Medium</v>
      </c>
      <c r="C954" t="str">
        <f>_xlfn.XLOOKUP(A954,orders!$A$2:$A$1001,orders!$N$2:$N$1001,,0)</f>
        <v>Arabica</v>
      </c>
      <c r="D954">
        <f>_xlfn.XLOOKUP(A954,orders!$A$2:$A$1001,orders!$M$2:$M$1001,,0)</f>
        <v>22.5</v>
      </c>
      <c r="E954" s="14">
        <f>_xlfn.XLOOKUP(A954,orders!$A$2:$A$1001,orders!$B$2:$B$1001,,0)</f>
        <v>44439</v>
      </c>
    </row>
    <row r="955" spans="1:5" x14ac:dyDescent="0.35">
      <c r="A955" t="str">
        <f>_xlfn.XLOOKUP(orders!$A955,orders!$A$2:$A$1001,orders!$A$2:$A$1001,,0)</f>
        <v>PJS-30996-485</v>
      </c>
      <c r="B955" t="str">
        <f>IFERROR(_xlfn.XLOOKUP(A955,orders!$A$2:$A$1001,orders!$O$2:$O$1001,,0),"")</f>
        <v>Light</v>
      </c>
      <c r="C955" t="str">
        <f>_xlfn.XLOOKUP(A955,orders!$A$2:$A$1001,orders!$N$2:$N$1001,,0)</f>
        <v>Arabica</v>
      </c>
      <c r="D955">
        <f>_xlfn.XLOOKUP(A955,orders!$A$2:$A$1001,orders!$M$2:$M$1001,,0)</f>
        <v>3.8849999999999998</v>
      </c>
      <c r="E955" s="14">
        <f>_xlfn.XLOOKUP(A955,orders!$A$2:$A$1001,orders!$B$2:$B$1001,,0)</f>
        <v>44582</v>
      </c>
    </row>
    <row r="956" spans="1:5" x14ac:dyDescent="0.35">
      <c r="A956" t="str">
        <f>_xlfn.XLOOKUP(orders!$A956,orders!$A$2:$A$1001,orders!$A$2:$A$1001,,0)</f>
        <v>HEL-86709-449</v>
      </c>
      <c r="B956" t="str">
        <f>IFERROR(_xlfn.XLOOKUP(A956,orders!$A$2:$A$1001,orders!$O$2:$O$1001,,0),"")</f>
        <v>Dark</v>
      </c>
      <c r="C956" t="str">
        <f>_xlfn.XLOOKUP(A956,orders!$A$2:$A$1001,orders!$N$2:$N$1001,,0)</f>
        <v>EXCELSA</v>
      </c>
      <c r="D956">
        <f>_xlfn.XLOOKUP(A956,orders!$A$2:$A$1001,orders!$M$2:$M$1001,,0)</f>
        <v>27.945</v>
      </c>
      <c r="E956" s="14">
        <f>_xlfn.XLOOKUP(A956,orders!$A$2:$A$1001,orders!$B$2:$B$1001,,0)</f>
        <v>44722</v>
      </c>
    </row>
    <row r="957" spans="1:5" x14ac:dyDescent="0.35">
      <c r="A957" t="str">
        <f>_xlfn.XLOOKUP(orders!$A957,orders!$A$2:$A$1001,orders!$A$2:$A$1001,,0)</f>
        <v>NCH-55389-562</v>
      </c>
      <c r="B957" t="str">
        <f>IFERROR(_xlfn.XLOOKUP(A957,orders!$A$2:$A$1001,orders!$O$2:$O$1001,,0),"")</f>
        <v>Light</v>
      </c>
      <c r="C957" t="str">
        <f>_xlfn.XLOOKUP(A957,orders!$A$2:$A$1001,orders!$N$2:$N$1001,,0)</f>
        <v>EXCELSA</v>
      </c>
      <c r="D957">
        <f>_xlfn.XLOOKUP(A957,orders!$A$2:$A$1001,orders!$M$2:$M$1001,,0)</f>
        <v>170.77499999999998</v>
      </c>
      <c r="E957" s="14">
        <f>_xlfn.XLOOKUP(A957,orders!$A$2:$A$1001,orders!$B$2:$B$1001,,0)</f>
        <v>43582</v>
      </c>
    </row>
    <row r="958" spans="1:5" x14ac:dyDescent="0.35">
      <c r="A958" t="str">
        <f>_xlfn.XLOOKUP(orders!$A958,orders!$A$2:$A$1001,orders!$A$2:$A$1001,,0)</f>
        <v>NCH-55389-562</v>
      </c>
      <c r="B958" t="str">
        <f>IFERROR(_xlfn.XLOOKUP(A958,orders!$A$2:$A$1001,orders!$O$2:$O$1001,,0),"")</f>
        <v>Light</v>
      </c>
      <c r="C958" t="str">
        <f>_xlfn.XLOOKUP(A958,orders!$A$2:$A$1001,orders!$N$2:$N$1001,,0)</f>
        <v>EXCELSA</v>
      </c>
      <c r="D958">
        <f>_xlfn.XLOOKUP(A958,orders!$A$2:$A$1001,orders!$M$2:$M$1001,,0)</f>
        <v>170.77499999999998</v>
      </c>
      <c r="E958" s="14">
        <f>_xlfn.XLOOKUP(A958,orders!$A$2:$A$1001,orders!$B$2:$B$1001,,0)</f>
        <v>43582</v>
      </c>
    </row>
    <row r="959" spans="1:5" x14ac:dyDescent="0.35">
      <c r="A959" t="str">
        <f>_xlfn.XLOOKUP(orders!$A959,orders!$A$2:$A$1001,orders!$A$2:$A$1001,,0)</f>
        <v>NCH-55389-562</v>
      </c>
      <c r="B959" t="str">
        <f>IFERROR(_xlfn.XLOOKUP(A959,orders!$A$2:$A$1001,orders!$O$2:$O$1001,,0),"")</f>
        <v>Light</v>
      </c>
      <c r="C959" t="str">
        <f>_xlfn.XLOOKUP(A959,orders!$A$2:$A$1001,orders!$N$2:$N$1001,,0)</f>
        <v>EXCELSA</v>
      </c>
      <c r="D959">
        <f>_xlfn.XLOOKUP(A959,orders!$A$2:$A$1001,orders!$M$2:$M$1001,,0)</f>
        <v>170.77499999999998</v>
      </c>
      <c r="E959" s="14">
        <f>_xlfn.XLOOKUP(A959,orders!$A$2:$A$1001,orders!$B$2:$B$1001,,0)</f>
        <v>43582</v>
      </c>
    </row>
    <row r="960" spans="1:5" x14ac:dyDescent="0.35">
      <c r="A960" t="str">
        <f>_xlfn.XLOOKUP(orders!$A960,orders!$A$2:$A$1001,orders!$A$2:$A$1001,,0)</f>
        <v>NCH-55389-562</v>
      </c>
      <c r="B960" t="str">
        <f>IFERROR(_xlfn.XLOOKUP(A960,orders!$A$2:$A$1001,orders!$O$2:$O$1001,,0),"")</f>
        <v>Light</v>
      </c>
      <c r="C960" t="str">
        <f>_xlfn.XLOOKUP(A960,orders!$A$2:$A$1001,orders!$N$2:$N$1001,,0)</f>
        <v>EXCELSA</v>
      </c>
      <c r="D960">
        <f>_xlfn.XLOOKUP(A960,orders!$A$2:$A$1001,orders!$M$2:$M$1001,,0)</f>
        <v>170.77499999999998</v>
      </c>
      <c r="E960" s="14">
        <f>_xlfn.XLOOKUP(A960,orders!$A$2:$A$1001,orders!$B$2:$B$1001,,0)</f>
        <v>43582</v>
      </c>
    </row>
    <row r="961" spans="1:5" x14ac:dyDescent="0.35">
      <c r="A961" t="str">
        <f>_xlfn.XLOOKUP(orders!$A961,orders!$A$2:$A$1001,orders!$A$2:$A$1001,,0)</f>
        <v>GUG-45603-775</v>
      </c>
      <c r="B961" t="str">
        <f>IFERROR(_xlfn.XLOOKUP(A961,orders!$A$2:$A$1001,orders!$O$2:$O$1001,,0),"")</f>
        <v>Light</v>
      </c>
      <c r="C961" t="str">
        <f>_xlfn.XLOOKUP(A961,orders!$A$2:$A$1001,orders!$N$2:$N$1001,,0)</f>
        <v>Liberica</v>
      </c>
      <c r="D961">
        <f>_xlfn.XLOOKUP(A961,orders!$A$2:$A$1001,orders!$M$2:$M$1001,,0)</f>
        <v>23.774999999999999</v>
      </c>
      <c r="E961" s="14">
        <f>_xlfn.XLOOKUP(A961,orders!$A$2:$A$1001,orders!$B$2:$B$1001,,0)</f>
        <v>44598</v>
      </c>
    </row>
    <row r="962" spans="1:5" x14ac:dyDescent="0.35">
      <c r="A962" t="str">
        <f>_xlfn.XLOOKUP(orders!$A962,orders!$A$2:$A$1001,orders!$A$2:$A$1001,,0)</f>
        <v>KJB-98240-098</v>
      </c>
      <c r="B962" t="str">
        <f>IFERROR(_xlfn.XLOOKUP(A962,orders!$A$2:$A$1001,orders!$O$2:$O$1001,,0),"")</f>
        <v>Light</v>
      </c>
      <c r="C962" t="str">
        <f>_xlfn.XLOOKUP(A962,orders!$A$2:$A$1001,orders!$N$2:$N$1001,,0)</f>
        <v>Liberica</v>
      </c>
      <c r="D962">
        <f>_xlfn.XLOOKUP(A962,orders!$A$2:$A$1001,orders!$M$2:$M$1001,,0)</f>
        <v>79.25</v>
      </c>
      <c r="E962" s="14">
        <f>_xlfn.XLOOKUP(A962,orders!$A$2:$A$1001,orders!$B$2:$B$1001,,0)</f>
        <v>44591</v>
      </c>
    </row>
    <row r="963" spans="1:5" x14ac:dyDescent="0.35">
      <c r="A963" t="str">
        <f>_xlfn.XLOOKUP(orders!$A963,orders!$A$2:$A$1001,orders!$A$2:$A$1001,,0)</f>
        <v>JMS-48374-462</v>
      </c>
      <c r="B963" t="str">
        <f>IFERROR(_xlfn.XLOOKUP(A963,orders!$A$2:$A$1001,orders!$O$2:$O$1001,,0),"")</f>
        <v>Dark</v>
      </c>
      <c r="C963" t="str">
        <f>_xlfn.XLOOKUP(A963,orders!$A$2:$A$1001,orders!$N$2:$N$1001,,0)</f>
        <v>Arabica</v>
      </c>
      <c r="D963">
        <f>_xlfn.XLOOKUP(A963,orders!$A$2:$A$1001,orders!$M$2:$M$1001,,0)</f>
        <v>45.769999999999996</v>
      </c>
      <c r="E963" s="14">
        <f>_xlfn.XLOOKUP(A963,orders!$A$2:$A$1001,orders!$B$2:$B$1001,,0)</f>
        <v>44158</v>
      </c>
    </row>
    <row r="964" spans="1:5" x14ac:dyDescent="0.35">
      <c r="A964" t="str">
        <f>_xlfn.XLOOKUP(orders!$A964,orders!$A$2:$A$1001,orders!$A$2:$A$1001,,0)</f>
        <v>YIT-15877-117</v>
      </c>
      <c r="B964" t="str">
        <f>IFERROR(_xlfn.XLOOKUP(A964,orders!$A$2:$A$1001,orders!$O$2:$O$1001,,0),"")</f>
        <v>Dark</v>
      </c>
      <c r="C964" t="str">
        <f>_xlfn.XLOOKUP(A964,orders!$A$2:$A$1001,orders!$N$2:$N$1001,,0)</f>
        <v>Robusta</v>
      </c>
      <c r="D964">
        <f>_xlfn.XLOOKUP(A964,orders!$A$2:$A$1001,orders!$M$2:$M$1001,,0)</f>
        <v>8.9499999999999993</v>
      </c>
      <c r="E964" s="14">
        <f>_xlfn.XLOOKUP(A964,orders!$A$2:$A$1001,orders!$B$2:$B$1001,,0)</f>
        <v>44664</v>
      </c>
    </row>
    <row r="965" spans="1:5" x14ac:dyDescent="0.35">
      <c r="A965" t="str">
        <f>_xlfn.XLOOKUP(orders!$A965,orders!$A$2:$A$1001,orders!$A$2:$A$1001,,0)</f>
        <v>YVK-82679-655</v>
      </c>
      <c r="B965" t="str">
        <f>IFERROR(_xlfn.XLOOKUP(A965,orders!$A$2:$A$1001,orders!$O$2:$O$1001,,0),"")</f>
        <v>Medium</v>
      </c>
      <c r="C965" t="str">
        <f>_xlfn.XLOOKUP(A965,orders!$A$2:$A$1001,orders!$N$2:$N$1001,,0)</f>
        <v>Robusta</v>
      </c>
      <c r="D965">
        <f>_xlfn.XLOOKUP(A965,orders!$A$2:$A$1001,orders!$M$2:$M$1001,,0)</f>
        <v>23.88</v>
      </c>
      <c r="E965" s="14">
        <f>_xlfn.XLOOKUP(A965,orders!$A$2:$A$1001,orders!$B$2:$B$1001,,0)</f>
        <v>44203</v>
      </c>
    </row>
    <row r="966" spans="1:5" x14ac:dyDescent="0.35">
      <c r="A966" t="str">
        <f>_xlfn.XLOOKUP(orders!$A966,orders!$A$2:$A$1001,orders!$A$2:$A$1001,,0)</f>
        <v>TYH-81940-054</v>
      </c>
      <c r="B966" t="str">
        <f>IFERROR(_xlfn.XLOOKUP(A966,orders!$A$2:$A$1001,orders!$O$2:$O$1001,,0),"")</f>
        <v>Light</v>
      </c>
      <c r="C966" t="str">
        <f>_xlfn.XLOOKUP(A966,orders!$A$2:$A$1001,orders!$N$2:$N$1001,,0)</f>
        <v>EXCELSA</v>
      </c>
      <c r="D966">
        <f>_xlfn.XLOOKUP(A966,orders!$A$2:$A$1001,orders!$M$2:$M$1001,,0)</f>
        <v>22.274999999999999</v>
      </c>
      <c r="E966" s="14">
        <f>_xlfn.XLOOKUP(A966,orders!$A$2:$A$1001,orders!$B$2:$B$1001,,0)</f>
        <v>43865</v>
      </c>
    </row>
    <row r="967" spans="1:5" x14ac:dyDescent="0.35">
      <c r="A967" t="str">
        <f>_xlfn.XLOOKUP(orders!$A967,orders!$A$2:$A$1001,orders!$A$2:$A$1001,,0)</f>
        <v>HTY-30660-254</v>
      </c>
      <c r="B967" t="str">
        <f>IFERROR(_xlfn.XLOOKUP(A967,orders!$A$2:$A$1001,orders!$O$2:$O$1001,,0),"")</f>
        <v>Medium</v>
      </c>
      <c r="C967" t="str">
        <f>_xlfn.XLOOKUP(A967,orders!$A$2:$A$1001,orders!$N$2:$N$1001,,0)</f>
        <v>Robusta</v>
      </c>
      <c r="D967">
        <f>_xlfn.XLOOKUP(A967,orders!$A$2:$A$1001,orders!$M$2:$M$1001,,0)</f>
        <v>29.849999999999998</v>
      </c>
      <c r="E967" s="14">
        <f>_xlfn.XLOOKUP(A967,orders!$A$2:$A$1001,orders!$B$2:$B$1001,,0)</f>
        <v>43724</v>
      </c>
    </row>
    <row r="968" spans="1:5" x14ac:dyDescent="0.35">
      <c r="A968" t="str">
        <f>_xlfn.XLOOKUP(orders!$A968,orders!$A$2:$A$1001,orders!$A$2:$A$1001,,0)</f>
        <v>GPW-43956-761</v>
      </c>
      <c r="B968" t="str">
        <f>IFERROR(_xlfn.XLOOKUP(A968,orders!$A$2:$A$1001,orders!$O$2:$O$1001,,0),"")</f>
        <v>Light</v>
      </c>
      <c r="C968" t="str">
        <f>_xlfn.XLOOKUP(A968,orders!$A$2:$A$1001,orders!$N$2:$N$1001,,0)</f>
        <v>EXCELSA</v>
      </c>
      <c r="D968">
        <f>_xlfn.XLOOKUP(A968,orders!$A$2:$A$1001,orders!$M$2:$M$1001,,0)</f>
        <v>53.46</v>
      </c>
      <c r="E968" s="14">
        <f>_xlfn.XLOOKUP(A968,orders!$A$2:$A$1001,orders!$B$2:$B$1001,,0)</f>
        <v>43491</v>
      </c>
    </row>
    <row r="969" spans="1:5" x14ac:dyDescent="0.35">
      <c r="A969" t="str">
        <f>_xlfn.XLOOKUP(orders!$A969,orders!$A$2:$A$1001,orders!$A$2:$A$1001,,0)</f>
        <v>DWY-56352-412</v>
      </c>
      <c r="B969" t="str">
        <f>IFERROR(_xlfn.XLOOKUP(A969,orders!$A$2:$A$1001,orders!$O$2:$O$1001,,0),"")</f>
        <v>Dark</v>
      </c>
      <c r="C969" t="str">
        <f>_xlfn.XLOOKUP(A969,orders!$A$2:$A$1001,orders!$N$2:$N$1001,,0)</f>
        <v>Robusta</v>
      </c>
      <c r="D969">
        <f>_xlfn.XLOOKUP(A969,orders!$A$2:$A$1001,orders!$M$2:$M$1001,,0)</f>
        <v>2.6849999999999996</v>
      </c>
      <c r="E969" s="14">
        <f>_xlfn.XLOOKUP(A969,orders!$A$2:$A$1001,orders!$B$2:$B$1001,,0)</f>
        <v>44246</v>
      </c>
    </row>
    <row r="970" spans="1:5" x14ac:dyDescent="0.35">
      <c r="A970" t="str">
        <f>_xlfn.XLOOKUP(orders!$A970,orders!$A$2:$A$1001,orders!$A$2:$A$1001,,0)</f>
        <v>PUH-55647-976</v>
      </c>
      <c r="B970" t="str">
        <f>IFERROR(_xlfn.XLOOKUP(A970,orders!$A$2:$A$1001,orders!$O$2:$O$1001,,0),"")</f>
        <v>Medium</v>
      </c>
      <c r="C970" t="str">
        <f>_xlfn.XLOOKUP(A970,orders!$A$2:$A$1001,orders!$N$2:$N$1001,,0)</f>
        <v>Robusta</v>
      </c>
      <c r="D970">
        <f>_xlfn.XLOOKUP(A970,orders!$A$2:$A$1001,orders!$M$2:$M$1001,,0)</f>
        <v>5.97</v>
      </c>
      <c r="E970" s="14">
        <f>_xlfn.XLOOKUP(A970,orders!$A$2:$A$1001,orders!$B$2:$B$1001,,0)</f>
        <v>44642</v>
      </c>
    </row>
    <row r="971" spans="1:5" x14ac:dyDescent="0.35">
      <c r="A971" t="str">
        <f>_xlfn.XLOOKUP(orders!$A971,orders!$A$2:$A$1001,orders!$A$2:$A$1001,,0)</f>
        <v>DTB-71371-705</v>
      </c>
      <c r="B971" t="str">
        <f>IFERROR(_xlfn.XLOOKUP(A971,orders!$A$2:$A$1001,orders!$O$2:$O$1001,,0),"")</f>
        <v>Dark</v>
      </c>
      <c r="C971" t="str">
        <f>_xlfn.XLOOKUP(A971,orders!$A$2:$A$1001,orders!$N$2:$N$1001,,0)</f>
        <v>Liberica</v>
      </c>
      <c r="D971">
        <f>_xlfn.XLOOKUP(A971,orders!$A$2:$A$1001,orders!$M$2:$M$1001,,0)</f>
        <v>12.95</v>
      </c>
      <c r="E971" s="14">
        <f>_xlfn.XLOOKUP(A971,orders!$A$2:$A$1001,orders!$B$2:$B$1001,,0)</f>
        <v>43649</v>
      </c>
    </row>
    <row r="972" spans="1:5" x14ac:dyDescent="0.35">
      <c r="A972" t="str">
        <f>_xlfn.XLOOKUP(orders!$A972,orders!$A$2:$A$1001,orders!$A$2:$A$1001,,0)</f>
        <v>ZDC-64769-740</v>
      </c>
      <c r="B972" t="str">
        <f>IFERROR(_xlfn.XLOOKUP(A972,orders!$A$2:$A$1001,orders!$O$2:$O$1001,,0),"")</f>
        <v>Medium</v>
      </c>
      <c r="C972" t="str">
        <f>_xlfn.XLOOKUP(A972,orders!$A$2:$A$1001,orders!$N$2:$N$1001,,0)</f>
        <v>EXCELSA</v>
      </c>
      <c r="D972">
        <f>_xlfn.XLOOKUP(A972,orders!$A$2:$A$1001,orders!$M$2:$M$1001,,0)</f>
        <v>8.25</v>
      </c>
      <c r="E972" s="14">
        <f>_xlfn.XLOOKUP(A972,orders!$A$2:$A$1001,orders!$B$2:$B$1001,,0)</f>
        <v>43729</v>
      </c>
    </row>
    <row r="973" spans="1:5" x14ac:dyDescent="0.35">
      <c r="A973" t="str">
        <f>_xlfn.XLOOKUP(orders!$A973,orders!$A$2:$A$1001,orders!$A$2:$A$1001,,0)</f>
        <v>TED-81959-419</v>
      </c>
      <c r="B973" t="str">
        <f>IFERROR(_xlfn.XLOOKUP(A973,orders!$A$2:$A$1001,orders!$O$2:$O$1001,,0),"")</f>
        <v>Light</v>
      </c>
      <c r="C973" t="str">
        <f>_xlfn.XLOOKUP(A973,orders!$A$2:$A$1001,orders!$N$2:$N$1001,,0)</f>
        <v>Arabica</v>
      </c>
      <c r="D973">
        <f>_xlfn.XLOOKUP(A973,orders!$A$2:$A$1001,orders!$M$2:$M$1001,,0)</f>
        <v>148.92499999999998</v>
      </c>
      <c r="E973" s="14">
        <f>_xlfn.XLOOKUP(A973,orders!$A$2:$A$1001,orders!$B$2:$B$1001,,0)</f>
        <v>43703</v>
      </c>
    </row>
    <row r="974" spans="1:5" x14ac:dyDescent="0.35">
      <c r="A974" t="str">
        <f>_xlfn.XLOOKUP(orders!$A974,orders!$A$2:$A$1001,orders!$A$2:$A$1001,,0)</f>
        <v>FDO-25756-141</v>
      </c>
      <c r="B974" t="str">
        <f>IFERROR(_xlfn.XLOOKUP(A974,orders!$A$2:$A$1001,orders!$O$2:$O$1001,,0),"")</f>
        <v>Light</v>
      </c>
      <c r="C974" t="str">
        <f>_xlfn.XLOOKUP(A974,orders!$A$2:$A$1001,orders!$N$2:$N$1001,,0)</f>
        <v>Arabica</v>
      </c>
      <c r="D974">
        <f>_xlfn.XLOOKUP(A974,orders!$A$2:$A$1001,orders!$M$2:$M$1001,,0)</f>
        <v>89.35499999999999</v>
      </c>
      <c r="E974" s="14">
        <f>_xlfn.XLOOKUP(A974,orders!$A$2:$A$1001,orders!$B$2:$B$1001,,0)</f>
        <v>44411</v>
      </c>
    </row>
    <row r="975" spans="1:5" x14ac:dyDescent="0.35">
      <c r="A975" t="str">
        <f>_xlfn.XLOOKUP(orders!$A975,orders!$A$2:$A$1001,orders!$A$2:$A$1001,,0)</f>
        <v>HKN-31467-517</v>
      </c>
      <c r="B975" t="str">
        <f>IFERROR(_xlfn.XLOOKUP(A975,orders!$A$2:$A$1001,orders!$O$2:$O$1001,,0),"")</f>
        <v>Medium</v>
      </c>
      <c r="C975" t="str">
        <f>_xlfn.XLOOKUP(A975,orders!$A$2:$A$1001,orders!$N$2:$N$1001,,0)</f>
        <v>Liberica</v>
      </c>
      <c r="D975">
        <f>_xlfn.XLOOKUP(A975,orders!$A$2:$A$1001,orders!$M$2:$M$1001,,0)</f>
        <v>87.300000000000011</v>
      </c>
      <c r="E975" s="14">
        <f>_xlfn.XLOOKUP(A975,orders!$A$2:$A$1001,orders!$B$2:$B$1001,,0)</f>
        <v>44493</v>
      </c>
    </row>
    <row r="976" spans="1:5" x14ac:dyDescent="0.35">
      <c r="A976" t="str">
        <f>_xlfn.XLOOKUP(orders!$A976,orders!$A$2:$A$1001,orders!$A$2:$A$1001,,0)</f>
        <v>POF-29666-012</v>
      </c>
      <c r="B976" t="str">
        <f>IFERROR(_xlfn.XLOOKUP(A976,orders!$A$2:$A$1001,orders!$O$2:$O$1001,,0),"")</f>
        <v>Dark</v>
      </c>
      <c r="C976" t="str">
        <f>_xlfn.XLOOKUP(A976,orders!$A$2:$A$1001,orders!$N$2:$N$1001,,0)</f>
        <v>Robusta</v>
      </c>
      <c r="D976">
        <f>_xlfn.XLOOKUP(A976,orders!$A$2:$A$1001,orders!$M$2:$M$1001,,0)</f>
        <v>5.3699999999999992</v>
      </c>
      <c r="E976" s="14">
        <f>_xlfn.XLOOKUP(A976,orders!$A$2:$A$1001,orders!$B$2:$B$1001,,0)</f>
        <v>43556</v>
      </c>
    </row>
    <row r="977" spans="1:5" x14ac:dyDescent="0.35">
      <c r="A977" t="str">
        <f>_xlfn.XLOOKUP(orders!$A977,orders!$A$2:$A$1001,orders!$A$2:$A$1001,,0)</f>
        <v>IRX-59256-644</v>
      </c>
      <c r="B977" t="str">
        <f>IFERROR(_xlfn.XLOOKUP(A977,orders!$A$2:$A$1001,orders!$O$2:$O$1001,,0),"")</f>
        <v>Dark</v>
      </c>
      <c r="C977" t="str">
        <f>_xlfn.XLOOKUP(A977,orders!$A$2:$A$1001,orders!$N$2:$N$1001,,0)</f>
        <v>Arabica</v>
      </c>
      <c r="D977">
        <f>_xlfn.XLOOKUP(A977,orders!$A$2:$A$1001,orders!$M$2:$M$1001,,0)</f>
        <v>8.9550000000000001</v>
      </c>
      <c r="E977" s="14">
        <f>_xlfn.XLOOKUP(A977,orders!$A$2:$A$1001,orders!$B$2:$B$1001,,0)</f>
        <v>44538</v>
      </c>
    </row>
    <row r="978" spans="1:5" x14ac:dyDescent="0.35">
      <c r="A978" t="str">
        <f>_xlfn.XLOOKUP(orders!$A978,orders!$A$2:$A$1001,orders!$A$2:$A$1001,,0)</f>
        <v>LTN-89139-350</v>
      </c>
      <c r="B978" t="str">
        <f>IFERROR(_xlfn.XLOOKUP(A978,orders!$A$2:$A$1001,orders!$O$2:$O$1001,,0),"")</f>
        <v>Light</v>
      </c>
      <c r="C978" t="str">
        <f>_xlfn.XLOOKUP(A978,orders!$A$2:$A$1001,orders!$N$2:$N$1001,,0)</f>
        <v>Robusta</v>
      </c>
      <c r="D978">
        <f>_xlfn.XLOOKUP(A978,orders!$A$2:$A$1001,orders!$M$2:$M$1001,,0)</f>
        <v>137.42499999999998</v>
      </c>
      <c r="E978" s="14">
        <f>_xlfn.XLOOKUP(A978,orders!$A$2:$A$1001,orders!$B$2:$B$1001,,0)</f>
        <v>43643</v>
      </c>
    </row>
    <row r="979" spans="1:5" x14ac:dyDescent="0.35">
      <c r="A979" t="str">
        <f>_xlfn.XLOOKUP(orders!$A979,orders!$A$2:$A$1001,orders!$A$2:$A$1001,,0)</f>
        <v>TXF-79780-017</v>
      </c>
      <c r="B979" t="str">
        <f>IFERROR(_xlfn.XLOOKUP(A979,orders!$A$2:$A$1001,orders!$O$2:$O$1001,,0),"")</f>
        <v>Light</v>
      </c>
      <c r="C979" t="str">
        <f>_xlfn.XLOOKUP(A979,orders!$A$2:$A$1001,orders!$N$2:$N$1001,,0)</f>
        <v>Robusta</v>
      </c>
      <c r="D979">
        <f>_xlfn.XLOOKUP(A979,orders!$A$2:$A$1001,orders!$M$2:$M$1001,,0)</f>
        <v>59.75</v>
      </c>
      <c r="E979" s="14">
        <f>_xlfn.XLOOKUP(A979,orders!$A$2:$A$1001,orders!$B$2:$B$1001,,0)</f>
        <v>44026</v>
      </c>
    </row>
    <row r="980" spans="1:5" x14ac:dyDescent="0.35">
      <c r="A980" t="str">
        <f>_xlfn.XLOOKUP(orders!$A980,orders!$A$2:$A$1001,orders!$A$2:$A$1001,,0)</f>
        <v>ALM-80762-974</v>
      </c>
      <c r="B980" t="str">
        <f>IFERROR(_xlfn.XLOOKUP(A980,orders!$A$2:$A$1001,orders!$O$2:$O$1001,,0),"")</f>
        <v>Light</v>
      </c>
      <c r="C980" t="str">
        <f>_xlfn.XLOOKUP(A980,orders!$A$2:$A$1001,orders!$N$2:$N$1001,,0)</f>
        <v>Arabica</v>
      </c>
      <c r="D980">
        <f>_xlfn.XLOOKUP(A980,orders!$A$2:$A$1001,orders!$M$2:$M$1001,,0)</f>
        <v>23.31</v>
      </c>
      <c r="E980" s="14">
        <f>_xlfn.XLOOKUP(A980,orders!$A$2:$A$1001,orders!$B$2:$B$1001,,0)</f>
        <v>43913</v>
      </c>
    </row>
    <row r="981" spans="1:5" x14ac:dyDescent="0.35">
      <c r="A981" t="str">
        <f>_xlfn.XLOOKUP(orders!$A981,orders!$A$2:$A$1001,orders!$A$2:$A$1001,,0)</f>
        <v>NXF-15738-707</v>
      </c>
      <c r="B981" t="str">
        <f>IFERROR(_xlfn.XLOOKUP(A981,orders!$A$2:$A$1001,orders!$O$2:$O$1001,,0),"")</f>
        <v>Dark</v>
      </c>
      <c r="C981" t="str">
        <f>_xlfn.XLOOKUP(A981,orders!$A$2:$A$1001,orders!$N$2:$N$1001,,0)</f>
        <v>Robusta</v>
      </c>
      <c r="D981">
        <f>_xlfn.XLOOKUP(A981,orders!$A$2:$A$1001,orders!$M$2:$M$1001,,0)</f>
        <v>10.739999999999998</v>
      </c>
      <c r="E981" s="14">
        <f>_xlfn.XLOOKUP(A981,orders!$A$2:$A$1001,orders!$B$2:$B$1001,,0)</f>
        <v>43856</v>
      </c>
    </row>
    <row r="982" spans="1:5" x14ac:dyDescent="0.35">
      <c r="A982" t="str">
        <f>_xlfn.XLOOKUP(orders!$A982,orders!$A$2:$A$1001,orders!$A$2:$A$1001,,0)</f>
        <v>MVV-19034-198</v>
      </c>
      <c r="B982" t="str">
        <f>IFERROR(_xlfn.XLOOKUP(A982,orders!$A$2:$A$1001,orders!$O$2:$O$1001,,0),"")</f>
        <v>Dark</v>
      </c>
      <c r="C982" t="str">
        <f>_xlfn.XLOOKUP(A982,orders!$A$2:$A$1001,orders!$N$2:$N$1001,,0)</f>
        <v>EXCELSA</v>
      </c>
      <c r="D982">
        <f>_xlfn.XLOOKUP(A982,orders!$A$2:$A$1001,orders!$M$2:$M$1001,,0)</f>
        <v>167.67000000000002</v>
      </c>
      <c r="E982" s="14">
        <f>_xlfn.XLOOKUP(A982,orders!$A$2:$A$1001,orders!$B$2:$B$1001,,0)</f>
        <v>43982</v>
      </c>
    </row>
    <row r="983" spans="1:5" x14ac:dyDescent="0.35">
      <c r="A983" t="str">
        <f>_xlfn.XLOOKUP(orders!$A983,orders!$A$2:$A$1001,orders!$A$2:$A$1001,,0)</f>
        <v>KUX-19632-830</v>
      </c>
      <c r="B983" t="str">
        <f>IFERROR(_xlfn.XLOOKUP(A983,orders!$A$2:$A$1001,orders!$O$2:$O$1001,,0),"")</f>
        <v>Dark</v>
      </c>
      <c r="C983" t="str">
        <f>_xlfn.XLOOKUP(A983,orders!$A$2:$A$1001,orders!$N$2:$N$1001,,0)</f>
        <v>EXCELSA</v>
      </c>
      <c r="D983">
        <f>_xlfn.XLOOKUP(A983,orders!$A$2:$A$1001,orders!$M$2:$M$1001,,0)</f>
        <v>21.87</v>
      </c>
      <c r="E983" s="14">
        <f>_xlfn.XLOOKUP(A983,orders!$A$2:$A$1001,orders!$B$2:$B$1001,,0)</f>
        <v>44397</v>
      </c>
    </row>
    <row r="984" spans="1:5" x14ac:dyDescent="0.35">
      <c r="A984" t="str">
        <f>_xlfn.XLOOKUP(orders!$A984,orders!$A$2:$A$1001,orders!$A$2:$A$1001,,0)</f>
        <v>SNZ-44595-152</v>
      </c>
      <c r="B984" t="str">
        <f>IFERROR(_xlfn.XLOOKUP(A984,orders!$A$2:$A$1001,orders!$O$2:$O$1001,,0),"")</f>
        <v>Light</v>
      </c>
      <c r="C984" t="str">
        <f>_xlfn.XLOOKUP(A984,orders!$A$2:$A$1001,orders!$N$2:$N$1001,,0)</f>
        <v>Robusta</v>
      </c>
      <c r="D984">
        <f>_xlfn.XLOOKUP(A984,orders!$A$2:$A$1001,orders!$M$2:$M$1001,,0)</f>
        <v>23.9</v>
      </c>
      <c r="E984" s="14">
        <f>_xlfn.XLOOKUP(A984,orders!$A$2:$A$1001,orders!$B$2:$B$1001,,0)</f>
        <v>44785</v>
      </c>
    </row>
    <row r="985" spans="1:5" x14ac:dyDescent="0.35">
      <c r="A985" t="str">
        <f>_xlfn.XLOOKUP(orders!$A985,orders!$A$2:$A$1001,orders!$A$2:$A$1001,,0)</f>
        <v>GQA-37241-629</v>
      </c>
      <c r="B985" t="str">
        <f>IFERROR(_xlfn.XLOOKUP(A985,orders!$A$2:$A$1001,orders!$O$2:$O$1001,,0),"")</f>
        <v>Medium</v>
      </c>
      <c r="C985" t="str">
        <f>_xlfn.XLOOKUP(A985,orders!$A$2:$A$1001,orders!$N$2:$N$1001,,0)</f>
        <v>Arabica</v>
      </c>
      <c r="D985">
        <f>_xlfn.XLOOKUP(A985,orders!$A$2:$A$1001,orders!$M$2:$M$1001,,0)</f>
        <v>6.75</v>
      </c>
      <c r="E985" s="14">
        <f>_xlfn.XLOOKUP(A985,orders!$A$2:$A$1001,orders!$B$2:$B$1001,,0)</f>
        <v>43831</v>
      </c>
    </row>
    <row r="986" spans="1:5" x14ac:dyDescent="0.35">
      <c r="A986" t="str">
        <f>_xlfn.XLOOKUP(orders!$A986,orders!$A$2:$A$1001,orders!$A$2:$A$1001,,0)</f>
        <v>WVV-79948-067</v>
      </c>
      <c r="B986" t="str">
        <f>IFERROR(_xlfn.XLOOKUP(A986,orders!$A$2:$A$1001,orders!$O$2:$O$1001,,0),"")</f>
        <v>Medium</v>
      </c>
      <c r="C986" t="str">
        <f>_xlfn.XLOOKUP(A986,orders!$A$2:$A$1001,orders!$N$2:$N$1001,,0)</f>
        <v>EXCELSA</v>
      </c>
      <c r="D986">
        <f>_xlfn.XLOOKUP(A986,orders!$A$2:$A$1001,orders!$M$2:$M$1001,,0)</f>
        <v>31.624999999999996</v>
      </c>
      <c r="E986" s="14">
        <f>_xlfn.XLOOKUP(A986,orders!$A$2:$A$1001,orders!$B$2:$B$1001,,0)</f>
        <v>44214</v>
      </c>
    </row>
    <row r="987" spans="1:5" x14ac:dyDescent="0.35">
      <c r="A987" t="str">
        <f>_xlfn.XLOOKUP(orders!$A987,orders!$A$2:$A$1001,orders!$A$2:$A$1001,,0)</f>
        <v>LHX-81117-166</v>
      </c>
      <c r="B987" t="str">
        <f>IFERROR(_xlfn.XLOOKUP(A987,orders!$A$2:$A$1001,orders!$O$2:$O$1001,,0),"")</f>
        <v>Light</v>
      </c>
      <c r="C987" t="str">
        <f>_xlfn.XLOOKUP(A987,orders!$A$2:$A$1001,orders!$N$2:$N$1001,,0)</f>
        <v>Robusta</v>
      </c>
      <c r="D987">
        <f>_xlfn.XLOOKUP(A987,orders!$A$2:$A$1001,orders!$M$2:$M$1001,,0)</f>
        <v>47.8</v>
      </c>
      <c r="E987" s="14">
        <f>_xlfn.XLOOKUP(A987,orders!$A$2:$A$1001,orders!$B$2:$B$1001,,0)</f>
        <v>44561</v>
      </c>
    </row>
    <row r="988" spans="1:5" x14ac:dyDescent="0.35">
      <c r="A988" t="str">
        <f>_xlfn.XLOOKUP(orders!$A988,orders!$A$2:$A$1001,orders!$A$2:$A$1001,,0)</f>
        <v>GCD-75444-320</v>
      </c>
      <c r="B988" t="str">
        <f>IFERROR(_xlfn.XLOOKUP(A988,orders!$A$2:$A$1001,orders!$O$2:$O$1001,,0),"")</f>
        <v>Medium</v>
      </c>
      <c r="C988" t="str">
        <f>_xlfn.XLOOKUP(A988,orders!$A$2:$A$1001,orders!$N$2:$N$1001,,0)</f>
        <v>Liberica</v>
      </c>
      <c r="D988">
        <f>_xlfn.XLOOKUP(A988,orders!$A$2:$A$1001,orders!$M$2:$M$1001,,0)</f>
        <v>33.464999999999996</v>
      </c>
      <c r="E988" s="14">
        <f>_xlfn.XLOOKUP(A988,orders!$A$2:$A$1001,orders!$B$2:$B$1001,,0)</f>
        <v>43955</v>
      </c>
    </row>
    <row r="989" spans="1:5" x14ac:dyDescent="0.35">
      <c r="A989" t="str">
        <f>_xlfn.XLOOKUP(orders!$A989,orders!$A$2:$A$1001,orders!$A$2:$A$1001,,0)</f>
        <v>SGA-30059-217</v>
      </c>
      <c r="B989" t="str">
        <f>IFERROR(_xlfn.XLOOKUP(A989,orders!$A$2:$A$1001,orders!$O$2:$O$1001,,0),"")</f>
        <v>Dark</v>
      </c>
      <c r="C989" t="str">
        <f>_xlfn.XLOOKUP(A989,orders!$A$2:$A$1001,orders!$N$2:$N$1001,,0)</f>
        <v>Arabica</v>
      </c>
      <c r="D989">
        <f>_xlfn.XLOOKUP(A989,orders!$A$2:$A$1001,orders!$M$2:$M$1001,,0)</f>
        <v>29.849999999999998</v>
      </c>
      <c r="E989" s="14">
        <f>_xlfn.XLOOKUP(A989,orders!$A$2:$A$1001,orders!$B$2:$B$1001,,0)</f>
        <v>44247</v>
      </c>
    </row>
    <row r="990" spans="1:5" x14ac:dyDescent="0.35">
      <c r="A990" t="str">
        <f>_xlfn.XLOOKUP(orders!$A990,orders!$A$2:$A$1001,orders!$A$2:$A$1001,,0)</f>
        <v>GNL-98714-885</v>
      </c>
      <c r="B990" t="str">
        <f>IFERROR(_xlfn.XLOOKUP(A990,orders!$A$2:$A$1001,orders!$O$2:$O$1001,,0),"")</f>
        <v>Medium</v>
      </c>
      <c r="C990" t="str">
        <f>_xlfn.XLOOKUP(A990,orders!$A$2:$A$1001,orders!$N$2:$N$1001,,0)</f>
        <v>Robusta</v>
      </c>
      <c r="D990">
        <f>_xlfn.XLOOKUP(A990,orders!$A$2:$A$1001,orders!$M$2:$M$1001,,0)</f>
        <v>29.849999999999998</v>
      </c>
      <c r="E990" s="14">
        <f>_xlfn.XLOOKUP(A990,orders!$A$2:$A$1001,orders!$B$2:$B$1001,,0)</f>
        <v>43897</v>
      </c>
    </row>
    <row r="991" spans="1:5" x14ac:dyDescent="0.35">
      <c r="A991" t="str">
        <f>_xlfn.XLOOKUP(orders!$A991,orders!$A$2:$A$1001,orders!$A$2:$A$1001,,0)</f>
        <v>OQA-93249-841</v>
      </c>
      <c r="B991" t="str">
        <f>IFERROR(_xlfn.XLOOKUP(A991,orders!$A$2:$A$1001,orders!$O$2:$O$1001,,0),"")</f>
        <v>Medium</v>
      </c>
      <c r="C991" t="str">
        <f>_xlfn.XLOOKUP(A991,orders!$A$2:$A$1001,orders!$N$2:$N$1001,,0)</f>
        <v>Arabica</v>
      </c>
      <c r="D991">
        <f>_xlfn.XLOOKUP(A991,orders!$A$2:$A$1001,orders!$M$2:$M$1001,,0)</f>
        <v>155.24999999999997</v>
      </c>
      <c r="E991" s="14">
        <f>_xlfn.XLOOKUP(A991,orders!$A$2:$A$1001,orders!$B$2:$B$1001,,0)</f>
        <v>43560</v>
      </c>
    </row>
    <row r="992" spans="1:5" x14ac:dyDescent="0.35">
      <c r="A992" t="str">
        <f>_xlfn.XLOOKUP(orders!$A992,orders!$A$2:$A$1001,orders!$A$2:$A$1001,,0)</f>
        <v>DUV-12075-132</v>
      </c>
      <c r="B992" t="str">
        <f>IFERROR(_xlfn.XLOOKUP(A992,orders!$A$2:$A$1001,orders!$O$2:$O$1001,,0),"")</f>
        <v>Dark</v>
      </c>
      <c r="C992" t="str">
        <f>_xlfn.XLOOKUP(A992,orders!$A$2:$A$1001,orders!$N$2:$N$1001,,0)</f>
        <v>EXCELSA</v>
      </c>
      <c r="D992">
        <f>_xlfn.XLOOKUP(A992,orders!$A$2:$A$1001,orders!$M$2:$M$1001,,0)</f>
        <v>18.225000000000001</v>
      </c>
      <c r="E992" s="14">
        <f>_xlfn.XLOOKUP(A992,orders!$A$2:$A$1001,orders!$B$2:$B$1001,,0)</f>
        <v>44718</v>
      </c>
    </row>
    <row r="993" spans="1:5" x14ac:dyDescent="0.35">
      <c r="A993" t="str">
        <f>_xlfn.XLOOKUP(orders!$A993,orders!$A$2:$A$1001,orders!$A$2:$A$1001,,0)</f>
        <v>DUV-12075-132</v>
      </c>
      <c r="B993" t="str">
        <f>IFERROR(_xlfn.XLOOKUP(A993,orders!$A$2:$A$1001,orders!$O$2:$O$1001,,0),"")</f>
        <v>Dark</v>
      </c>
      <c r="C993" t="str">
        <f>_xlfn.XLOOKUP(A993,orders!$A$2:$A$1001,orders!$N$2:$N$1001,,0)</f>
        <v>EXCELSA</v>
      </c>
      <c r="D993">
        <f>_xlfn.XLOOKUP(A993,orders!$A$2:$A$1001,orders!$M$2:$M$1001,,0)</f>
        <v>18.225000000000001</v>
      </c>
      <c r="E993" s="14">
        <f>_xlfn.XLOOKUP(A993,orders!$A$2:$A$1001,orders!$B$2:$B$1001,,0)</f>
        <v>44718</v>
      </c>
    </row>
    <row r="994" spans="1:5" x14ac:dyDescent="0.35">
      <c r="A994" t="str">
        <f>_xlfn.XLOOKUP(orders!$A994,orders!$A$2:$A$1001,orders!$A$2:$A$1001,,0)</f>
        <v>KPO-24942-184</v>
      </c>
      <c r="B994" t="str">
        <f>IFERROR(_xlfn.XLOOKUP(A994,orders!$A$2:$A$1001,orders!$O$2:$O$1001,,0),"")</f>
        <v>Light</v>
      </c>
      <c r="C994" t="str">
        <f>_xlfn.XLOOKUP(A994,orders!$A$2:$A$1001,orders!$N$2:$N$1001,,0)</f>
        <v>Liberica</v>
      </c>
      <c r="D994">
        <f>_xlfn.XLOOKUP(A994,orders!$A$2:$A$1001,orders!$M$2:$M$1001,,0)</f>
        <v>109.36499999999999</v>
      </c>
      <c r="E994" s="14">
        <f>_xlfn.XLOOKUP(A994,orders!$A$2:$A$1001,orders!$B$2:$B$1001,,0)</f>
        <v>44276</v>
      </c>
    </row>
    <row r="995" spans="1:5" x14ac:dyDescent="0.35">
      <c r="A995" t="str">
        <f>_xlfn.XLOOKUP(orders!$A995,orders!$A$2:$A$1001,orders!$A$2:$A$1001,,0)</f>
        <v>SRJ-79353-838</v>
      </c>
      <c r="B995" t="str">
        <f>IFERROR(_xlfn.XLOOKUP(A995,orders!$A$2:$A$1001,orders!$O$2:$O$1001,,0),"")</f>
        <v>Light</v>
      </c>
      <c r="C995" t="str">
        <f>_xlfn.XLOOKUP(A995,orders!$A$2:$A$1001,orders!$N$2:$N$1001,,0)</f>
        <v>Arabica</v>
      </c>
      <c r="D995">
        <f>_xlfn.XLOOKUP(A995,orders!$A$2:$A$1001,orders!$M$2:$M$1001,,0)</f>
        <v>77.699999999999989</v>
      </c>
      <c r="E995" s="14">
        <f>_xlfn.XLOOKUP(A995,orders!$A$2:$A$1001,orders!$B$2:$B$1001,,0)</f>
        <v>44549</v>
      </c>
    </row>
    <row r="996" spans="1:5" x14ac:dyDescent="0.35">
      <c r="A996" t="str">
        <f>_xlfn.XLOOKUP(orders!$A996,orders!$A$2:$A$1001,orders!$A$2:$A$1001,,0)</f>
        <v>XBV-40336-071</v>
      </c>
      <c r="B996" t="str">
        <f>IFERROR(_xlfn.XLOOKUP(A996,orders!$A$2:$A$1001,orders!$O$2:$O$1001,,0),"")</f>
        <v>Dark</v>
      </c>
      <c r="C996" t="str">
        <f>_xlfn.XLOOKUP(A996,orders!$A$2:$A$1001,orders!$N$2:$N$1001,,0)</f>
        <v>Arabica</v>
      </c>
      <c r="D996">
        <f>_xlfn.XLOOKUP(A996,orders!$A$2:$A$1001,orders!$M$2:$M$1001,,0)</f>
        <v>8.9550000000000001</v>
      </c>
      <c r="E996" s="14">
        <f>_xlfn.XLOOKUP(A996,orders!$A$2:$A$1001,orders!$B$2:$B$1001,,0)</f>
        <v>44244</v>
      </c>
    </row>
    <row r="997" spans="1:5" x14ac:dyDescent="0.35">
      <c r="A997" t="str">
        <f>_xlfn.XLOOKUP(orders!$A997,orders!$A$2:$A$1001,orders!$A$2:$A$1001,,0)</f>
        <v>RLM-96511-467</v>
      </c>
      <c r="B997" t="str">
        <f>IFERROR(_xlfn.XLOOKUP(A997,orders!$A$2:$A$1001,orders!$O$2:$O$1001,,0),"")</f>
        <v>Light</v>
      </c>
      <c r="C997" t="str">
        <f>_xlfn.XLOOKUP(A997,orders!$A$2:$A$1001,orders!$N$2:$N$1001,,0)</f>
        <v>Robusta</v>
      </c>
      <c r="D997">
        <f>_xlfn.XLOOKUP(A997,orders!$A$2:$A$1001,orders!$M$2:$M$1001,,0)</f>
        <v>27.484999999999996</v>
      </c>
      <c r="E997" s="14">
        <f>_xlfn.XLOOKUP(A997,orders!$A$2:$A$1001,orders!$B$2:$B$1001,,0)</f>
        <v>43836</v>
      </c>
    </row>
    <row r="998" spans="1:5" x14ac:dyDescent="0.35">
      <c r="A998" t="str">
        <f>_xlfn.XLOOKUP(orders!$A998,orders!$A$2:$A$1001,orders!$A$2:$A$1001,,0)</f>
        <v>AEZ-13242-456</v>
      </c>
      <c r="B998" t="str">
        <f>IFERROR(_xlfn.XLOOKUP(A998,orders!$A$2:$A$1001,orders!$O$2:$O$1001,,0),"")</f>
        <v>Medium</v>
      </c>
      <c r="C998" t="str">
        <f>_xlfn.XLOOKUP(A998,orders!$A$2:$A$1001,orders!$N$2:$N$1001,,0)</f>
        <v>Robusta</v>
      </c>
      <c r="D998">
        <f>_xlfn.XLOOKUP(A998,orders!$A$2:$A$1001,orders!$M$2:$M$1001,,0)</f>
        <v>29.849999999999998</v>
      </c>
      <c r="E998" s="14">
        <f>_xlfn.XLOOKUP(A998,orders!$A$2:$A$1001,orders!$B$2:$B$1001,,0)</f>
        <v>44685</v>
      </c>
    </row>
    <row r="999" spans="1:5" x14ac:dyDescent="0.35">
      <c r="A999" t="str">
        <f>_xlfn.XLOOKUP(orders!$A999,orders!$A$2:$A$1001,orders!$A$2:$A$1001,,0)</f>
        <v>UME-75640-698</v>
      </c>
      <c r="B999" t="str">
        <f>IFERROR(_xlfn.XLOOKUP(A999,orders!$A$2:$A$1001,orders!$O$2:$O$1001,,0),"")</f>
        <v>Medium</v>
      </c>
      <c r="C999" t="str">
        <f>_xlfn.XLOOKUP(A999,orders!$A$2:$A$1001,orders!$N$2:$N$1001,,0)</f>
        <v>Arabica</v>
      </c>
      <c r="D999">
        <f>_xlfn.XLOOKUP(A999,orders!$A$2:$A$1001,orders!$M$2:$M$1001,,0)</f>
        <v>27</v>
      </c>
      <c r="E999" s="14">
        <f>_xlfn.XLOOKUP(A999,orders!$A$2:$A$1001,orders!$B$2:$B$1001,,0)</f>
        <v>43749</v>
      </c>
    </row>
    <row r="1000" spans="1:5" x14ac:dyDescent="0.35">
      <c r="A1000" t="str">
        <f>_xlfn.XLOOKUP(orders!$A1000,orders!$A$2:$A$1001,orders!$A$2:$A$1001,,0)</f>
        <v>GJC-66474-557</v>
      </c>
      <c r="B1000" t="str">
        <f>IFERROR(_xlfn.XLOOKUP(A1000,orders!$A$2:$A$1001,orders!$O$2:$O$1001,,0),"")</f>
        <v>Dark</v>
      </c>
      <c r="C1000" t="str">
        <f>_xlfn.XLOOKUP(A1000,orders!$A$2:$A$1001,orders!$N$2:$N$1001,,0)</f>
        <v>Arabica</v>
      </c>
      <c r="D1000">
        <f>_xlfn.XLOOKUP(A1000,orders!$A$2:$A$1001,orders!$M$2:$M$1001,,0)</f>
        <v>9.9499999999999993</v>
      </c>
      <c r="E1000" s="14">
        <f>_xlfn.XLOOKUP(A1000,orders!$A$2:$A$1001,orders!$B$2:$B$1001,,0)</f>
        <v>44411</v>
      </c>
    </row>
    <row r="1001" spans="1:5" x14ac:dyDescent="0.35">
      <c r="A1001" t="str">
        <f>_xlfn.XLOOKUP(orders!$A1001,orders!$A$2:$A$1001,orders!$A$2:$A$1001,,0)</f>
        <v>IRV-20769-219</v>
      </c>
      <c r="B1001" t="str">
        <f>IFERROR(_xlfn.XLOOKUP(A1001,orders!$A$2:$A$1001,orders!$O$2:$O$1001,,0),"")</f>
        <v>Medium</v>
      </c>
      <c r="C1001" t="str">
        <f>_xlfn.XLOOKUP(A1001,orders!$A$2:$A$1001,orders!$N$2:$N$1001,,0)</f>
        <v>EXCELSA</v>
      </c>
      <c r="D1001">
        <f>_xlfn.XLOOKUP(A1001,orders!$A$2:$A$1001,orders!$M$2:$M$1001,,0)</f>
        <v>12.375</v>
      </c>
      <c r="E1001" s="14">
        <f>_xlfn.XLOOKUP(A1001,orders!$A$2:$A$1001,orders!$B$2:$B$1001,,0)</f>
        <v>44119</v>
      </c>
    </row>
  </sheetData>
  <phoneticPr fontId="3" type="noConversion"/>
  <conditionalFormatting pivot="1" sqref="H15:K18">
    <cfRule type="colorScale" priority="2">
      <colorScale>
        <cfvo type="min"/>
        <cfvo type="percentile" val="50"/>
        <cfvo type="max"/>
        <color rgb="FFF8696B"/>
        <color rgb="FFFCFCFF"/>
        <color rgb="FF5A8AC6"/>
      </colorScale>
    </cfRule>
  </conditionalFormatting>
  <conditionalFormatting pivot="1" sqref="H23:K26">
    <cfRule type="colorScale" priority="1">
      <colorScale>
        <cfvo type="min"/>
        <cfvo type="percentile" val="50"/>
        <cfvo type="max"/>
        <color rgb="FFF8696B"/>
        <color rgb="FFFCFCFF"/>
        <color rgb="FF5A8AC6"/>
      </colorScale>
    </cfRule>
  </conditionalFormatting>
  <dataValidations count="1">
    <dataValidation type="list" allowBlank="1" showInputMessage="1" showErrorMessage="1" sqref="A2:E25" xr:uid="{81335D68-3972-4E8C-A4D2-E5AD7FB2E682}">
      <formula1>$M$22</formula1>
    </dataValidation>
  </dataValidations>
  <pageMargins left="0.7" right="0.7" top="0.75" bottom="0.75" header="0.3" footer="0.3"/>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E5E2D-0BA8-4DF6-8EFE-C725C091F43E}">
  <dimension ref="B6:F18"/>
  <sheetViews>
    <sheetView showGridLines="0" tabSelected="1" workbookViewId="0"/>
  </sheetViews>
  <sheetFormatPr defaultRowHeight="14.5" x14ac:dyDescent="0.35"/>
  <cols>
    <col min="1" max="2" width="16.453125" bestFit="1" customWidth="1"/>
    <col min="3" max="3" width="9" bestFit="1" customWidth="1"/>
    <col min="4" max="4" width="13.90625" customWidth="1"/>
    <col min="5" max="5" width="23.453125" customWidth="1"/>
    <col min="6" max="6" width="24" customWidth="1"/>
    <col min="7" max="7" width="24.90625" bestFit="1" customWidth="1"/>
  </cols>
  <sheetData>
    <row r="6" spans="2:6" x14ac:dyDescent="0.35">
      <c r="B6" t="s">
        <v>6238</v>
      </c>
      <c r="C6" t="s">
        <v>6239</v>
      </c>
      <c r="D6" t="s">
        <v>6240</v>
      </c>
      <c r="E6" t="s">
        <v>6241</v>
      </c>
      <c r="F6" t="s">
        <v>6242</v>
      </c>
    </row>
    <row r="7" spans="2:6" ht="23" customHeight="1" x14ac:dyDescent="0.35">
      <c r="B7" s="49">
        <v>44592</v>
      </c>
      <c r="C7" s="50">
        <v>1269.4149999999995</v>
      </c>
      <c r="D7" s="35"/>
      <c r="E7" s="35"/>
      <c r="F7" s="35"/>
    </row>
    <row r="8" spans="2:6" ht="23.5" customHeight="1" x14ac:dyDescent="0.35">
      <c r="B8" s="49">
        <v>44620</v>
      </c>
      <c r="C8" s="50">
        <v>393.63</v>
      </c>
      <c r="D8" s="35"/>
      <c r="E8" s="35"/>
      <c r="F8" s="35"/>
    </row>
    <row r="9" spans="2:6" ht="19" customHeight="1" x14ac:dyDescent="0.35">
      <c r="B9" s="49">
        <v>44651</v>
      </c>
      <c r="C9" s="50">
        <v>1315.2049999999999</v>
      </c>
      <c r="D9" s="35"/>
      <c r="E9" s="35"/>
      <c r="F9" s="35"/>
    </row>
    <row r="10" spans="2:6" ht="19" customHeight="1" x14ac:dyDescent="0.35">
      <c r="B10" s="49">
        <v>44681</v>
      </c>
      <c r="C10" s="50">
        <v>776.44999999999993</v>
      </c>
      <c r="D10" s="35"/>
      <c r="E10" s="35"/>
      <c r="F10" s="35"/>
    </row>
    <row r="11" spans="2:6" ht="17.5" customHeight="1" x14ac:dyDescent="0.35">
      <c r="B11" s="49">
        <v>44712</v>
      </c>
      <c r="C11" s="50">
        <v>1002.37</v>
      </c>
      <c r="D11" s="35"/>
      <c r="E11" s="35"/>
      <c r="F11" s="35"/>
    </row>
    <row r="12" spans="2:6" ht="16" customHeight="1" x14ac:dyDescent="0.35">
      <c r="B12" s="49">
        <v>44742</v>
      </c>
      <c r="C12" s="50">
        <v>1155.3899999999996</v>
      </c>
      <c r="D12" s="35"/>
      <c r="E12" s="35"/>
      <c r="F12" s="35"/>
    </row>
    <row r="13" spans="2:6" ht="16.5" customHeight="1" x14ac:dyDescent="0.35">
      <c r="B13" s="49">
        <v>44773</v>
      </c>
      <c r="C13" s="50">
        <v>906.73</v>
      </c>
      <c r="D13" s="35"/>
      <c r="E13" s="35"/>
      <c r="F13" s="35"/>
    </row>
    <row r="14" spans="2:6" ht="16" customHeight="1" x14ac:dyDescent="0.35">
      <c r="B14" s="49">
        <v>44804</v>
      </c>
      <c r="C14" s="50">
        <v>244.24499999999998</v>
      </c>
      <c r="D14" s="50">
        <v>244.24499999999998</v>
      </c>
      <c r="E14" s="50">
        <v>244.24499999999998</v>
      </c>
      <c r="F14" s="50">
        <v>244.24499999999998</v>
      </c>
    </row>
    <row r="15" spans="2:6" ht="17.5" customHeight="1" x14ac:dyDescent="0.35">
      <c r="B15" s="45">
        <v>44835</v>
      </c>
      <c r="C15" s="46"/>
      <c r="D15" s="47">
        <f>_xlfn.FORECAST.ETS(B15,$C$7:$C$14,$B$7:$B$14,1,1)</f>
        <v>1013.2139522453813</v>
      </c>
      <c r="E15" s="48">
        <f>D15-_xlfn.FORECAST.ETS.CONFINT(B15,$C$7:$C$14,$B$7:$B$14,0.95,1,1)</f>
        <v>438.91783206960099</v>
      </c>
      <c r="F15" s="48">
        <f>D15+_xlfn.FORECAST.ETS.CONFINT(B15,$C$7:$C$14,$B$7:$B$14,0.95,1,1)</f>
        <v>1587.5100724211616</v>
      </c>
    </row>
    <row r="16" spans="2:6" ht="17.5" customHeight="1" x14ac:dyDescent="0.35">
      <c r="B16" s="45">
        <v>44865</v>
      </c>
      <c r="C16" s="46"/>
      <c r="D16" s="47">
        <f>_xlfn.FORECAST.ETS(B16,$C$7:$C$14,$B$7:$B$14,1,1)</f>
        <v>440.74506383854362</v>
      </c>
      <c r="E16" s="48">
        <f>D16-_xlfn.FORECAST.ETS.CONFINT(B16,$C$7:$C$14,$B$7:$B$14,0.95,1,1)</f>
        <v>-133.55364066396271</v>
      </c>
      <c r="F16" s="48">
        <f>D16+_xlfn.FORECAST.ETS.CONFINT(B16,$C$7:$C$14,$B$7:$B$14,0.95,1,1)</f>
        <v>1015.0437683410499</v>
      </c>
    </row>
    <row r="17" spans="2:6" ht="17" customHeight="1" x14ac:dyDescent="0.35">
      <c r="B17" s="45">
        <v>44896</v>
      </c>
      <c r="C17" s="46"/>
      <c r="D17" s="47">
        <f>_xlfn.FORECAST.ETS(B17,$C$7:$C$14,$B$7:$B$14,1,1)</f>
        <v>956.96934706469176</v>
      </c>
      <c r="E17" s="48">
        <f>D17-_xlfn.FORECAST.ETS.CONFINT(B17,$C$7:$C$14,$B$7:$B$14,0.95,1,1)</f>
        <v>377.91194869281242</v>
      </c>
      <c r="F17" s="48">
        <f>D17+_xlfn.FORECAST.ETS.CONFINT(B17,$C$7:$C$14,$B$7:$B$14,0.95,1,1)</f>
        <v>1536.0267454365712</v>
      </c>
    </row>
    <row r="18" spans="2:6" ht="20" customHeight="1" x14ac:dyDescent="0.35">
      <c r="B18" s="45">
        <v>44926</v>
      </c>
      <c r="C18" s="46"/>
      <c r="D18" s="47">
        <f>_xlfn.FORECAST.ETS(B18,$C$7:$C$14,$B$7:$B$14,1,1)</f>
        <v>384.5004586578541</v>
      </c>
      <c r="E18" s="48">
        <f>D18-_xlfn.FORECAST.ETS.CONFINT(B18,$C$7:$C$14,$B$7:$B$14,0.95,1,1)</f>
        <v>-194.56405934514942</v>
      </c>
      <c r="F18" s="48">
        <f>D18+_xlfn.FORECAST.ETS.CONFINT(B18,$C$7:$C$14,$B$7:$B$14,0.95,1,1)</f>
        <v>963.56497666085761</v>
      </c>
    </row>
  </sheetData>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1" id="{FCC0B58C-F457-48AE-8ACE-85C71E5B1856}">
            <x14:iconSet iconSet="3Signs" custom="1">
              <x14:cfvo type="percent">
                <xm:f>0</xm:f>
              </x14:cfvo>
              <x14:cfvo type="num">
                <xm:f>0</xm:f>
              </x14:cfvo>
              <x14:cfvo type="num">
                <xm:f>0</xm:f>
              </x14:cfvo>
              <x14:cfIcon iconSet="3Triangles" iconId="0"/>
              <x14:cfIcon iconSet="3Signs" iconId="1"/>
              <x14:cfIcon iconSet="3Signs" iconId="1"/>
            </x14:iconSet>
          </x14:cfRule>
          <xm:sqref>D15:F18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94C23-E6EA-45D6-AAE8-A44984BA2027}">
  <dimension ref="A3:F20"/>
  <sheetViews>
    <sheetView workbookViewId="0">
      <selection activeCell="A19" sqref="A19"/>
    </sheetView>
  </sheetViews>
  <sheetFormatPr defaultRowHeight="14.5" x14ac:dyDescent="0.35"/>
  <cols>
    <col min="1" max="1" width="10.6328125" bestFit="1" customWidth="1"/>
    <col min="2" max="2" width="15.6328125" bestFit="1" customWidth="1"/>
    <col min="3" max="4" width="9.90625" bestFit="1" customWidth="1"/>
    <col min="5" max="5" width="8.90625" bestFit="1" customWidth="1"/>
    <col min="6" max="6" width="10.7265625" bestFit="1" customWidth="1"/>
    <col min="7" max="12" width="5.36328125" bestFit="1" customWidth="1"/>
    <col min="13" max="14" width="6.26953125" bestFit="1" customWidth="1"/>
    <col min="15" max="15" width="5.36328125" bestFit="1" customWidth="1"/>
    <col min="16" max="23" width="6.26953125" bestFit="1" customWidth="1"/>
    <col min="24" max="36" width="6.36328125" bestFit="1" customWidth="1"/>
    <col min="37" max="37" width="7.26953125" bestFit="1" customWidth="1"/>
    <col min="38" max="41" width="6.36328125" bestFit="1" customWidth="1"/>
    <col min="42" max="42" width="10.7265625" bestFit="1" customWidth="1"/>
  </cols>
  <sheetData>
    <row r="3" spans="1:6" x14ac:dyDescent="0.35">
      <c r="A3" t="s">
        <v>6220</v>
      </c>
    </row>
    <row r="4" spans="1:6" x14ac:dyDescent="0.35">
      <c r="A4" s="5">
        <v>45134.254999999997</v>
      </c>
    </row>
    <row r="7" spans="1:6" x14ac:dyDescent="0.35">
      <c r="B7" s="6" t="s">
        <v>6228</v>
      </c>
    </row>
    <row r="8" spans="1:6" x14ac:dyDescent="0.35">
      <c r="B8" t="s">
        <v>6193</v>
      </c>
      <c r="C8" t="s">
        <v>6194</v>
      </c>
      <c r="D8" t="s">
        <v>6195</v>
      </c>
      <c r="E8" t="s">
        <v>6192</v>
      </c>
      <c r="F8" t="s">
        <v>6199</v>
      </c>
    </row>
    <row r="9" spans="1:6" x14ac:dyDescent="0.35">
      <c r="A9" t="s">
        <v>6220</v>
      </c>
      <c r="B9" s="5">
        <v>11768.494999999997</v>
      </c>
      <c r="C9" s="5">
        <v>12306.439999999995</v>
      </c>
      <c r="D9" s="5">
        <v>12054.074999999995</v>
      </c>
      <c r="E9" s="5">
        <v>9005.2450000000099</v>
      </c>
      <c r="F9" s="5">
        <v>45134.254999999997</v>
      </c>
    </row>
    <row r="12" spans="1:6" x14ac:dyDescent="0.35">
      <c r="A12" t="s">
        <v>6244</v>
      </c>
    </row>
    <row r="13" spans="1:6" x14ac:dyDescent="0.35">
      <c r="A13">
        <v>3551</v>
      </c>
    </row>
    <row r="16" spans="1:6" x14ac:dyDescent="0.35">
      <c r="A16" t="s">
        <v>6245</v>
      </c>
    </row>
    <row r="17" spans="1:1" x14ac:dyDescent="0.35">
      <c r="A17" s="5">
        <v>12.908080000000036</v>
      </c>
    </row>
    <row r="19" spans="1:1" x14ac:dyDescent="0.35">
      <c r="A19" t="s">
        <v>6246</v>
      </c>
    </row>
    <row r="20" spans="1:1" x14ac:dyDescent="0.35">
      <c r="A20" s="4">
        <v>1037.3000000000045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F2EB0-BA81-479B-BA0B-2ECFA00976CB}">
  <sheetPr codeName="Sheet11"/>
  <dimension ref="A3:F35"/>
  <sheetViews>
    <sheetView zoomScale="86" zoomScaleNormal="86" workbookViewId="0">
      <selection activeCell="G44" sqref="G44"/>
    </sheetView>
  </sheetViews>
  <sheetFormatPr defaultRowHeight="14.5" x14ac:dyDescent="0.35"/>
  <cols>
    <col min="1" max="1" width="13.453125" bestFit="1" customWidth="1"/>
    <col min="2" max="2" width="16.36328125" bestFit="1" customWidth="1"/>
    <col min="3" max="3" width="15.08984375" bestFit="1" customWidth="1"/>
    <col min="4" max="4" width="12.81640625" bestFit="1" customWidth="1"/>
    <col min="5" max="6" width="11" bestFit="1" customWidth="1"/>
    <col min="7" max="7" width="12.81640625" bestFit="1" customWidth="1"/>
    <col min="8" max="8" width="7.36328125" bestFit="1" customWidth="1"/>
    <col min="9" max="9" width="15.08984375" bestFit="1" customWidth="1"/>
    <col min="10" max="10" width="12.81640625" bestFit="1" customWidth="1"/>
    <col min="11" max="11" width="8" bestFit="1" customWidth="1"/>
    <col min="12" max="12" width="15.08984375" bestFit="1" customWidth="1"/>
    <col min="13" max="13" width="12.81640625" bestFit="1" customWidth="1"/>
    <col min="14" max="14" width="11" bestFit="1" customWidth="1"/>
    <col min="15" max="15" width="4.81640625" bestFit="1" customWidth="1"/>
    <col min="16" max="16" width="17.26953125" bestFit="1" customWidth="1"/>
    <col min="17" max="17" width="10.7265625" bestFit="1" customWidth="1"/>
    <col min="18" max="18" width="13.453125" bestFit="1" customWidth="1"/>
    <col min="19" max="19" width="16.36328125" bestFit="1" customWidth="1"/>
    <col min="20" max="20" width="15.08984375" bestFit="1" customWidth="1"/>
    <col min="21" max="21" width="12.81640625" bestFit="1" customWidth="1"/>
    <col min="22" max="22" width="11" bestFit="1" customWidth="1"/>
  </cols>
  <sheetData>
    <row r="3" spans="1:6" x14ac:dyDescent="0.35">
      <c r="A3" s="6" t="s">
        <v>6220</v>
      </c>
      <c r="B3" s="6" t="s">
        <v>6228</v>
      </c>
    </row>
    <row r="4" spans="1:6" x14ac:dyDescent="0.35">
      <c r="A4" s="6" t="s">
        <v>6198</v>
      </c>
      <c r="B4" t="s">
        <v>6200</v>
      </c>
      <c r="C4" t="s">
        <v>6201</v>
      </c>
      <c r="D4" t="s">
        <v>6202</v>
      </c>
      <c r="E4" t="s">
        <v>6203</v>
      </c>
      <c r="F4" t="s">
        <v>6199</v>
      </c>
    </row>
    <row r="5" spans="1:6" x14ac:dyDescent="0.35">
      <c r="A5" s="7" t="s">
        <v>318</v>
      </c>
      <c r="B5" s="5">
        <v>1781.0750000000003</v>
      </c>
      <c r="C5" s="5">
        <v>1674.8649999999996</v>
      </c>
      <c r="D5" s="5">
        <v>2032.4549999999995</v>
      </c>
      <c r="E5" s="5">
        <v>1208.47</v>
      </c>
      <c r="F5" s="5">
        <v>6696.8649999999989</v>
      </c>
    </row>
    <row r="6" spans="1:6" x14ac:dyDescent="0.35">
      <c r="A6" s="7" t="s">
        <v>28</v>
      </c>
      <c r="B6" s="5">
        <v>951.28</v>
      </c>
      <c r="C6" s="5">
        <v>1074.32</v>
      </c>
      <c r="D6" s="5">
        <v>643.04499999999996</v>
      </c>
      <c r="E6" s="5">
        <v>129.85999999999999</v>
      </c>
      <c r="F6" s="5">
        <v>2798.5050000000001</v>
      </c>
    </row>
    <row r="7" spans="1:6" x14ac:dyDescent="0.35">
      <c r="A7" s="7" t="s">
        <v>19</v>
      </c>
      <c r="B7" s="5">
        <v>9454.8099999999977</v>
      </c>
      <c r="C7" s="5">
        <v>9368.3599999999988</v>
      </c>
      <c r="D7" s="5">
        <v>11090.61</v>
      </c>
      <c r="E7" s="5">
        <v>5725.1050000000041</v>
      </c>
      <c r="F7" s="5">
        <v>35638.885000000002</v>
      </c>
    </row>
    <row r="8" spans="1:6" x14ac:dyDescent="0.35">
      <c r="A8" s="7" t="s">
        <v>6199</v>
      </c>
      <c r="B8" s="5">
        <v>12187.164999999997</v>
      </c>
      <c r="C8" s="5">
        <v>12117.544999999998</v>
      </c>
      <c r="D8" s="5">
        <v>13766.11</v>
      </c>
      <c r="E8" s="5">
        <v>7063.435000000004</v>
      </c>
      <c r="F8" s="5">
        <v>45134.255000000005</v>
      </c>
    </row>
    <row r="11" spans="1:6" x14ac:dyDescent="0.35">
      <c r="A11" s="6" t="s">
        <v>6220</v>
      </c>
      <c r="B11" s="6" t="s">
        <v>6228</v>
      </c>
    </row>
    <row r="12" spans="1:6" x14ac:dyDescent="0.35">
      <c r="A12" s="6" t="s">
        <v>6198</v>
      </c>
      <c r="B12" t="s">
        <v>318</v>
      </c>
      <c r="C12" t="s">
        <v>28</v>
      </c>
      <c r="D12" t="s">
        <v>19</v>
      </c>
      <c r="E12" t="s">
        <v>6199</v>
      </c>
    </row>
    <row r="13" spans="1:6" x14ac:dyDescent="0.35">
      <c r="A13" s="7" t="s">
        <v>6204</v>
      </c>
      <c r="B13" s="5">
        <v>419.78499999999997</v>
      </c>
      <c r="C13" s="5">
        <v>170.91499999999999</v>
      </c>
      <c r="D13" s="5">
        <v>2912.335</v>
      </c>
      <c r="E13" s="5">
        <v>3503.0349999999999</v>
      </c>
      <c r="F13" s="5">
        <f>AVERAGE(B13:B15)</f>
        <v>639.86999999999989</v>
      </c>
    </row>
    <row r="14" spans="1:6" x14ac:dyDescent="0.35">
      <c r="A14" s="7" t="s">
        <v>6205</v>
      </c>
      <c r="B14" s="5">
        <v>566.38499999999999</v>
      </c>
      <c r="C14" s="5">
        <v>275.16000000000003</v>
      </c>
      <c r="D14" s="5">
        <v>3296.6600000000003</v>
      </c>
      <c r="E14" s="5">
        <v>4138.2049999999999</v>
      </c>
      <c r="F14" s="5">
        <f>AVERAGE(B16:B18)</f>
        <v>732.94833333333327</v>
      </c>
    </row>
    <row r="15" spans="1:6" x14ac:dyDescent="0.35">
      <c r="A15" s="7" t="s">
        <v>6206</v>
      </c>
      <c r="B15" s="5">
        <v>933.43999999999983</v>
      </c>
      <c r="C15" s="5">
        <v>633.44500000000005</v>
      </c>
      <c r="D15" s="5">
        <v>3228.8899999999981</v>
      </c>
      <c r="E15" s="5">
        <v>4795.7749999999978</v>
      </c>
      <c r="F15" s="5">
        <f>AVERAGE(B19:B21)</f>
        <v>460.75833333333338</v>
      </c>
    </row>
    <row r="16" spans="1:6" x14ac:dyDescent="0.35">
      <c r="A16" s="7" t="s">
        <v>6207</v>
      </c>
      <c r="B16" s="5">
        <v>800.72500000000002</v>
      </c>
      <c r="C16" s="5">
        <v>143.21</v>
      </c>
      <c r="D16" s="5">
        <v>3280.6599999999994</v>
      </c>
      <c r="E16" s="5">
        <v>4224.5949999999993</v>
      </c>
      <c r="F16" s="5">
        <f>AVERAGE(B22:B24)</f>
        <v>398.71166666666664</v>
      </c>
    </row>
    <row r="17" spans="1:5" x14ac:dyDescent="0.35">
      <c r="A17" s="7" t="s">
        <v>6208</v>
      </c>
      <c r="B17" s="5">
        <v>670.20499999999993</v>
      </c>
      <c r="C17" s="5"/>
      <c r="D17" s="5">
        <v>2577.7750000000001</v>
      </c>
      <c r="E17" s="5">
        <v>3247.98</v>
      </c>
    </row>
    <row r="18" spans="1:5" x14ac:dyDescent="0.35">
      <c r="A18" s="7" t="s">
        <v>6209</v>
      </c>
      <c r="B18" s="5">
        <v>727.91499999999996</v>
      </c>
      <c r="C18" s="5">
        <v>364.69</v>
      </c>
      <c r="D18" s="5">
        <v>3750.4349999999999</v>
      </c>
      <c r="E18" s="5">
        <v>4843.04</v>
      </c>
    </row>
    <row r="19" spans="1:5" x14ac:dyDescent="0.35">
      <c r="A19" s="7" t="s">
        <v>6210</v>
      </c>
      <c r="B19" s="5">
        <v>511.91999999999996</v>
      </c>
      <c r="C19" s="5">
        <v>175.54</v>
      </c>
      <c r="D19" s="5">
        <v>3295.4549999999995</v>
      </c>
      <c r="E19" s="5">
        <v>3982.9149999999995</v>
      </c>
    </row>
    <row r="20" spans="1:5" x14ac:dyDescent="0.35">
      <c r="A20" s="7" t="s">
        <v>6211</v>
      </c>
      <c r="B20" s="5">
        <v>492.63</v>
      </c>
      <c r="C20" s="5">
        <v>191.76999999999998</v>
      </c>
      <c r="D20" s="5">
        <v>1642.5</v>
      </c>
      <c r="E20" s="5">
        <v>2326.9</v>
      </c>
    </row>
    <row r="21" spans="1:5" x14ac:dyDescent="0.35">
      <c r="A21" s="7" t="s">
        <v>6212</v>
      </c>
      <c r="B21" s="5">
        <v>377.72500000000002</v>
      </c>
      <c r="C21" s="5">
        <v>286.89499999999998</v>
      </c>
      <c r="D21" s="5">
        <v>2969.0249999999996</v>
      </c>
      <c r="E21" s="5">
        <v>3633.6449999999995</v>
      </c>
    </row>
    <row r="22" spans="1:5" x14ac:dyDescent="0.35">
      <c r="A22" s="7" t="s">
        <v>6213</v>
      </c>
      <c r="B22" s="5">
        <v>523.93999999999994</v>
      </c>
      <c r="C22" s="5">
        <v>203.22499999999997</v>
      </c>
      <c r="D22" s="5">
        <v>3072.9100000000003</v>
      </c>
      <c r="E22" s="5">
        <v>3800.0750000000003</v>
      </c>
    </row>
    <row r="23" spans="1:5" x14ac:dyDescent="0.35">
      <c r="A23" s="7" t="s">
        <v>6214</v>
      </c>
      <c r="B23" s="5">
        <v>454.36999999999995</v>
      </c>
      <c r="C23" s="5">
        <v>250.77</v>
      </c>
      <c r="D23" s="5">
        <v>2843.2899999999995</v>
      </c>
      <c r="E23" s="5">
        <v>3548.4299999999994</v>
      </c>
    </row>
    <row r="24" spans="1:5" x14ac:dyDescent="0.35">
      <c r="A24" s="7" t="s">
        <v>6215</v>
      </c>
      <c r="B24" s="5">
        <v>217.82500000000002</v>
      </c>
      <c r="C24" s="5">
        <v>102.88499999999999</v>
      </c>
      <c r="D24" s="5">
        <v>2768.9500000000003</v>
      </c>
      <c r="E24" s="5">
        <v>3089.6600000000003</v>
      </c>
    </row>
    <row r="25" spans="1:5" x14ac:dyDescent="0.35">
      <c r="A25" s="7" t="s">
        <v>6199</v>
      </c>
      <c r="B25" s="5">
        <v>6696.8649999999998</v>
      </c>
      <c r="C25" s="5">
        <v>2798.5050000000001</v>
      </c>
      <c r="D25" s="5">
        <v>35638.884999999987</v>
      </c>
      <c r="E25" s="5">
        <v>45134.254999999997</v>
      </c>
    </row>
    <row r="29" spans="1:5" x14ac:dyDescent="0.35">
      <c r="A29" s="6" t="s">
        <v>6220</v>
      </c>
      <c r="B29" s="6" t="s">
        <v>6228</v>
      </c>
    </row>
    <row r="30" spans="1:5" x14ac:dyDescent="0.35">
      <c r="A30" s="6" t="s">
        <v>6198</v>
      </c>
      <c r="B30" t="s">
        <v>318</v>
      </c>
      <c r="C30" t="s">
        <v>28</v>
      </c>
      <c r="D30" t="s">
        <v>19</v>
      </c>
      <c r="E30" t="s">
        <v>6199</v>
      </c>
    </row>
    <row r="31" spans="1:5" x14ac:dyDescent="0.35">
      <c r="A31" s="7" t="s">
        <v>6200</v>
      </c>
      <c r="B31" s="17"/>
      <c r="C31" s="17"/>
      <c r="D31" s="17"/>
      <c r="E31" s="17"/>
    </row>
    <row r="32" spans="1:5" x14ac:dyDescent="0.35">
      <c r="A32" s="7" t="s">
        <v>6201</v>
      </c>
      <c r="B32" s="17">
        <v>-5.9632525300731695E-2</v>
      </c>
      <c r="C32" s="17">
        <v>0.12934151879572783</v>
      </c>
      <c r="D32" s="17">
        <v>-9.1434941579998895E-3</v>
      </c>
      <c r="E32" s="17">
        <v>-5.7125672787722986E-3</v>
      </c>
    </row>
    <row r="33" spans="1:5" x14ac:dyDescent="0.35">
      <c r="A33" s="7" t="s">
        <v>6202</v>
      </c>
      <c r="B33" s="17">
        <v>0.21350377493111386</v>
      </c>
      <c r="C33" s="17">
        <v>-0.40143998063891578</v>
      </c>
      <c r="D33" s="17">
        <v>0.18383687219534711</v>
      </c>
      <c r="E33" s="17">
        <v>0.13604777205283763</v>
      </c>
    </row>
    <row r="34" spans="1:5" x14ac:dyDescent="0.35">
      <c r="A34" s="7" t="s">
        <v>6203</v>
      </c>
      <c r="B34" s="17">
        <v>-0.40541364999471069</v>
      </c>
      <c r="C34" s="17">
        <v>-0.79805456849831657</v>
      </c>
      <c r="D34" s="17">
        <v>-0.48378808740006152</v>
      </c>
      <c r="E34" s="17">
        <v>-0.48689680672317714</v>
      </c>
    </row>
    <row r="35" spans="1:5" x14ac:dyDescent="0.35">
      <c r="A35" s="7" t="s">
        <v>6199</v>
      </c>
      <c r="B35" s="17"/>
      <c r="C35" s="17"/>
      <c r="D35" s="17"/>
      <c r="E35" s="17"/>
    </row>
  </sheetData>
  <conditionalFormatting pivot="1" sqref="B13:D24">
    <cfRule type="colorScale" priority="5">
      <colorScale>
        <cfvo type="min"/>
        <cfvo type="percentile" val="50"/>
        <cfvo type="max"/>
        <color rgb="FFF8696B"/>
        <color rgb="FFFCFCFF"/>
        <color rgb="FF5A8AC6"/>
      </colorScale>
    </cfRule>
  </conditionalFormatting>
  <conditionalFormatting pivot="1" sqref="B31:E34">
    <cfRule type="colorScale" priority="3">
      <colorScale>
        <cfvo type="min"/>
        <cfvo type="percentile" val="50"/>
        <cfvo type="max"/>
        <color rgb="FFF8696B"/>
        <color rgb="FFFCFCFF"/>
        <color rgb="FF5A8AC6"/>
      </colorScale>
    </cfRule>
  </conditionalFormatting>
  <conditionalFormatting pivot="1" sqref="B5:F7">
    <cfRule type="colorScale" priority="2">
      <colorScale>
        <cfvo type="min"/>
        <cfvo type="percentile" val="50"/>
        <cfvo type="max"/>
        <color rgb="FFF8696B"/>
        <color rgb="FFFCFCFF"/>
        <color rgb="FF5A8AC6"/>
      </colorScale>
    </cfRule>
  </conditionalFormatting>
  <pageMargins left="0.7" right="0.7" top="0.75" bottom="0.75" header="0.3" footer="0.3"/>
  <drawing r:id="rId4"/>
  <extLst>
    <ext xmlns:x14="http://schemas.microsoft.com/office/spreadsheetml/2009/9/main" uri="{78C0D931-6437-407d-A8EE-F0AAD7539E65}">
      <x14:conditionalFormattings>
        <x14:conditionalFormatting xmlns:xm="http://schemas.microsoft.com/office/excel/2006/main" pivot="1">
          <x14:cfRule type="iconSet" priority="1" id="{4678A72D-BB73-4E69-832D-691A36467BB0}">
            <x14:iconSet custom="1">
              <x14:cfvo type="percent">
                <xm:f>0</xm:f>
              </x14:cfvo>
              <x14:cfvo type="num">
                <xm:f>0</xm:f>
              </x14:cfvo>
              <x14:cfvo type="num">
                <xm:f>0</xm:f>
              </x14:cfvo>
              <x14:cfIcon iconSet="3Arrows" iconId="0"/>
              <x14:cfIcon iconSet="3Arrows" iconId="2"/>
              <x14:cfIcon iconSet="3Arrows" iconId="2"/>
            </x14:iconSet>
          </x14:cfRule>
          <xm:sqref>B31:D34</xm:sqref>
        </x14:conditionalFormatting>
      </x14:conditionalFormattings>
    </ex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B4619-C859-4A5D-B1B0-6E1A000073A6}">
  <sheetPr codeName="Sheet12"/>
  <dimension ref="A3:AC70"/>
  <sheetViews>
    <sheetView zoomScale="80" zoomScaleNormal="80" workbookViewId="0">
      <selection activeCell="G27" sqref="G27"/>
    </sheetView>
  </sheetViews>
  <sheetFormatPr defaultRowHeight="14.5" x14ac:dyDescent="0.35"/>
  <cols>
    <col min="1" max="1" width="13.6328125" bestFit="1" customWidth="1"/>
    <col min="2" max="2" width="16.1796875" bestFit="1" customWidth="1"/>
    <col min="3" max="5" width="10.08984375" bestFit="1" customWidth="1"/>
    <col min="6" max="6" width="11" bestFit="1" customWidth="1"/>
    <col min="7" max="7" width="10.26953125" customWidth="1"/>
    <col min="8" max="8" width="5.81640625" bestFit="1" customWidth="1"/>
    <col min="9" max="9" width="7.453125" bestFit="1" customWidth="1"/>
    <col min="10" max="10" width="6.81640625" bestFit="1" customWidth="1"/>
    <col min="11" max="11" width="12.81640625" bestFit="1" customWidth="1"/>
    <col min="12" max="12" width="9.08984375" bestFit="1" customWidth="1"/>
    <col min="13" max="13" width="7.453125" bestFit="1" customWidth="1"/>
    <col min="14" max="15" width="6.81640625" bestFit="1" customWidth="1"/>
    <col min="16" max="16" width="12.08984375" bestFit="1" customWidth="1"/>
    <col min="17" max="17" width="10.7265625" bestFit="1" customWidth="1"/>
    <col min="18" max="21" width="9.36328125" bestFit="1" customWidth="1"/>
    <col min="22" max="22" width="13.6328125" bestFit="1" customWidth="1"/>
    <col min="23" max="23" width="16.1796875" bestFit="1" customWidth="1"/>
    <col min="24" max="25" width="10.36328125" bestFit="1" customWidth="1"/>
    <col min="26" max="26" width="9.36328125" bestFit="1" customWidth="1"/>
    <col min="27" max="27" width="11" bestFit="1" customWidth="1"/>
    <col min="29" max="29" width="9.36328125" bestFit="1" customWidth="1"/>
  </cols>
  <sheetData>
    <row r="3" spans="1:6" x14ac:dyDescent="0.35">
      <c r="A3" s="6" t="s">
        <v>6220</v>
      </c>
      <c r="B3" s="6" t="s">
        <v>6228</v>
      </c>
    </row>
    <row r="4" spans="1:6" x14ac:dyDescent="0.35">
      <c r="A4" s="6" t="s">
        <v>6198</v>
      </c>
      <c r="B4" t="s">
        <v>6216</v>
      </c>
      <c r="C4" t="s">
        <v>6217</v>
      </c>
      <c r="D4" t="s">
        <v>6218</v>
      </c>
      <c r="E4" t="s">
        <v>6219</v>
      </c>
      <c r="F4" t="s">
        <v>6199</v>
      </c>
    </row>
    <row r="5" spans="1:6" x14ac:dyDescent="0.35">
      <c r="A5" s="7" t="s">
        <v>6200</v>
      </c>
      <c r="B5" s="5">
        <v>2926.63</v>
      </c>
      <c r="C5" s="5">
        <v>3481.46</v>
      </c>
      <c r="D5" s="5">
        <v>3378.0049999999987</v>
      </c>
      <c r="E5" s="5">
        <v>2401.0700000000006</v>
      </c>
      <c r="F5" s="5">
        <v>12187.165000000001</v>
      </c>
    </row>
    <row r="6" spans="1:6" x14ac:dyDescent="0.35">
      <c r="A6" s="7" t="s">
        <v>6201</v>
      </c>
      <c r="B6" s="5">
        <v>3356.415</v>
      </c>
      <c r="C6" s="5">
        <v>3663.4100000000008</v>
      </c>
      <c r="D6" s="5">
        <v>2604.4550000000004</v>
      </c>
      <c r="E6" s="5">
        <v>2493.2649999999994</v>
      </c>
      <c r="F6" s="5">
        <v>12117.545</v>
      </c>
    </row>
    <row r="7" spans="1:6" x14ac:dyDescent="0.35">
      <c r="A7" s="7" t="s">
        <v>6202</v>
      </c>
      <c r="B7" s="5">
        <v>4045.6299999999992</v>
      </c>
      <c r="C7" s="5">
        <v>3469.6399999999994</v>
      </c>
      <c r="D7" s="5">
        <v>3836.6950000000011</v>
      </c>
      <c r="E7" s="5">
        <v>2414.1449999999995</v>
      </c>
      <c r="F7" s="5">
        <v>13766.11</v>
      </c>
    </row>
    <row r="8" spans="1:6" x14ac:dyDescent="0.35">
      <c r="A8" s="7" t="s">
        <v>6203</v>
      </c>
      <c r="B8" s="5">
        <v>1439.82</v>
      </c>
      <c r="C8" s="5">
        <v>1691.9299999999996</v>
      </c>
      <c r="D8" s="5">
        <v>2234.92</v>
      </c>
      <c r="E8" s="5">
        <v>1696.7650000000001</v>
      </c>
      <c r="F8" s="5">
        <v>7063.4350000000004</v>
      </c>
    </row>
    <row r="9" spans="1:6" x14ac:dyDescent="0.35">
      <c r="A9" s="7" t="s">
        <v>6199</v>
      </c>
      <c r="B9" s="5">
        <v>11768.494999999999</v>
      </c>
      <c r="C9" s="5">
        <v>12306.44</v>
      </c>
      <c r="D9" s="5">
        <v>12054.075000000001</v>
      </c>
      <c r="E9" s="5">
        <v>9005.244999999999</v>
      </c>
      <c r="F9" s="5">
        <v>45134.254999999997</v>
      </c>
    </row>
    <row r="13" spans="1:6" x14ac:dyDescent="0.35">
      <c r="A13" s="6" t="s">
        <v>6220</v>
      </c>
      <c r="B13" s="6" t="s">
        <v>6228</v>
      </c>
    </row>
    <row r="14" spans="1:6" x14ac:dyDescent="0.35">
      <c r="A14" s="6" t="s">
        <v>6198</v>
      </c>
      <c r="B14" t="s">
        <v>6193</v>
      </c>
      <c r="C14" t="s">
        <v>6194</v>
      </c>
      <c r="D14" t="s">
        <v>6195</v>
      </c>
      <c r="E14" t="s">
        <v>6192</v>
      </c>
      <c r="F14" t="s">
        <v>6199</v>
      </c>
    </row>
    <row r="15" spans="1:6" x14ac:dyDescent="0.35">
      <c r="A15" s="7" t="s">
        <v>6200</v>
      </c>
      <c r="B15" s="17">
        <v>0.24014034437049139</v>
      </c>
      <c r="C15" s="17">
        <v>0.28566610856585595</v>
      </c>
      <c r="D15" s="17">
        <v>0.27717725984673208</v>
      </c>
      <c r="E15" s="17">
        <v>0.19701628721692047</v>
      </c>
      <c r="F15" s="17">
        <v>1</v>
      </c>
    </row>
    <row r="16" spans="1:6" x14ac:dyDescent="0.35">
      <c r="A16" s="7" t="s">
        <v>6201</v>
      </c>
      <c r="B16" s="17">
        <v>0.27698803676817374</v>
      </c>
      <c r="C16" s="17">
        <v>0.30232278898077131</v>
      </c>
      <c r="D16" s="17">
        <v>0.21493256266017582</v>
      </c>
      <c r="E16" s="17">
        <v>0.20575661159087913</v>
      </c>
      <c r="F16" s="17">
        <v>1</v>
      </c>
    </row>
    <row r="17" spans="1:6" x14ac:dyDescent="0.35">
      <c r="A17" s="7" t="s">
        <v>6202</v>
      </c>
      <c r="B17" s="17">
        <v>0.29388331198864448</v>
      </c>
      <c r="C17" s="17">
        <v>0.25204215279407177</v>
      </c>
      <c r="D17" s="17">
        <v>0.27870582176083158</v>
      </c>
      <c r="E17" s="17">
        <v>0.17536871345645208</v>
      </c>
      <c r="F17" s="17">
        <v>1</v>
      </c>
    </row>
    <row r="18" spans="1:6" x14ac:dyDescent="0.35">
      <c r="A18" s="7" t="s">
        <v>6203</v>
      </c>
      <c r="B18" s="17">
        <v>0.20384133215637998</v>
      </c>
      <c r="C18" s="17">
        <v>0.23953359802985369</v>
      </c>
      <c r="D18" s="17">
        <v>0.31640696063600782</v>
      </c>
      <c r="E18" s="17">
        <v>0.2402181091777584</v>
      </c>
      <c r="F18" s="17">
        <v>1</v>
      </c>
    </row>
    <row r="19" spans="1:6" x14ac:dyDescent="0.35">
      <c r="A19" s="7" t="s">
        <v>6199</v>
      </c>
      <c r="B19" s="17">
        <v>0.26074419529025128</v>
      </c>
      <c r="C19" s="17">
        <v>0.27266296962251846</v>
      </c>
      <c r="D19" s="17">
        <v>0.26707154023036389</v>
      </c>
      <c r="E19" s="17">
        <v>0.19952129485686645</v>
      </c>
      <c r="F19" s="17">
        <v>1</v>
      </c>
    </row>
    <row r="22" spans="1:6" x14ac:dyDescent="0.35">
      <c r="A22" s="6" t="s">
        <v>6220</v>
      </c>
      <c r="B22" s="6" t="s">
        <v>6228</v>
      </c>
    </row>
    <row r="23" spans="1:6" x14ac:dyDescent="0.35">
      <c r="A23" s="6" t="s">
        <v>6198</v>
      </c>
      <c r="B23" t="s">
        <v>6216</v>
      </c>
      <c r="C23" t="s">
        <v>6217</v>
      </c>
      <c r="D23" t="s">
        <v>6218</v>
      </c>
      <c r="E23" t="s">
        <v>6219</v>
      </c>
      <c r="F23" t="s">
        <v>6199</v>
      </c>
    </row>
    <row r="24" spans="1:6" x14ac:dyDescent="0.35">
      <c r="A24" s="7" t="s">
        <v>6200</v>
      </c>
      <c r="B24" s="17"/>
      <c r="C24" s="17"/>
      <c r="D24" s="17"/>
      <c r="E24" s="17"/>
      <c r="F24" s="17"/>
    </row>
    <row r="25" spans="1:6" x14ac:dyDescent="0.35">
      <c r="A25" s="7" t="s">
        <v>6201</v>
      </c>
      <c r="B25" s="17">
        <v>0.14685320658914855</v>
      </c>
      <c r="C25" s="17">
        <v>5.226255651364678E-2</v>
      </c>
      <c r="D25" s="17">
        <v>-0.22899610864992759</v>
      </c>
      <c r="E25" s="17">
        <v>3.8397464463759398E-2</v>
      </c>
      <c r="F25" s="17">
        <v>-5.7125672787724461E-3</v>
      </c>
    </row>
    <row r="26" spans="1:6" x14ac:dyDescent="0.35">
      <c r="A26" s="7" t="s">
        <v>6202</v>
      </c>
      <c r="B26" s="17">
        <v>0.20534260513077174</v>
      </c>
      <c r="C26" s="17">
        <v>-5.2893342541512227E-2</v>
      </c>
      <c r="D26" s="17">
        <v>0.47312777529271977</v>
      </c>
      <c r="E26" s="17">
        <v>-3.1733490022119552E-2</v>
      </c>
      <c r="F26" s="17">
        <v>0.13604777205283747</v>
      </c>
    </row>
    <row r="27" spans="1:6" x14ac:dyDescent="0.35">
      <c r="A27" s="7" t="s">
        <v>6203</v>
      </c>
      <c r="B27" s="17">
        <v>-0.64410487365379432</v>
      </c>
      <c r="C27" s="17">
        <v>-0.51236151300999533</v>
      </c>
      <c r="D27" s="17">
        <v>-0.41748822880109066</v>
      </c>
      <c r="E27" s="17">
        <v>-0.29715696447396472</v>
      </c>
      <c r="F27" s="17">
        <v>-0.48689680672317742</v>
      </c>
    </row>
    <row r="28" spans="1:6" x14ac:dyDescent="0.35">
      <c r="A28" s="7" t="s">
        <v>6199</v>
      </c>
      <c r="B28" s="17"/>
      <c r="C28" s="17"/>
      <c r="D28" s="17"/>
      <c r="E28" s="17"/>
      <c r="F28" s="17"/>
    </row>
    <row r="31" spans="1:6" x14ac:dyDescent="0.35">
      <c r="E31" t="s">
        <v>6234</v>
      </c>
    </row>
    <row r="38" spans="1:29" x14ac:dyDescent="0.35">
      <c r="R38" t="s">
        <v>6233</v>
      </c>
    </row>
    <row r="40" spans="1:29" x14ac:dyDescent="0.35">
      <c r="V40" s="6" t="s">
        <v>6220</v>
      </c>
      <c r="W40" s="6" t="s">
        <v>6228</v>
      </c>
    </row>
    <row r="41" spans="1:29" x14ac:dyDescent="0.35">
      <c r="A41" s="39" t="s">
        <v>6243</v>
      </c>
      <c r="B41" s="39" t="s">
        <v>6216</v>
      </c>
      <c r="C41" s="39" t="s">
        <v>6217</v>
      </c>
      <c r="D41" s="39" t="s">
        <v>6218</v>
      </c>
      <c r="E41" s="39" t="s">
        <v>6219</v>
      </c>
      <c r="G41" t="s">
        <v>6237</v>
      </c>
      <c r="V41" s="6" t="s">
        <v>6198</v>
      </c>
      <c r="W41" t="s">
        <v>6216</v>
      </c>
      <c r="X41" t="s">
        <v>6217</v>
      </c>
      <c r="Y41" t="s">
        <v>6218</v>
      </c>
      <c r="Z41" t="s">
        <v>6219</v>
      </c>
      <c r="AA41" t="s">
        <v>6199</v>
      </c>
    </row>
    <row r="42" spans="1:29" x14ac:dyDescent="0.35">
      <c r="A42" s="7" t="s">
        <v>6200</v>
      </c>
      <c r="B42" s="5">
        <v>2926.63</v>
      </c>
      <c r="C42" s="5">
        <v>3481.46</v>
      </c>
      <c r="D42" s="5">
        <v>3378.0049999999987</v>
      </c>
      <c r="E42" s="5">
        <v>2401.0700000000006</v>
      </c>
      <c r="V42" s="7" t="s">
        <v>6204</v>
      </c>
      <c r="W42" s="5">
        <v>605.14499999999998</v>
      </c>
      <c r="X42" s="5">
        <v>677.71999999999991</v>
      </c>
      <c r="Y42" s="5">
        <v>1611.0699999999995</v>
      </c>
      <c r="Z42" s="5">
        <v>609.09999999999991</v>
      </c>
      <c r="AA42" s="5">
        <v>3503.0349999999994</v>
      </c>
      <c r="AC42" s="5">
        <f>AVERAGE(W42:W44)</f>
        <v>1037.0399999999997</v>
      </c>
    </row>
    <row r="43" spans="1:29" x14ac:dyDescent="0.35">
      <c r="A43" s="7" t="s">
        <v>6201</v>
      </c>
      <c r="B43" s="5">
        <v>3356.415</v>
      </c>
      <c r="C43" s="5">
        <v>3663.4100000000008</v>
      </c>
      <c r="D43" s="5">
        <v>2604.4550000000004</v>
      </c>
      <c r="E43" s="5">
        <v>2493.2649999999994</v>
      </c>
      <c r="V43" s="7" t="s">
        <v>6205</v>
      </c>
      <c r="W43" s="5">
        <v>1454.4949999999994</v>
      </c>
      <c r="X43" s="5">
        <v>976.41</v>
      </c>
      <c r="Y43" s="5">
        <v>971.21999999999969</v>
      </c>
      <c r="Z43" s="5">
        <v>736.07999999999981</v>
      </c>
      <c r="AA43" s="5">
        <v>4138.204999999999</v>
      </c>
      <c r="AC43" s="5">
        <f>AVERAGE(W45:W47)</f>
        <v>909.65</v>
      </c>
    </row>
    <row r="44" spans="1:29" x14ac:dyDescent="0.35">
      <c r="A44" s="7" t="s">
        <v>6202</v>
      </c>
      <c r="B44" s="5">
        <v>4045.6299999999992</v>
      </c>
      <c r="C44" s="5">
        <v>3469.6399999999994</v>
      </c>
      <c r="D44" s="5">
        <v>3836.6950000000011</v>
      </c>
      <c r="E44" s="5">
        <v>2414.1449999999995</v>
      </c>
      <c r="V44" s="7" t="s">
        <v>6206</v>
      </c>
      <c r="W44" s="5">
        <v>1051.48</v>
      </c>
      <c r="X44" s="5">
        <v>1264.1399999999999</v>
      </c>
      <c r="Y44" s="5">
        <v>1469.8100000000002</v>
      </c>
      <c r="Z44" s="5">
        <v>1010.3450000000001</v>
      </c>
      <c r="AA44" s="5">
        <v>4795.7750000000005</v>
      </c>
      <c r="AC44" s="5">
        <f>AVERAGE(W48:W50)</f>
        <v>1013.0116666666667</v>
      </c>
    </row>
    <row r="45" spans="1:29" x14ac:dyDescent="0.35">
      <c r="A45" s="7" t="s">
        <v>6203</v>
      </c>
      <c r="B45" s="5">
        <v>1439.82</v>
      </c>
      <c r="C45" s="5">
        <v>1691.9299999999996</v>
      </c>
      <c r="D45" s="5">
        <v>2234.92</v>
      </c>
      <c r="E45" s="5">
        <v>1696.7650000000001</v>
      </c>
      <c r="V45" s="7" t="s">
        <v>6207</v>
      </c>
      <c r="W45" s="5">
        <v>634.34499999999991</v>
      </c>
      <c r="X45" s="5">
        <v>1560.23</v>
      </c>
      <c r="Y45" s="5">
        <v>1324.6350000000002</v>
      </c>
      <c r="Z45" s="5">
        <v>705.38499999999999</v>
      </c>
      <c r="AA45" s="5">
        <v>4224.5950000000003</v>
      </c>
      <c r="AC45" s="5">
        <f>AVERAGE(W51:W53)</f>
        <v>963.13000000000011</v>
      </c>
    </row>
    <row r="46" spans="1:29" x14ac:dyDescent="0.35">
      <c r="V46" s="7" t="s">
        <v>6208</v>
      </c>
      <c r="W46" s="5">
        <v>736.61500000000001</v>
      </c>
      <c r="X46" s="5">
        <v>970.33000000000015</v>
      </c>
      <c r="Y46" s="5">
        <v>836.755</v>
      </c>
      <c r="Z46" s="5">
        <v>704.28000000000009</v>
      </c>
      <c r="AA46" s="5">
        <v>3247.9800000000005</v>
      </c>
    </row>
    <row r="47" spans="1:29" x14ac:dyDescent="0.35">
      <c r="V47" s="7" t="s">
        <v>6209</v>
      </c>
      <c r="W47" s="5">
        <v>1357.9899999999996</v>
      </c>
      <c r="X47" s="5">
        <v>1598.1949999999995</v>
      </c>
      <c r="Y47" s="5">
        <v>906.07499999999982</v>
      </c>
      <c r="Z47" s="5">
        <v>980.77999999999975</v>
      </c>
      <c r="AA47" s="5">
        <v>4843.0399999999991</v>
      </c>
      <c r="AC47" s="5">
        <f>SUM(W51:W53)</f>
        <v>2889.3900000000003</v>
      </c>
    </row>
    <row r="48" spans="1:29" x14ac:dyDescent="0.35">
      <c r="V48" s="7" t="s">
        <v>6210</v>
      </c>
      <c r="W48" s="5">
        <v>1131.9349999999997</v>
      </c>
      <c r="X48" s="5">
        <v>1141.5549999999996</v>
      </c>
      <c r="Y48" s="5">
        <v>752.53500000000008</v>
      </c>
      <c r="Z48" s="5">
        <v>956.89</v>
      </c>
      <c r="AA48" s="5">
        <v>3982.9149999999995</v>
      </c>
    </row>
    <row r="49" spans="17:27" x14ac:dyDescent="0.35">
      <c r="V49" s="7" t="s">
        <v>6211</v>
      </c>
      <c r="W49" s="5">
        <v>761.31000000000006</v>
      </c>
      <c r="X49" s="5">
        <v>478.59</v>
      </c>
      <c r="Y49" s="5">
        <v>335.84999999999991</v>
      </c>
      <c r="Z49" s="5">
        <v>751.15</v>
      </c>
      <c r="AA49" s="5">
        <v>2326.9</v>
      </c>
    </row>
    <row r="50" spans="17:27" x14ac:dyDescent="0.35">
      <c r="V50" s="7" t="s">
        <v>6212</v>
      </c>
      <c r="W50" s="5">
        <v>1145.79</v>
      </c>
      <c r="X50" s="5">
        <v>771.08499999999992</v>
      </c>
      <c r="Y50" s="5">
        <v>699.76999999999987</v>
      </c>
      <c r="Z50" s="5">
        <v>1016.9999999999999</v>
      </c>
      <c r="AA50" s="5">
        <v>3633.645</v>
      </c>
    </row>
    <row r="51" spans="17:27" x14ac:dyDescent="0.35">
      <c r="V51" s="7" t="s">
        <v>6213</v>
      </c>
      <c r="W51" s="5">
        <v>977.08500000000004</v>
      </c>
      <c r="X51" s="5">
        <v>937.33</v>
      </c>
      <c r="Y51" s="5">
        <v>1241.1599999999996</v>
      </c>
      <c r="Z51" s="5">
        <v>644.49999999999989</v>
      </c>
      <c r="AA51" s="5">
        <v>3800.0749999999998</v>
      </c>
    </row>
    <row r="52" spans="17:27" x14ac:dyDescent="0.35">
      <c r="V52" s="7" t="s">
        <v>6214</v>
      </c>
      <c r="W52" s="5">
        <v>1151.3399999999999</v>
      </c>
      <c r="X52" s="5">
        <v>771.38</v>
      </c>
      <c r="Y52" s="5">
        <v>1235.7449999999999</v>
      </c>
      <c r="Z52" s="5">
        <v>389.96499999999997</v>
      </c>
      <c r="AA52" s="5">
        <v>3548.43</v>
      </c>
    </row>
    <row r="53" spans="17:27" x14ac:dyDescent="0.35">
      <c r="V53" s="7" t="s">
        <v>6215</v>
      </c>
      <c r="W53" s="5">
        <v>760.96499999999992</v>
      </c>
      <c r="X53" s="5">
        <v>1159.4749999999999</v>
      </c>
      <c r="Y53" s="5">
        <v>669.44999999999982</v>
      </c>
      <c r="Z53" s="5">
        <v>499.77</v>
      </c>
      <c r="AA53" s="5">
        <v>3089.6599999999994</v>
      </c>
    </row>
    <row r="54" spans="17:27" x14ac:dyDescent="0.35">
      <c r="V54" s="7" t="s">
        <v>6199</v>
      </c>
      <c r="W54" s="5">
        <v>11768.494999999999</v>
      </c>
      <c r="X54" s="5">
        <v>12306.439999999997</v>
      </c>
      <c r="Y54" s="5">
        <v>12054.075000000001</v>
      </c>
      <c r="Z54" s="5">
        <v>9005.244999999999</v>
      </c>
      <c r="AA54" s="5">
        <v>45134.25499999999</v>
      </c>
    </row>
    <row r="58" spans="17:27" x14ac:dyDescent="0.35">
      <c r="Q58" s="39" t="s">
        <v>6198</v>
      </c>
      <c r="R58" s="39" t="s">
        <v>6216</v>
      </c>
      <c r="S58" s="39" t="s">
        <v>6217</v>
      </c>
      <c r="T58" s="39" t="s">
        <v>6218</v>
      </c>
      <c r="U58" s="39" t="s">
        <v>6219</v>
      </c>
    </row>
    <row r="59" spans="17:27" x14ac:dyDescent="0.35">
      <c r="Q59" s="7" t="s">
        <v>6204</v>
      </c>
      <c r="R59" s="5">
        <v>492.45000000000005</v>
      </c>
      <c r="S59" s="5">
        <v>511.39999999999992</v>
      </c>
      <c r="T59" s="5">
        <v>767.35499999999979</v>
      </c>
      <c r="U59" s="5">
        <v>462.41499999999996</v>
      </c>
    </row>
    <row r="60" spans="17:27" x14ac:dyDescent="0.35">
      <c r="Q60" s="7" t="s">
        <v>6205</v>
      </c>
      <c r="R60" s="5">
        <v>1339.6149999999996</v>
      </c>
      <c r="S60" s="5">
        <v>842.59499999999991</v>
      </c>
      <c r="T60" s="5">
        <v>880.04499999999973</v>
      </c>
      <c r="U60" s="5">
        <v>682.31999999999994</v>
      </c>
    </row>
    <row r="61" spans="17:27" x14ac:dyDescent="0.35">
      <c r="Q61" s="7" t="s">
        <v>6206</v>
      </c>
      <c r="R61" s="5">
        <v>773.72</v>
      </c>
      <c r="S61" s="5">
        <v>1088.73</v>
      </c>
      <c r="T61" s="5">
        <v>1007.2999999999998</v>
      </c>
      <c r="U61" s="5">
        <v>610.82000000000005</v>
      </c>
    </row>
    <row r="62" spans="17:27" x14ac:dyDescent="0.35">
      <c r="Q62" s="7" t="s">
        <v>6207</v>
      </c>
      <c r="R62" s="5">
        <v>436.45</v>
      </c>
      <c r="S62" s="5">
        <v>1270.4749999999999</v>
      </c>
      <c r="T62" s="5">
        <v>1236.0900000000001</v>
      </c>
      <c r="U62" s="5">
        <v>505.12999999999994</v>
      </c>
    </row>
    <row r="63" spans="17:27" x14ac:dyDescent="0.35">
      <c r="Q63" s="7" t="s">
        <v>6208</v>
      </c>
      <c r="R63" s="5">
        <v>543.5</v>
      </c>
      <c r="S63" s="5">
        <v>757.83499999999992</v>
      </c>
      <c r="T63" s="5">
        <v>544.46500000000003</v>
      </c>
      <c r="U63" s="5">
        <v>399.81000000000006</v>
      </c>
    </row>
    <row r="64" spans="17:27" x14ac:dyDescent="0.35">
      <c r="Q64" s="7" t="s">
        <v>6209</v>
      </c>
      <c r="R64" s="5">
        <v>1178.1999999999998</v>
      </c>
      <c r="S64" s="5">
        <v>1171.9949999999999</v>
      </c>
      <c r="T64" s="5">
        <v>735.98500000000001</v>
      </c>
      <c r="U64" s="5">
        <v>601.46999999999991</v>
      </c>
    </row>
    <row r="65" spans="17:21" x14ac:dyDescent="0.35">
      <c r="Q65" s="7" t="s">
        <v>6210</v>
      </c>
      <c r="R65" s="5">
        <v>884.64499999999975</v>
      </c>
      <c r="S65" s="5">
        <v>894.87</v>
      </c>
      <c r="T65" s="5">
        <v>481.48</v>
      </c>
      <c r="U65" s="5">
        <v>815.19</v>
      </c>
    </row>
    <row r="66" spans="17:21" x14ac:dyDescent="0.35">
      <c r="Q66" s="7" t="s">
        <v>6211</v>
      </c>
      <c r="R66" s="5">
        <v>644.91499999999996</v>
      </c>
      <c r="S66" s="5">
        <v>437.34</v>
      </c>
      <c r="T66" s="5">
        <v>320.31000000000006</v>
      </c>
      <c r="U66" s="5">
        <v>680.09</v>
      </c>
    </row>
    <row r="67" spans="17:21" x14ac:dyDescent="0.35">
      <c r="Q67" s="7" t="s">
        <v>6212</v>
      </c>
      <c r="R67" s="5">
        <v>1145.7899999999997</v>
      </c>
      <c r="S67" s="5">
        <v>771.08500000000004</v>
      </c>
      <c r="T67" s="5">
        <v>699.77</v>
      </c>
      <c r="U67" s="5">
        <v>1017.0000000000001</v>
      </c>
    </row>
    <row r="68" spans="17:21" x14ac:dyDescent="0.35">
      <c r="Q68" s="7" t="s">
        <v>6213</v>
      </c>
      <c r="R68" s="5">
        <v>977.08500000000004</v>
      </c>
      <c r="S68" s="5">
        <v>937.33000000000015</v>
      </c>
      <c r="T68" s="5">
        <v>1241.1599999999999</v>
      </c>
      <c r="U68" s="5">
        <v>644.5</v>
      </c>
    </row>
    <row r="69" spans="17:21" x14ac:dyDescent="0.35">
      <c r="Q69" s="7" t="s">
        <v>6214</v>
      </c>
      <c r="R69" s="5">
        <v>1151.3399999999999</v>
      </c>
      <c r="S69" s="5">
        <v>771.38</v>
      </c>
      <c r="T69" s="5">
        <v>1235.7449999999999</v>
      </c>
      <c r="U69" s="5">
        <v>389.96500000000003</v>
      </c>
    </row>
    <row r="70" spans="17:21" x14ac:dyDescent="0.35">
      <c r="Q70" s="7" t="s">
        <v>6215</v>
      </c>
      <c r="R70" s="5">
        <v>760.96499999999992</v>
      </c>
      <c r="S70" s="5">
        <v>1159.4749999999997</v>
      </c>
      <c r="T70" s="5">
        <v>669.44999999999982</v>
      </c>
      <c r="U70" s="5">
        <v>499.77</v>
      </c>
    </row>
  </sheetData>
  <conditionalFormatting pivot="1" sqref="B15:E18">
    <cfRule type="colorScale" priority="7">
      <colorScale>
        <cfvo type="min"/>
        <cfvo type="percentile" val="50"/>
        <cfvo type="max"/>
        <color rgb="FFF8696B"/>
        <color rgb="FFFCFCFF"/>
        <color rgb="FF5A8AC6"/>
      </colorScale>
    </cfRule>
  </conditionalFormatting>
  <conditionalFormatting pivot="1" sqref="B5:E8">
    <cfRule type="colorScale" priority="4">
      <colorScale>
        <cfvo type="min"/>
        <cfvo type="percentile" val="50"/>
        <cfvo type="max"/>
        <color rgb="FFF8696B"/>
        <color rgb="FFFCFCFF"/>
        <color rgb="FF5A8AC6"/>
      </colorScale>
    </cfRule>
  </conditionalFormatting>
  <conditionalFormatting pivot="1" sqref="B24:E27">
    <cfRule type="colorScale" priority="3">
      <colorScale>
        <cfvo type="min"/>
        <cfvo type="percentile" val="50"/>
        <cfvo type="max"/>
        <color rgb="FFF8696B"/>
        <color rgb="FFFCFCFF"/>
        <color rgb="FF5A8AC6"/>
      </colorScale>
    </cfRule>
  </conditionalFormatting>
  <conditionalFormatting sqref="B42:E45">
    <cfRule type="colorScale" priority="1">
      <colorScale>
        <cfvo type="min"/>
        <cfvo type="percentile" val="50"/>
        <cfvo type="max"/>
        <color rgb="FFF8696B"/>
        <color rgb="FFFCFCFF"/>
        <color rgb="FF5A8AC6"/>
      </colorScale>
    </cfRule>
  </conditionalFormatting>
  <pageMargins left="0.7" right="0.7" top="0.75" bottom="0.75" header="0.3" footer="0.3"/>
  <drawing r:id="rId5"/>
  <tableParts count="2">
    <tablePart r:id="rId6"/>
    <tablePart r:id="rId7"/>
  </tableParts>
  <extLst>
    <ext xmlns:x14="http://schemas.microsoft.com/office/spreadsheetml/2009/9/main" uri="{78C0D931-6437-407d-A8EE-F0AAD7539E65}">
      <x14:conditionalFormattings>
        <x14:conditionalFormatting xmlns:xm="http://schemas.microsoft.com/office/excel/2006/main" pivot="1">
          <x14:cfRule type="iconSet" priority="2" id="{171A976A-EC1D-4D6A-A901-5892ED061CA3}">
            <x14:iconSet custom="1">
              <x14:cfvo type="percent">
                <xm:f>0</xm:f>
              </x14:cfvo>
              <x14:cfvo type="num">
                <xm:f>0</xm:f>
              </x14:cfvo>
              <x14:cfvo type="num">
                <xm:f>0</xm:f>
              </x14:cfvo>
              <x14:cfIcon iconSet="3Triangles" iconId="0"/>
              <x14:cfIcon iconSet="3Triangles" iconId="2"/>
              <x14:cfIcon iconSet="3Triangles" iconId="2"/>
            </x14:iconSet>
          </x14:cfRule>
          <xm:sqref>B24:F27</xm:sqref>
        </x14:conditionalFormatting>
      </x14:conditionalFormattings>
    </ex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70759-451A-4792-B9D8-50B9D9BF15D7}">
  <sheetPr codeName="Sheet13"/>
  <dimension ref="A3:AD83"/>
  <sheetViews>
    <sheetView zoomScale="80" zoomScaleNormal="80" workbookViewId="0">
      <selection activeCell="Q80" sqref="Q80"/>
    </sheetView>
  </sheetViews>
  <sheetFormatPr defaultRowHeight="14.5" x14ac:dyDescent="0.35"/>
  <cols>
    <col min="1" max="1" width="13.6328125" bestFit="1" customWidth="1"/>
    <col min="2" max="2" width="16.1796875" bestFit="1" customWidth="1"/>
    <col min="3" max="3" width="8.453125" bestFit="1" customWidth="1"/>
    <col min="4" max="5" width="8.26953125" bestFit="1" customWidth="1"/>
    <col min="6" max="6" width="11" bestFit="1" customWidth="1"/>
    <col min="7" max="8" width="9.36328125" bestFit="1" customWidth="1"/>
    <col min="9" max="9" width="13.1796875" bestFit="1" customWidth="1"/>
    <col min="10" max="12" width="9.36328125" bestFit="1" customWidth="1"/>
    <col min="13" max="13" width="12.36328125" bestFit="1" customWidth="1"/>
    <col min="14" max="14" width="9.54296875" bestFit="1" customWidth="1"/>
    <col min="15" max="16" width="9.36328125" bestFit="1" customWidth="1"/>
    <col min="17" max="17" width="12.81640625" bestFit="1" customWidth="1"/>
    <col min="18" max="18" width="11" bestFit="1" customWidth="1"/>
    <col min="19" max="19" width="8.26953125" bestFit="1" customWidth="1"/>
    <col min="20" max="20" width="1.6328125" bestFit="1" customWidth="1"/>
    <col min="21" max="21" width="12.81640625" bestFit="1" customWidth="1"/>
    <col min="22" max="22" width="11" bestFit="1" customWidth="1"/>
    <col min="23" max="23" width="8.90625" bestFit="1" customWidth="1"/>
    <col min="24" max="26" width="8.26953125" bestFit="1" customWidth="1"/>
    <col min="27" max="27" width="12.08984375" bestFit="1" customWidth="1"/>
    <col min="28" max="28" width="9.81640625" bestFit="1" customWidth="1"/>
    <col min="29" max="31" width="8.26953125" bestFit="1" customWidth="1"/>
    <col min="32" max="32" width="13.1796875" bestFit="1" customWidth="1"/>
    <col min="33" max="33" width="9" bestFit="1" customWidth="1"/>
    <col min="34" max="36" width="8.26953125" bestFit="1" customWidth="1"/>
    <col min="37" max="37" width="12.36328125" bestFit="1" customWidth="1"/>
    <col min="38" max="38" width="9.54296875" bestFit="1" customWidth="1"/>
    <col min="39" max="41" width="8.26953125" bestFit="1" customWidth="1"/>
    <col min="42" max="42" width="12.81640625" bestFit="1" customWidth="1"/>
    <col min="43" max="43" width="10.08984375" bestFit="1" customWidth="1"/>
    <col min="44" max="44" width="9.6328125" bestFit="1" customWidth="1"/>
    <col min="45" max="47" width="8.26953125" bestFit="1" customWidth="1"/>
    <col min="48" max="48" width="12.26953125" bestFit="1" customWidth="1"/>
    <col min="49" max="49" width="9.81640625" bestFit="1" customWidth="1"/>
    <col min="50" max="52" width="8.26953125" bestFit="1" customWidth="1"/>
    <col min="53" max="53" width="13.1796875" bestFit="1" customWidth="1"/>
    <col min="54" max="54" width="9" bestFit="1" customWidth="1"/>
    <col min="55" max="57" width="8.26953125" bestFit="1" customWidth="1"/>
    <col min="58" max="58" width="12.36328125" bestFit="1" customWidth="1"/>
    <col min="59" max="59" width="9.54296875" bestFit="1" customWidth="1"/>
    <col min="60" max="62" width="8.26953125" bestFit="1" customWidth="1"/>
    <col min="63" max="63" width="12.81640625" bestFit="1" customWidth="1"/>
    <col min="64" max="64" width="12.90625" bestFit="1" customWidth="1"/>
    <col min="65" max="65" width="11" bestFit="1" customWidth="1"/>
  </cols>
  <sheetData>
    <row r="3" spans="1:27" x14ac:dyDescent="0.35">
      <c r="A3" s="6" t="s">
        <v>6220</v>
      </c>
      <c r="B3" s="6" t="s">
        <v>6228</v>
      </c>
      <c r="AA3" t="s">
        <v>6220</v>
      </c>
    </row>
    <row r="4" spans="1:27" x14ac:dyDescent="0.35">
      <c r="A4" s="6" t="s">
        <v>6198</v>
      </c>
      <c r="B4" t="s">
        <v>6200</v>
      </c>
      <c r="C4" t="s">
        <v>6201</v>
      </c>
      <c r="D4" t="s">
        <v>6202</v>
      </c>
      <c r="E4" t="s">
        <v>6203</v>
      </c>
      <c r="F4" t="s">
        <v>6199</v>
      </c>
      <c r="AA4" s="5">
        <v>45134.254999999997</v>
      </c>
    </row>
    <row r="5" spans="1:27" x14ac:dyDescent="0.35">
      <c r="A5" s="7" t="s">
        <v>6224</v>
      </c>
      <c r="B5" s="5">
        <v>2773.0549999999994</v>
      </c>
      <c r="C5" s="5">
        <v>3986.8499999999995</v>
      </c>
      <c r="D5" s="5">
        <v>4436.8500000000004</v>
      </c>
      <c r="E5" s="5">
        <v>1982.5599999999993</v>
      </c>
      <c r="F5" s="5">
        <v>13179.314999999999</v>
      </c>
    </row>
    <row r="6" spans="1:27" x14ac:dyDescent="0.35">
      <c r="A6" s="7" t="s">
        <v>6222</v>
      </c>
      <c r="B6" s="5">
        <v>5624.9000000000005</v>
      </c>
      <c r="C6" s="5">
        <v>4271.4400000000014</v>
      </c>
      <c r="D6" s="5">
        <v>4664.2300000000005</v>
      </c>
      <c r="E6" s="5">
        <v>2793.8949999999995</v>
      </c>
      <c r="F6" s="5">
        <v>17354.465000000004</v>
      </c>
    </row>
    <row r="7" spans="1:27" x14ac:dyDescent="0.35">
      <c r="A7" s="7" t="s">
        <v>6221</v>
      </c>
      <c r="B7" s="5">
        <v>3789.2099999999996</v>
      </c>
      <c r="C7" s="5">
        <v>3859.2550000000006</v>
      </c>
      <c r="D7" s="5">
        <v>4665.03</v>
      </c>
      <c r="E7" s="5">
        <v>2286.9799999999996</v>
      </c>
      <c r="F7" s="5">
        <v>14600.474999999999</v>
      </c>
    </row>
    <row r="8" spans="1:27" x14ac:dyDescent="0.35">
      <c r="A8" s="7" t="s">
        <v>6199</v>
      </c>
      <c r="B8" s="5">
        <v>12187.164999999999</v>
      </c>
      <c r="C8" s="5">
        <v>12117.545000000002</v>
      </c>
      <c r="D8" s="5">
        <v>13766.11</v>
      </c>
      <c r="E8" s="5">
        <v>7063.4349999999986</v>
      </c>
      <c r="F8" s="5">
        <v>45134.255000000005</v>
      </c>
    </row>
    <row r="12" spans="1:27" x14ac:dyDescent="0.35">
      <c r="A12" s="6" t="s">
        <v>6220</v>
      </c>
      <c r="B12" s="6" t="s">
        <v>6228</v>
      </c>
    </row>
    <row r="13" spans="1:27" x14ac:dyDescent="0.35">
      <c r="A13" s="6" t="s">
        <v>6198</v>
      </c>
      <c r="B13" t="s">
        <v>6224</v>
      </c>
      <c r="C13" t="s">
        <v>6222</v>
      </c>
      <c r="D13" t="s">
        <v>6221</v>
      </c>
      <c r="E13" t="s">
        <v>6199</v>
      </c>
    </row>
    <row r="14" spans="1:27" x14ac:dyDescent="0.35">
      <c r="A14" s="7" t="s">
        <v>6200</v>
      </c>
      <c r="B14" s="17"/>
      <c r="C14" s="17"/>
      <c r="D14" s="17"/>
      <c r="E14" s="17"/>
    </row>
    <row r="15" spans="1:27" x14ac:dyDescent="0.35">
      <c r="A15" s="7" t="s">
        <v>6201</v>
      </c>
      <c r="B15" s="17">
        <v>0.43771039521394289</v>
      </c>
      <c r="C15" s="17">
        <v>-0.24061938878913386</v>
      </c>
      <c r="D15" s="17">
        <v>1.8485383496824138E-2</v>
      </c>
      <c r="E15" s="17">
        <v>-5.7125672787721486E-3</v>
      </c>
    </row>
    <row r="16" spans="1:27" x14ac:dyDescent="0.35">
      <c r="A16" s="7" t="s">
        <v>6202</v>
      </c>
      <c r="B16" s="17">
        <v>0.11287106362165644</v>
      </c>
      <c r="C16" s="17">
        <v>9.1957279044069196E-2</v>
      </c>
      <c r="D16" s="17">
        <v>0.20879029760925336</v>
      </c>
      <c r="E16" s="17">
        <v>0.1360477720528373</v>
      </c>
    </row>
    <row r="17" spans="1:6" x14ac:dyDescent="0.35">
      <c r="A17" s="7" t="s">
        <v>6203</v>
      </c>
      <c r="B17" s="17">
        <v>-0.5531604629410507</v>
      </c>
      <c r="C17" s="17">
        <v>-0.40099544833766793</v>
      </c>
      <c r="D17" s="17">
        <v>-0.50976092329524147</v>
      </c>
      <c r="E17" s="17">
        <v>-0.48689680672317753</v>
      </c>
    </row>
    <row r="18" spans="1:6" x14ac:dyDescent="0.35">
      <c r="A18" s="7" t="s">
        <v>6199</v>
      </c>
      <c r="B18" s="17"/>
      <c r="C18" s="17"/>
      <c r="D18" s="17"/>
      <c r="E18" s="17"/>
    </row>
    <row r="21" spans="1:6" x14ac:dyDescent="0.35">
      <c r="A21" s="6" t="s">
        <v>6220</v>
      </c>
      <c r="B21" s="6" t="s">
        <v>6228</v>
      </c>
    </row>
    <row r="22" spans="1:6" x14ac:dyDescent="0.35">
      <c r="A22" s="6" t="s">
        <v>6198</v>
      </c>
      <c r="B22" t="s">
        <v>6216</v>
      </c>
      <c r="C22" t="s">
        <v>6217</v>
      </c>
      <c r="D22" t="s">
        <v>6218</v>
      </c>
      <c r="E22" t="s">
        <v>6219</v>
      </c>
      <c r="F22" t="s">
        <v>6199</v>
      </c>
    </row>
    <row r="23" spans="1:6" x14ac:dyDescent="0.35">
      <c r="A23" s="7" t="s">
        <v>6224</v>
      </c>
      <c r="B23" s="17">
        <v>0.25896981729609436</v>
      </c>
      <c r="C23" s="17">
        <v>0.27851393254263618</v>
      </c>
      <c r="D23" s="17">
        <v>0.33980915167692249</v>
      </c>
      <c r="E23" s="17">
        <v>0.28961233148015414</v>
      </c>
      <c r="F23" s="17">
        <v>0.29200249344981982</v>
      </c>
    </row>
    <row r="24" spans="1:6" x14ac:dyDescent="0.35">
      <c r="A24" s="15" t="s">
        <v>6200</v>
      </c>
      <c r="B24" s="17">
        <v>3.9314712713902668E-2</v>
      </c>
      <c r="C24" s="17">
        <v>4.6994906731759954E-2</v>
      </c>
      <c r="D24" s="17">
        <v>8.2508197435307143E-2</v>
      </c>
      <c r="E24" s="17">
        <v>8.1894495929871983E-2</v>
      </c>
      <c r="F24" s="17">
        <v>6.1440141196525785E-2</v>
      </c>
    </row>
    <row r="25" spans="1:6" x14ac:dyDescent="0.35">
      <c r="A25" s="15" t="s">
        <v>6201</v>
      </c>
      <c r="B25" s="17">
        <v>7.7107565580815565E-2</v>
      </c>
      <c r="C25" s="17">
        <v>0.10800930244652394</v>
      </c>
      <c r="D25" s="17">
        <v>9.5077805638342214E-2</v>
      </c>
      <c r="E25" s="17">
        <v>6.7085903826048052E-2</v>
      </c>
      <c r="F25" s="17">
        <v>8.8333129681657532E-2</v>
      </c>
    </row>
    <row r="26" spans="1:6" x14ac:dyDescent="0.35">
      <c r="A26" s="15" t="s">
        <v>6202</v>
      </c>
      <c r="B26" s="17">
        <v>0.10965845675254145</v>
      </c>
      <c r="C26" s="17">
        <v>9.7050406128823583E-2</v>
      </c>
      <c r="D26" s="17">
        <v>0.11033322755997448</v>
      </c>
      <c r="E26" s="17">
        <v>6.9073634309782805E-2</v>
      </c>
      <c r="F26" s="17">
        <v>9.8303383981855882E-2</v>
      </c>
    </row>
    <row r="27" spans="1:6" x14ac:dyDescent="0.35">
      <c r="A27" s="15" t="s">
        <v>6203</v>
      </c>
      <c r="B27" s="17">
        <v>3.2889082248834703E-2</v>
      </c>
      <c r="C27" s="17">
        <v>2.6459317235528718E-2</v>
      </c>
      <c r="D27" s="17">
        <v>5.1889921043298634E-2</v>
      </c>
      <c r="E27" s="17">
        <v>7.1558297414451258E-2</v>
      </c>
      <c r="F27" s="17">
        <v>4.3925838589780643E-2</v>
      </c>
    </row>
    <row r="28" spans="1:6" x14ac:dyDescent="0.35">
      <c r="A28" s="7" t="s">
        <v>6222</v>
      </c>
      <c r="B28" s="17">
        <v>0.35960927884151711</v>
      </c>
      <c r="C28" s="17">
        <v>0.38975934551340591</v>
      </c>
      <c r="D28" s="17">
        <v>0.3788250031628308</v>
      </c>
      <c r="E28" s="17">
        <v>0.41747559339029638</v>
      </c>
      <c r="F28" s="17">
        <v>0.38450762065309368</v>
      </c>
    </row>
    <row r="29" spans="1:6" x14ac:dyDescent="0.35">
      <c r="A29" s="15" t="s">
        <v>6200</v>
      </c>
      <c r="B29" s="17">
        <v>0.10717853047479733</v>
      </c>
      <c r="C29" s="17">
        <v>0.17098730420820316</v>
      </c>
      <c r="D29" s="17">
        <v>0.11347656290507564</v>
      </c>
      <c r="E29" s="17">
        <v>9.8994530409777834E-2</v>
      </c>
      <c r="F29" s="17">
        <v>0.12462596314041295</v>
      </c>
    </row>
    <row r="30" spans="1:6" x14ac:dyDescent="0.35">
      <c r="A30" s="15" t="s">
        <v>6201</v>
      </c>
      <c r="B30" s="17">
        <v>8.5830856027045072E-2</v>
      </c>
      <c r="C30" s="17">
        <v>8.6881340176362939E-2</v>
      </c>
      <c r="D30" s="17">
        <v>7.9946408164873695E-2</v>
      </c>
      <c r="E30" s="17">
        <v>0.13641605530998877</v>
      </c>
      <c r="F30" s="17">
        <v>9.4638540062309637E-2</v>
      </c>
    </row>
    <row r="31" spans="1:6" x14ac:dyDescent="0.35">
      <c r="A31" s="15" t="s">
        <v>6202</v>
      </c>
      <c r="B31" s="17">
        <v>0.11796240725768249</v>
      </c>
      <c r="C31" s="17">
        <v>6.6005684828431291E-2</v>
      </c>
      <c r="D31" s="17">
        <v>0.11308209049636742</v>
      </c>
      <c r="E31" s="17">
        <v>0.12221710791877402</v>
      </c>
      <c r="F31" s="17">
        <v>0.10334124269914281</v>
      </c>
    </row>
    <row r="32" spans="1:6" x14ac:dyDescent="0.35">
      <c r="A32" s="15" t="s">
        <v>6203</v>
      </c>
      <c r="B32" s="17">
        <v>4.8637485081992213E-2</v>
      </c>
      <c r="C32" s="17">
        <v>6.588501630040855E-2</v>
      </c>
      <c r="D32" s="17">
        <v>7.2319941596514045E-2</v>
      </c>
      <c r="E32" s="17">
        <v>5.9847899751755779E-2</v>
      </c>
      <c r="F32" s="17">
        <v>6.1901874751228297E-2</v>
      </c>
    </row>
    <row r="33" spans="1:30" x14ac:dyDescent="0.35">
      <c r="A33" s="7" t="s">
        <v>6221</v>
      </c>
      <c r="B33" s="17">
        <v>0.38142090386238853</v>
      </c>
      <c r="C33" s="17">
        <v>0.3317267219439578</v>
      </c>
      <c r="D33" s="17">
        <v>0.28136584516024665</v>
      </c>
      <c r="E33" s="17">
        <v>0.29291207512954959</v>
      </c>
      <c r="F33" s="17">
        <v>0.32348988589708638</v>
      </c>
    </row>
    <row r="34" spans="1:30" x14ac:dyDescent="0.35">
      <c r="A34" s="15" t="s">
        <v>6200</v>
      </c>
      <c r="B34" s="17">
        <v>0.10219021208744195</v>
      </c>
      <c r="C34" s="17">
        <v>6.4915198871485169E-2</v>
      </c>
      <c r="D34" s="17">
        <v>8.425283565931023E-2</v>
      </c>
      <c r="E34" s="17">
        <v>8.5741143078283857E-2</v>
      </c>
      <c r="F34" s="17">
        <v>8.395419399301042E-2</v>
      </c>
      <c r="T34" t="s">
        <v>6233</v>
      </c>
    </row>
    <row r="35" spans="1:30" x14ac:dyDescent="0.35">
      <c r="A35" s="15" t="s">
        <v>6201</v>
      </c>
      <c r="B35" s="17">
        <v>0.12226499650125187</v>
      </c>
      <c r="C35" s="17">
        <v>0.10279170905639648</v>
      </c>
      <c r="D35" s="17">
        <v>4.1040063215136792E-2</v>
      </c>
      <c r="E35" s="17">
        <v>7.3366132737088238E-2</v>
      </c>
      <c r="F35" s="17">
        <v>8.5506119465137961E-2</v>
      </c>
    </row>
    <row r="36" spans="1:30" x14ac:dyDescent="0.35">
      <c r="A36" s="15" t="s">
        <v>6202</v>
      </c>
      <c r="B36" s="17">
        <v>0.11614696696561456</v>
      </c>
      <c r="C36" s="17">
        <v>0.11888084612609333</v>
      </c>
      <c r="D36" s="17">
        <v>9.4874969667933878E-2</v>
      </c>
      <c r="E36" s="17">
        <v>7.679135881366915E-2</v>
      </c>
      <c r="F36" s="17">
        <v>0.1033589675956765</v>
      </c>
    </row>
    <row r="37" spans="1:30" x14ac:dyDescent="0.35">
      <c r="A37" s="15" t="s">
        <v>6203</v>
      </c>
      <c r="B37" s="17">
        <v>4.0818728308080178E-2</v>
      </c>
      <c r="C37" s="17">
        <v>4.5138967889982805E-2</v>
      </c>
      <c r="D37" s="17">
        <v>6.1197976617865753E-2</v>
      </c>
      <c r="E37" s="17">
        <v>5.7013440500508314E-2</v>
      </c>
      <c r="F37" s="17">
        <v>5.067060484326151E-2</v>
      </c>
    </row>
    <row r="38" spans="1:30" x14ac:dyDescent="0.35">
      <c r="A38" s="7" t="s">
        <v>6199</v>
      </c>
      <c r="B38" s="17">
        <v>1</v>
      </c>
      <c r="C38" s="17">
        <v>1</v>
      </c>
      <c r="D38" s="17">
        <v>1</v>
      </c>
      <c r="E38" s="17">
        <v>1</v>
      </c>
      <c r="F38" s="17">
        <v>1</v>
      </c>
      <c r="AA38" t="s">
        <v>6233</v>
      </c>
    </row>
    <row r="43" spans="1:30" x14ac:dyDescent="0.35">
      <c r="AD43" t="s">
        <v>6233</v>
      </c>
    </row>
    <row r="54" spans="1:5" x14ac:dyDescent="0.35">
      <c r="A54" s="6" t="s">
        <v>6220</v>
      </c>
      <c r="B54" s="6" t="s">
        <v>6228</v>
      </c>
    </row>
    <row r="55" spans="1:5" x14ac:dyDescent="0.35">
      <c r="A55" s="6" t="s">
        <v>6198</v>
      </c>
      <c r="B55" t="s">
        <v>6224</v>
      </c>
      <c r="C55" t="s">
        <v>6222</v>
      </c>
      <c r="D55" t="s">
        <v>6221</v>
      </c>
      <c r="E55" t="s">
        <v>6199</v>
      </c>
    </row>
    <row r="56" spans="1:5" x14ac:dyDescent="0.35">
      <c r="A56" s="7" t="s">
        <v>6204</v>
      </c>
      <c r="B56" s="5">
        <v>929.92499999999995</v>
      </c>
      <c r="C56" s="5">
        <v>1329.2899999999997</v>
      </c>
      <c r="D56" s="5">
        <v>1243.8200000000002</v>
      </c>
      <c r="E56" s="5">
        <v>3503.0349999999999</v>
      </c>
    </row>
    <row r="57" spans="1:5" x14ac:dyDescent="0.35">
      <c r="A57" s="7" t="s">
        <v>6205</v>
      </c>
      <c r="B57" s="5">
        <v>1845.2749999999996</v>
      </c>
      <c r="C57" s="5">
        <v>1300.4099999999999</v>
      </c>
      <c r="D57" s="5">
        <v>992.51999999999987</v>
      </c>
      <c r="E57" s="5">
        <v>4138.204999999999</v>
      </c>
    </row>
    <row r="58" spans="1:5" x14ac:dyDescent="0.35">
      <c r="A58" s="7" t="s">
        <v>6206</v>
      </c>
      <c r="B58" s="5">
        <v>1308.1550000000002</v>
      </c>
      <c r="C58" s="5">
        <v>1856.3249999999998</v>
      </c>
      <c r="D58" s="5">
        <v>1631.2950000000003</v>
      </c>
      <c r="E58" s="5">
        <v>4795.7750000000005</v>
      </c>
    </row>
    <row r="59" spans="1:5" x14ac:dyDescent="0.35">
      <c r="A59" s="7" t="s">
        <v>6207</v>
      </c>
      <c r="B59" s="5">
        <v>779.66</v>
      </c>
      <c r="C59" s="5">
        <v>1978.0600000000002</v>
      </c>
      <c r="D59" s="5">
        <v>1466.8750000000002</v>
      </c>
      <c r="E59" s="5">
        <v>4224.5950000000003</v>
      </c>
    </row>
    <row r="60" spans="1:5" x14ac:dyDescent="0.35">
      <c r="A60" s="7" t="s">
        <v>6208</v>
      </c>
      <c r="B60" s="5">
        <v>994.11500000000024</v>
      </c>
      <c r="C60" s="5">
        <v>1105.5599999999997</v>
      </c>
      <c r="D60" s="5">
        <v>1148.3049999999998</v>
      </c>
      <c r="E60" s="5">
        <v>3247.98</v>
      </c>
    </row>
    <row r="61" spans="1:5" x14ac:dyDescent="0.35">
      <c r="A61" s="7" t="s">
        <v>6209</v>
      </c>
      <c r="B61" s="5">
        <v>1427.6349999999993</v>
      </c>
      <c r="C61" s="5">
        <v>1798.4349999999999</v>
      </c>
      <c r="D61" s="5">
        <v>1616.97</v>
      </c>
      <c r="E61" s="5">
        <v>4843.0399999999991</v>
      </c>
    </row>
    <row r="62" spans="1:5" x14ac:dyDescent="0.35">
      <c r="A62" s="7" t="s">
        <v>6210</v>
      </c>
      <c r="B62" s="5">
        <v>1216.6649999999995</v>
      </c>
      <c r="C62" s="5">
        <v>1640.8999999999994</v>
      </c>
      <c r="D62" s="5">
        <v>1125.3500000000001</v>
      </c>
      <c r="E62" s="5">
        <v>3982.9149999999991</v>
      </c>
    </row>
    <row r="63" spans="1:5" x14ac:dyDescent="0.35">
      <c r="A63" s="7" t="s">
        <v>6211</v>
      </c>
      <c r="B63" s="5">
        <v>651.47500000000002</v>
      </c>
      <c r="C63" s="5">
        <v>791.68</v>
      </c>
      <c r="D63" s="5">
        <v>883.74500000000012</v>
      </c>
      <c r="E63" s="5">
        <v>2326.9</v>
      </c>
    </row>
    <row r="64" spans="1:5" x14ac:dyDescent="0.35">
      <c r="A64" s="7" t="s">
        <v>6212</v>
      </c>
      <c r="B64" s="5">
        <v>1016.9000000000001</v>
      </c>
      <c r="C64" s="5">
        <v>1404.51</v>
      </c>
      <c r="D64" s="5">
        <v>1212.2349999999999</v>
      </c>
      <c r="E64" s="5">
        <v>3633.6449999999995</v>
      </c>
    </row>
    <row r="65" spans="1:5" x14ac:dyDescent="0.35">
      <c r="A65" s="7" t="s">
        <v>6213</v>
      </c>
      <c r="B65" s="5">
        <v>1281.6199999999997</v>
      </c>
      <c r="C65" s="5">
        <v>1312.1749999999997</v>
      </c>
      <c r="D65" s="5">
        <v>1206.28</v>
      </c>
      <c r="E65" s="5">
        <v>3800.0749999999989</v>
      </c>
    </row>
    <row r="66" spans="1:5" x14ac:dyDescent="0.35">
      <c r="A66" s="7" t="s">
        <v>6214</v>
      </c>
      <c r="B66" s="5">
        <v>1029.4850000000001</v>
      </c>
      <c r="C66" s="5">
        <v>1163.01</v>
      </c>
      <c r="D66" s="5">
        <v>1355.9349999999999</v>
      </c>
      <c r="E66" s="5">
        <v>3548.43</v>
      </c>
    </row>
    <row r="67" spans="1:5" x14ac:dyDescent="0.35">
      <c r="A67" s="7" t="s">
        <v>6215</v>
      </c>
      <c r="B67" s="5">
        <v>698.40499999999997</v>
      </c>
      <c r="C67" s="5">
        <v>1674.11</v>
      </c>
      <c r="D67" s="5">
        <v>717.14499999999998</v>
      </c>
      <c r="E67" s="5">
        <v>3089.66</v>
      </c>
    </row>
    <row r="68" spans="1:5" x14ac:dyDescent="0.35">
      <c r="A68" s="7" t="s">
        <v>6199</v>
      </c>
      <c r="B68" s="5">
        <v>13179.315000000001</v>
      </c>
      <c r="C68" s="5">
        <v>17354.465</v>
      </c>
      <c r="D68" s="5">
        <v>14600.475000000002</v>
      </c>
      <c r="E68" s="5">
        <v>45134.25499999999</v>
      </c>
    </row>
    <row r="71" spans="1:5" x14ac:dyDescent="0.35">
      <c r="A71" s="39" t="s">
        <v>6236</v>
      </c>
      <c r="B71" s="39" t="s">
        <v>6224</v>
      </c>
      <c r="C71" s="39" t="s">
        <v>6222</v>
      </c>
      <c r="D71" s="39" t="s">
        <v>6221</v>
      </c>
    </row>
    <row r="72" spans="1:5" x14ac:dyDescent="0.35">
      <c r="A72" s="7" t="s">
        <v>6204</v>
      </c>
      <c r="B72" s="5">
        <v>626.27499999999998</v>
      </c>
      <c r="C72" s="5">
        <v>839.62999999999988</v>
      </c>
      <c r="D72" s="5">
        <v>767.71500000000003</v>
      </c>
    </row>
    <row r="73" spans="1:5" x14ac:dyDescent="0.35">
      <c r="A73" s="7" t="s">
        <v>6205</v>
      </c>
      <c r="B73" s="5">
        <v>1699.4149999999995</v>
      </c>
      <c r="C73" s="5">
        <v>1150.3649999999998</v>
      </c>
      <c r="D73" s="5">
        <v>894.79499999999985</v>
      </c>
    </row>
    <row r="74" spans="1:5" x14ac:dyDescent="0.35">
      <c r="A74" s="7" t="s">
        <v>6206</v>
      </c>
      <c r="B74" s="5">
        <v>1007.0199999999996</v>
      </c>
      <c r="C74" s="5">
        <v>1106.5999999999999</v>
      </c>
      <c r="D74" s="5">
        <v>1366.95</v>
      </c>
    </row>
    <row r="75" spans="1:5" x14ac:dyDescent="0.35">
      <c r="A75" s="7" t="s">
        <v>6207</v>
      </c>
      <c r="B75" s="5">
        <v>557.19000000000005</v>
      </c>
      <c r="C75" s="5">
        <v>1641.2800000000002</v>
      </c>
      <c r="D75" s="5">
        <v>1249.6750000000002</v>
      </c>
    </row>
    <row r="76" spans="1:5" x14ac:dyDescent="0.35">
      <c r="A76" s="7" t="s">
        <v>6208</v>
      </c>
      <c r="B76" s="5">
        <v>701.2</v>
      </c>
      <c r="C76" s="5">
        <v>786.28999999999985</v>
      </c>
      <c r="D76" s="5">
        <v>758.12</v>
      </c>
    </row>
    <row r="77" spans="1:5" x14ac:dyDescent="0.35">
      <c r="A77" s="7" t="s">
        <v>6209</v>
      </c>
      <c r="B77" s="5">
        <v>1118.1799999999998</v>
      </c>
      <c r="C77" s="5">
        <v>1367.1649999999997</v>
      </c>
      <c r="D77" s="5">
        <v>1202.3050000000001</v>
      </c>
    </row>
    <row r="78" spans="1:5" x14ac:dyDescent="0.35">
      <c r="A78" s="7" t="s">
        <v>6210</v>
      </c>
      <c r="B78" s="5">
        <v>894.36999999999989</v>
      </c>
      <c r="C78" s="5">
        <v>1427.0449999999994</v>
      </c>
      <c r="D78" s="5">
        <v>754.7700000000001</v>
      </c>
    </row>
    <row r="79" spans="1:5" x14ac:dyDescent="0.35">
      <c r="A79" s="7" t="s">
        <v>6211</v>
      </c>
      <c r="B79" s="5">
        <v>566.69500000000005</v>
      </c>
      <c r="C79" s="5">
        <v>688.38999999999987</v>
      </c>
      <c r="D79" s="5">
        <v>827.57000000000016</v>
      </c>
    </row>
    <row r="80" spans="1:5" x14ac:dyDescent="0.35">
      <c r="A80" s="7" t="s">
        <v>6212</v>
      </c>
      <c r="B80" s="5">
        <v>1016.9</v>
      </c>
      <c r="C80" s="5">
        <v>1404.5099999999998</v>
      </c>
      <c r="D80" s="5">
        <v>1212.2350000000001</v>
      </c>
    </row>
    <row r="81" spans="1:4" x14ac:dyDescent="0.35">
      <c r="A81" s="7" t="s">
        <v>6213</v>
      </c>
      <c r="B81" s="5">
        <v>1281.6200000000001</v>
      </c>
      <c r="C81" s="5">
        <v>1312.1749999999997</v>
      </c>
      <c r="D81" s="5">
        <v>1206.28</v>
      </c>
    </row>
    <row r="82" spans="1:4" x14ac:dyDescent="0.35">
      <c r="A82" s="7" t="s">
        <v>6214</v>
      </c>
      <c r="B82" s="5">
        <v>1029.4849999999999</v>
      </c>
      <c r="C82" s="5">
        <v>1163.0099999999998</v>
      </c>
      <c r="D82" s="5">
        <v>1355.9349999999999</v>
      </c>
    </row>
    <row r="83" spans="1:4" x14ac:dyDescent="0.35">
      <c r="A83" s="7" t="s">
        <v>6215</v>
      </c>
      <c r="B83" s="5">
        <v>698.40499999999986</v>
      </c>
      <c r="C83" s="5">
        <v>1674.11</v>
      </c>
      <c r="D83" s="5">
        <v>717.14499999999998</v>
      </c>
    </row>
  </sheetData>
  <conditionalFormatting pivot="1" sqref="B5:E7">
    <cfRule type="colorScale" priority="6">
      <colorScale>
        <cfvo type="min"/>
        <cfvo type="percentile" val="50"/>
        <cfvo type="max"/>
        <color rgb="FFF8696B"/>
        <color rgb="FFFCFCFF"/>
        <color rgb="FF5A8AC6"/>
      </colorScale>
    </cfRule>
  </conditionalFormatting>
  <conditionalFormatting pivot="1" sqref="B14:D17">
    <cfRule type="colorScale" priority="5">
      <colorScale>
        <cfvo type="min"/>
        <cfvo type="percentile" val="50"/>
        <cfvo type="max"/>
        <color rgb="FFF8696B"/>
        <color rgb="FFFCFCFF"/>
        <color rgb="FF5A8AC6"/>
      </colorScale>
    </cfRule>
  </conditionalFormatting>
  <conditionalFormatting pivot="1" sqref="B24:F27 B29:F32 B34:F37">
    <cfRule type="colorScale" priority="4">
      <colorScale>
        <cfvo type="min"/>
        <cfvo type="percentile" val="50"/>
        <cfvo type="max"/>
        <color rgb="FFF8696B"/>
        <color rgb="FFFCFCFF"/>
        <color rgb="FF5A8AC6"/>
      </colorScale>
    </cfRule>
  </conditionalFormatting>
  <pageMargins left="0.7" right="0.7" top="0.75" bottom="0.75" header="0.3" footer="0.3"/>
  <drawing r:id="rId6"/>
  <extLst>
    <ext xmlns:x14="http://schemas.microsoft.com/office/spreadsheetml/2009/9/main" uri="{78C0D931-6437-407d-A8EE-F0AAD7539E65}">
      <x14:conditionalFormattings>
        <x14:conditionalFormatting xmlns:xm="http://schemas.microsoft.com/office/excel/2006/main" pivot="1">
          <x14:cfRule type="iconSet" priority="1" id="{2FA4C06A-80C9-4EEC-B7FD-0531C4A7F317}">
            <x14:iconSet iconSet="3Triangles" custom="1">
              <x14:cfvo type="percent">
                <xm:f>0</xm:f>
              </x14:cfvo>
              <x14:cfvo type="num">
                <xm:f>0</xm:f>
              </x14:cfvo>
              <x14:cfvo type="num">
                <xm:f>0</xm:f>
              </x14:cfvo>
              <x14:cfIcon iconSet="3Triangles" iconId="0"/>
              <x14:cfIcon iconSet="3Signs" iconId="1"/>
              <x14:cfIcon iconSet="3Signs" iconId="1"/>
            </x14:iconSet>
          </x14:cfRule>
          <xm:sqref>B15:D17</xm:sqref>
        </x14:conditionalFormatting>
      </x14:conditionalFormattings>
    </ex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10564-C832-4E68-B9A0-1AB296C92B71}">
  <sheetPr codeName="Sheet14"/>
  <dimension ref="A2:F42"/>
  <sheetViews>
    <sheetView zoomScale="84" zoomScaleNormal="84" workbookViewId="0">
      <selection activeCell="G7" sqref="G7"/>
    </sheetView>
  </sheetViews>
  <sheetFormatPr defaultRowHeight="14.5" x14ac:dyDescent="0.35"/>
  <cols>
    <col min="1" max="1" width="16.453125" bestFit="1" customWidth="1"/>
    <col min="2" max="2" width="16" bestFit="1" customWidth="1"/>
    <col min="3" max="4" width="10.7265625" bestFit="1" customWidth="1"/>
    <col min="5" max="5" width="10.54296875" bestFit="1" customWidth="1"/>
    <col min="6" max="6" width="10.90625" bestFit="1" customWidth="1"/>
    <col min="7" max="7" width="16.1796875" bestFit="1" customWidth="1"/>
    <col min="8" max="10" width="9.54296875" bestFit="1" customWidth="1"/>
    <col min="11" max="11" width="19.1796875" bestFit="1" customWidth="1"/>
    <col min="12" max="12" width="13.90625" bestFit="1" customWidth="1"/>
    <col min="13" max="13" width="9.54296875" bestFit="1" customWidth="1"/>
    <col min="14" max="14" width="9.90625" bestFit="1" customWidth="1"/>
    <col min="15" max="15" width="9.54296875" bestFit="1" customWidth="1"/>
    <col min="16" max="16" width="17" bestFit="1" customWidth="1"/>
    <col min="17" max="19" width="10.7265625" bestFit="1" customWidth="1"/>
  </cols>
  <sheetData>
    <row r="2" spans="1:6" x14ac:dyDescent="0.35">
      <c r="A2" s="6" t="s">
        <v>6220</v>
      </c>
      <c r="B2" s="6" t="s">
        <v>6228</v>
      </c>
    </row>
    <row r="3" spans="1:6" x14ac:dyDescent="0.35">
      <c r="A3" s="6" t="s">
        <v>6198</v>
      </c>
      <c r="B3" t="s">
        <v>6200</v>
      </c>
      <c r="C3" t="s">
        <v>6201</v>
      </c>
      <c r="D3" t="s">
        <v>6202</v>
      </c>
      <c r="E3" t="s">
        <v>6203</v>
      </c>
      <c r="F3" t="s">
        <v>6199</v>
      </c>
    </row>
    <row r="4" spans="1:6" x14ac:dyDescent="0.35">
      <c r="A4" s="7" t="s">
        <v>318</v>
      </c>
      <c r="B4" s="5">
        <v>1781.0749999999996</v>
      </c>
      <c r="C4" s="5">
        <v>1674.8649999999998</v>
      </c>
      <c r="D4" s="5">
        <v>2032.4549999999999</v>
      </c>
      <c r="E4" s="5">
        <v>1208.47</v>
      </c>
      <c r="F4" s="5">
        <v>6696.8649999999998</v>
      </c>
    </row>
    <row r="5" spans="1:6" x14ac:dyDescent="0.35">
      <c r="A5" s="15" t="s">
        <v>6216</v>
      </c>
      <c r="B5" s="5">
        <v>346.92999999999995</v>
      </c>
      <c r="C5" s="5">
        <v>222.7</v>
      </c>
      <c r="D5" s="5">
        <v>430.33999999999992</v>
      </c>
      <c r="E5" s="5">
        <v>360.33500000000009</v>
      </c>
      <c r="F5" s="5">
        <v>1360.3049999999998</v>
      </c>
    </row>
    <row r="6" spans="1:6" x14ac:dyDescent="0.35">
      <c r="A6" s="15" t="s">
        <v>6217</v>
      </c>
      <c r="B6" s="5">
        <v>311.80999999999995</v>
      </c>
      <c r="C6" s="5">
        <v>428.52500000000003</v>
      </c>
      <c r="D6" s="5">
        <v>420.32499999999999</v>
      </c>
      <c r="E6" s="5">
        <v>372.69</v>
      </c>
      <c r="F6" s="5">
        <v>1533.3500000000001</v>
      </c>
    </row>
    <row r="7" spans="1:6" x14ac:dyDescent="0.35">
      <c r="A7" s="15" t="s">
        <v>6218</v>
      </c>
      <c r="B7" s="5">
        <v>837.65999999999974</v>
      </c>
      <c r="C7" s="5">
        <v>733.53499999999985</v>
      </c>
      <c r="D7" s="5">
        <v>472.71000000000004</v>
      </c>
      <c r="E7" s="5">
        <v>122.67999999999999</v>
      </c>
      <c r="F7" s="5">
        <v>2166.5849999999996</v>
      </c>
    </row>
    <row r="8" spans="1:6" x14ac:dyDescent="0.35">
      <c r="A8" s="15" t="s">
        <v>6219</v>
      </c>
      <c r="B8" s="5">
        <v>284.67499999999995</v>
      </c>
      <c r="C8" s="5">
        <v>290.10499999999996</v>
      </c>
      <c r="D8" s="5">
        <v>709.07999999999981</v>
      </c>
      <c r="E8" s="5">
        <v>352.76499999999999</v>
      </c>
      <c r="F8" s="5">
        <v>1636.6249999999995</v>
      </c>
    </row>
    <row r="9" spans="1:6" x14ac:dyDescent="0.35">
      <c r="A9" s="7" t="s">
        <v>28</v>
      </c>
      <c r="B9" s="5">
        <v>951.28</v>
      </c>
      <c r="C9" s="5">
        <v>1074.3200000000002</v>
      </c>
      <c r="D9" s="5">
        <v>643.04499999999996</v>
      </c>
      <c r="E9" s="5">
        <v>129.85999999999999</v>
      </c>
      <c r="F9" s="5">
        <v>2798.5050000000001</v>
      </c>
    </row>
    <row r="10" spans="1:6" x14ac:dyDescent="0.35">
      <c r="A10" s="15" t="s">
        <v>6216</v>
      </c>
      <c r="B10" s="5">
        <v>7.77</v>
      </c>
      <c r="C10" s="5">
        <v>144.06</v>
      </c>
      <c r="D10" s="5">
        <v>74.849999999999994</v>
      </c>
      <c r="E10" s="5">
        <v>40.5</v>
      </c>
      <c r="F10" s="5">
        <v>267.18</v>
      </c>
    </row>
    <row r="11" spans="1:6" x14ac:dyDescent="0.35">
      <c r="A11" s="15" t="s">
        <v>6217</v>
      </c>
      <c r="B11" s="5">
        <v>345.70499999999998</v>
      </c>
      <c r="C11" s="5">
        <v>199.92000000000002</v>
      </c>
      <c r="D11" s="5">
        <v>346.44499999999994</v>
      </c>
      <c r="E11" s="5">
        <v>57.510000000000005</v>
      </c>
      <c r="F11" s="5">
        <v>949.57999999999993</v>
      </c>
    </row>
    <row r="12" spans="1:6" x14ac:dyDescent="0.35">
      <c r="A12" s="15" t="s">
        <v>6218</v>
      </c>
      <c r="B12" s="5">
        <v>309.94</v>
      </c>
      <c r="C12" s="5">
        <v>429.49</v>
      </c>
      <c r="D12" s="5">
        <v>133.35</v>
      </c>
      <c r="E12" s="5">
        <v>4.3650000000000002</v>
      </c>
      <c r="F12" s="5">
        <v>877.1450000000001</v>
      </c>
    </row>
    <row r="13" spans="1:6" x14ac:dyDescent="0.35">
      <c r="A13" s="15" t="s">
        <v>6219</v>
      </c>
      <c r="B13" s="5">
        <v>287.86499999999995</v>
      </c>
      <c r="C13" s="5">
        <v>300.85000000000002</v>
      </c>
      <c r="D13" s="5">
        <v>88.4</v>
      </c>
      <c r="E13" s="5">
        <v>27.484999999999996</v>
      </c>
      <c r="F13" s="5">
        <v>704.59999999999991</v>
      </c>
    </row>
    <row r="14" spans="1:6" x14ac:dyDescent="0.35">
      <c r="A14" s="7" t="s">
        <v>19</v>
      </c>
      <c r="B14" s="5">
        <v>9454.81</v>
      </c>
      <c r="C14" s="5">
        <v>9368.3599999999988</v>
      </c>
      <c r="D14" s="5">
        <v>11090.609999999999</v>
      </c>
      <c r="E14" s="5">
        <v>5725.1049999999996</v>
      </c>
      <c r="F14" s="5">
        <v>35638.884999999995</v>
      </c>
    </row>
    <row r="15" spans="1:6" x14ac:dyDescent="0.35">
      <c r="A15" s="15" t="s">
        <v>6216</v>
      </c>
      <c r="B15" s="5">
        <v>2571.9300000000003</v>
      </c>
      <c r="C15" s="5">
        <v>2989.6549999999997</v>
      </c>
      <c r="D15" s="5">
        <v>3540.44</v>
      </c>
      <c r="E15" s="5">
        <v>1038.9849999999999</v>
      </c>
      <c r="F15" s="5">
        <v>10141.01</v>
      </c>
    </row>
    <row r="16" spans="1:6" x14ac:dyDescent="0.35">
      <c r="A16" s="15" t="s">
        <v>6217</v>
      </c>
      <c r="B16" s="5">
        <v>2823.9450000000002</v>
      </c>
      <c r="C16" s="5">
        <v>3034.9649999999997</v>
      </c>
      <c r="D16" s="5">
        <v>2702.8699999999994</v>
      </c>
      <c r="E16" s="5">
        <v>1261.7299999999996</v>
      </c>
      <c r="F16" s="5">
        <v>9823.5099999999984</v>
      </c>
    </row>
    <row r="17" spans="1:6" x14ac:dyDescent="0.35">
      <c r="A17" s="15" t="s">
        <v>6218</v>
      </c>
      <c r="B17" s="5">
        <v>2230.4049999999993</v>
      </c>
      <c r="C17" s="5">
        <v>1441.4300000000003</v>
      </c>
      <c r="D17" s="5">
        <v>3230.6350000000007</v>
      </c>
      <c r="E17" s="5">
        <v>2107.875</v>
      </c>
      <c r="F17" s="5">
        <v>9010.3450000000012</v>
      </c>
    </row>
    <row r="18" spans="1:6" x14ac:dyDescent="0.35">
      <c r="A18" s="15" t="s">
        <v>6219</v>
      </c>
      <c r="B18" s="5">
        <v>1828.53</v>
      </c>
      <c r="C18" s="5">
        <v>1902.3099999999988</v>
      </c>
      <c r="D18" s="5">
        <v>1616.6649999999995</v>
      </c>
      <c r="E18" s="5">
        <v>1316.5150000000001</v>
      </c>
      <c r="F18" s="5">
        <v>6664.0199999999986</v>
      </c>
    </row>
    <row r="19" spans="1:6" x14ac:dyDescent="0.35">
      <c r="A19" s="7" t="s">
        <v>6199</v>
      </c>
      <c r="B19" s="5">
        <v>12187.164999999999</v>
      </c>
      <c r="C19" s="5">
        <v>12117.545</v>
      </c>
      <c r="D19" s="5">
        <v>13766.109999999999</v>
      </c>
      <c r="E19" s="5">
        <v>7063.4349999999995</v>
      </c>
      <c r="F19" s="5">
        <v>45134.254999999997</v>
      </c>
    </row>
    <row r="23" spans="1:6" x14ac:dyDescent="0.35">
      <c r="F23" t="s">
        <v>6233</v>
      </c>
    </row>
    <row r="25" spans="1:6" x14ac:dyDescent="0.35">
      <c r="A25" s="6" t="s">
        <v>6220</v>
      </c>
      <c r="B25" s="6" t="s">
        <v>6228</v>
      </c>
    </row>
    <row r="26" spans="1:6" x14ac:dyDescent="0.35">
      <c r="A26" s="6" t="s">
        <v>6198</v>
      </c>
      <c r="B26" t="s">
        <v>6216</v>
      </c>
      <c r="C26" t="s">
        <v>6217</v>
      </c>
      <c r="D26" t="s">
        <v>6218</v>
      </c>
      <c r="E26" t="s">
        <v>6219</v>
      </c>
      <c r="F26" t="s">
        <v>6199</v>
      </c>
    </row>
    <row r="27" spans="1:6" x14ac:dyDescent="0.35">
      <c r="A27" s="7" t="s">
        <v>318</v>
      </c>
      <c r="B27" s="17"/>
      <c r="C27" s="17"/>
      <c r="D27" s="17"/>
      <c r="E27" s="17"/>
      <c r="F27" s="17"/>
    </row>
    <row r="28" spans="1:6" x14ac:dyDescent="0.35">
      <c r="A28" s="15" t="s">
        <v>6200</v>
      </c>
      <c r="B28" s="17"/>
      <c r="C28" s="17"/>
      <c r="D28" s="17"/>
      <c r="E28" s="17"/>
      <c r="F28" s="17"/>
    </row>
    <row r="29" spans="1:6" x14ac:dyDescent="0.35">
      <c r="A29" s="15" t="s">
        <v>6201</v>
      </c>
      <c r="B29" s="17">
        <v>-0.35808376329518915</v>
      </c>
      <c r="C29" s="17">
        <v>0.3743144863859405</v>
      </c>
      <c r="D29" s="17">
        <v>-0.12430461046247872</v>
      </c>
      <c r="E29" s="17">
        <v>1.9074383068411374E-2</v>
      </c>
      <c r="F29" s="17">
        <v>-5.9632525300731209E-2</v>
      </c>
    </row>
    <row r="30" spans="1:6" x14ac:dyDescent="0.35">
      <c r="A30" s="15" t="s">
        <v>6202</v>
      </c>
      <c r="B30" s="17">
        <v>0.9323753929052534</v>
      </c>
      <c r="C30" s="17">
        <v>-1.9135406335686472E-2</v>
      </c>
      <c r="D30" s="17">
        <v>-0.3555726720606377</v>
      </c>
      <c r="E30" s="17">
        <v>1.4442184726219813</v>
      </c>
      <c r="F30" s="17">
        <v>0.21350377493111397</v>
      </c>
    </row>
    <row r="31" spans="1:6" x14ac:dyDescent="0.35">
      <c r="A31" s="15" t="s">
        <v>6203</v>
      </c>
      <c r="B31" s="17">
        <v>-0.16267369986522248</v>
      </c>
      <c r="C31" s="17">
        <v>-0.11332897162909651</v>
      </c>
      <c r="D31" s="17">
        <v>-0.74047513274523491</v>
      </c>
      <c r="E31" s="17">
        <v>-0.5025032436396456</v>
      </c>
      <c r="F31" s="17">
        <v>-0.4054136499947108</v>
      </c>
    </row>
    <row r="32" spans="1:6" x14ac:dyDescent="0.35">
      <c r="A32" s="7" t="s">
        <v>28</v>
      </c>
      <c r="B32" s="17"/>
      <c r="C32" s="17"/>
      <c r="D32" s="17"/>
      <c r="E32" s="17"/>
      <c r="F32" s="17"/>
    </row>
    <row r="33" spans="1:6" x14ac:dyDescent="0.35">
      <c r="A33" s="15" t="s">
        <v>6200</v>
      </c>
      <c r="B33" s="17"/>
      <c r="C33" s="17"/>
      <c r="D33" s="17"/>
      <c r="E33" s="17"/>
      <c r="F33" s="17"/>
    </row>
    <row r="34" spans="1:6" x14ac:dyDescent="0.35">
      <c r="A34" s="15" t="s">
        <v>6201</v>
      </c>
      <c r="B34" s="17">
        <v>17.54054054054054</v>
      </c>
      <c r="C34" s="17">
        <v>-0.42170347550657344</v>
      </c>
      <c r="D34" s="17">
        <v>0.38571981673872369</v>
      </c>
      <c r="E34" s="17">
        <v>4.510794990707475E-2</v>
      </c>
      <c r="F34" s="17">
        <v>0.12934151879572806</v>
      </c>
    </row>
    <row r="35" spans="1:6" x14ac:dyDescent="0.35">
      <c r="A35" s="15" t="s">
        <v>6202</v>
      </c>
      <c r="B35" s="17">
        <v>-0.48042482299042072</v>
      </c>
      <c r="C35" s="17">
        <v>0.73291816726690628</v>
      </c>
      <c r="D35" s="17">
        <v>-0.68951547183869233</v>
      </c>
      <c r="E35" s="17">
        <v>-0.70616586338706999</v>
      </c>
      <c r="F35" s="17">
        <v>-0.40143998063891589</v>
      </c>
    </row>
    <row r="36" spans="1:6" x14ac:dyDescent="0.35">
      <c r="A36" s="15" t="s">
        <v>6203</v>
      </c>
      <c r="B36" s="17">
        <v>-0.45891783567134264</v>
      </c>
      <c r="C36" s="17">
        <v>-0.83399962476006295</v>
      </c>
      <c r="D36" s="17">
        <v>-0.96726659167604045</v>
      </c>
      <c r="E36" s="17">
        <v>-0.68908371040723981</v>
      </c>
      <c r="F36" s="17">
        <v>-0.79805456849831657</v>
      </c>
    </row>
    <row r="37" spans="1:6" x14ac:dyDescent="0.35">
      <c r="A37" s="7" t="s">
        <v>19</v>
      </c>
      <c r="B37" s="17"/>
      <c r="C37" s="17"/>
      <c r="D37" s="17"/>
      <c r="E37" s="17"/>
      <c r="F37" s="17"/>
    </row>
    <row r="38" spans="1:6" x14ac:dyDescent="0.35">
      <c r="A38" s="15" t="s">
        <v>6200</v>
      </c>
      <c r="B38" s="17"/>
      <c r="C38" s="17"/>
      <c r="D38" s="17"/>
      <c r="E38" s="17"/>
      <c r="F38" s="17"/>
    </row>
    <row r="39" spans="1:6" x14ac:dyDescent="0.35">
      <c r="A39" s="15" t="s">
        <v>6201</v>
      </c>
      <c r="B39" s="17">
        <v>0.16241693980784835</v>
      </c>
      <c r="C39" s="17">
        <v>7.4725251377062762E-2</v>
      </c>
      <c r="D39" s="17">
        <v>-0.35373620485965518</v>
      </c>
      <c r="E39" s="17">
        <v>4.0349351664998027E-2</v>
      </c>
      <c r="F39" s="17">
        <v>-9.1434941580000803E-3</v>
      </c>
    </row>
    <row r="40" spans="1:6" x14ac:dyDescent="0.35">
      <c r="A40" s="15" t="s">
        <v>6202</v>
      </c>
      <c r="B40" s="17">
        <v>0.18423028744119316</v>
      </c>
      <c r="C40" s="17">
        <v>-0.10942300817307622</v>
      </c>
      <c r="D40" s="17">
        <v>1.2412708213371444</v>
      </c>
      <c r="E40" s="17">
        <v>-0.15015691448817464</v>
      </c>
      <c r="F40" s="17">
        <v>0.18383687219534692</v>
      </c>
    </row>
    <row r="41" spans="1:6" x14ac:dyDescent="0.35">
      <c r="A41" s="15" t="s">
        <v>6203</v>
      </c>
      <c r="B41" s="17">
        <v>-0.70653788794613093</v>
      </c>
      <c r="C41" s="17">
        <v>-0.53318879561355159</v>
      </c>
      <c r="D41" s="17">
        <v>-0.34753539164901032</v>
      </c>
      <c r="E41" s="17">
        <v>-0.18565998521647931</v>
      </c>
      <c r="F41" s="17">
        <v>-0.48378808740006185</v>
      </c>
    </row>
    <row r="42" spans="1:6" x14ac:dyDescent="0.35">
      <c r="A42" s="7" t="s">
        <v>6199</v>
      </c>
      <c r="B42" s="17"/>
      <c r="C42" s="17"/>
      <c r="D42" s="17"/>
      <c r="E42" s="17"/>
      <c r="F42" s="17"/>
    </row>
  </sheetData>
  <conditionalFormatting pivot="1" sqref="B4:F19">
    <cfRule type="colorScale" priority="6">
      <colorScale>
        <cfvo type="min"/>
        <cfvo type="percentile" val="50"/>
        <cfvo type="max"/>
        <color rgb="FFF8696B"/>
        <color rgb="FFFCFCFF"/>
        <color rgb="FF5A8AC6"/>
      </colorScale>
    </cfRule>
  </conditionalFormatting>
  <conditionalFormatting pivot="1" sqref="B28:E31 B33:F36 B33:E36 B38:F41 B38:E41">
    <cfRule type="colorScale" priority="3">
      <colorScale>
        <cfvo type="min"/>
        <cfvo type="percentile" val="50"/>
        <cfvo type="max"/>
        <color rgb="FFF8696B"/>
        <color rgb="FFFCFCFF"/>
        <color rgb="FF5A8AC6"/>
      </colorScale>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9" id="{E5915CED-045C-48A2-A51A-DB3C04D12534}">
            <x14:iconSet iconSet="3Signs" custom="1">
              <x14:cfvo type="percent">
                <xm:f>0</xm:f>
              </x14:cfvo>
              <x14:cfvo type="num">
                <xm:f>0</xm:f>
              </x14:cfvo>
              <x14:cfvo type="num">
                <xm:f>0</xm:f>
              </x14:cfvo>
              <x14:cfIcon iconSet="3Triangles" iconId="0"/>
              <x14:cfIcon iconSet="3Signs" iconId="1"/>
              <x14:cfIcon iconSet="3Signs" iconId="1"/>
            </x14:iconSet>
          </x14:cfRule>
          <xm:sqref>B39:F41 B39:E41</xm:sqref>
        </x14:conditionalFormatting>
        <x14:conditionalFormatting xmlns:xm="http://schemas.microsoft.com/office/excel/2006/main" pivot="1">
          <x14:cfRule type="iconSet" priority="2" id="{BCD56697-5533-410B-BFEA-E3233A0901B4}">
            <x14:iconSet iconSet="3Signs" custom="1">
              <x14:cfvo type="percent">
                <xm:f>0</xm:f>
              </x14:cfvo>
              <x14:cfvo type="num">
                <xm:f>0</xm:f>
              </x14:cfvo>
              <x14:cfvo type="num">
                <xm:f>0</xm:f>
              </x14:cfvo>
              <x14:cfIcon iconSet="3Triangles" iconId="0"/>
              <x14:cfIcon iconSet="3Signs" iconId="1"/>
              <x14:cfIcon iconSet="3Signs" iconId="1"/>
            </x14:iconSet>
          </x14:cfRule>
          <xm:sqref>B28:F31 B28:E31 B33:F36 B33:E36 B38:F41 B38:E41</xm:sqref>
        </x14:conditionalFormatting>
        <x14:conditionalFormatting xmlns:xm="http://schemas.microsoft.com/office/excel/2006/main" pivot="1">
          <x14:cfRule type="iconSet" priority="1" id="{CEEEDC8A-9D4E-415D-839F-CBFC25ED7507}">
            <x14:iconSet iconSet="3Signs" custom="1">
              <x14:cfvo type="percent">
                <xm:f>0</xm:f>
              </x14:cfvo>
              <x14:cfvo type="num">
                <xm:f>0</xm:f>
              </x14:cfvo>
              <x14:cfvo type="num">
                <xm:f>0</xm:f>
              </x14:cfvo>
              <x14:cfIcon iconSet="3Triangles" iconId="0"/>
              <x14:cfIcon iconSet="3Signs" iconId="1"/>
              <x14:cfIcon iconSet="3Signs" iconId="1"/>
            </x14:iconSet>
          </x14:cfRule>
          <xm:sqref>B28:F31 B28:E31 B33:F36 B33:E36 B38:F41 B38:E41</xm:sqref>
        </x14:conditionalFormatting>
      </x14:conditionalFormattings>
    </ex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53623-01F2-43E2-93F5-7828C779617E}">
  <sheetPr codeName="Sheet19"/>
  <dimension ref="A3:F81"/>
  <sheetViews>
    <sheetView zoomScale="75" zoomScaleNormal="75" workbookViewId="0">
      <selection activeCell="R20" sqref="R20"/>
    </sheetView>
  </sheetViews>
  <sheetFormatPr defaultRowHeight="14.5" x14ac:dyDescent="0.35"/>
  <cols>
    <col min="1" max="1" width="13.6328125" bestFit="1" customWidth="1"/>
    <col min="2" max="2" width="16.453125" bestFit="1" customWidth="1"/>
    <col min="3" max="3" width="15" bestFit="1" customWidth="1"/>
    <col min="4" max="4" width="12.54296875" bestFit="1" customWidth="1"/>
    <col min="5" max="5" width="10.90625" bestFit="1" customWidth="1"/>
    <col min="6" max="6" width="9.90625" bestFit="1" customWidth="1"/>
    <col min="7" max="7" width="15" bestFit="1" customWidth="1"/>
    <col min="8" max="8" width="12.54296875" bestFit="1" customWidth="1"/>
    <col min="9" max="10" width="11" bestFit="1" customWidth="1"/>
    <col min="11" max="913" width="22.6328125" bestFit="1" customWidth="1"/>
    <col min="914" max="914" width="10.7265625" bestFit="1" customWidth="1"/>
  </cols>
  <sheetData>
    <row r="3" spans="1:6" x14ac:dyDescent="0.35">
      <c r="A3" s="6" t="s">
        <v>6235</v>
      </c>
      <c r="B3" s="6" t="s">
        <v>6228</v>
      </c>
    </row>
    <row r="4" spans="1:6" x14ac:dyDescent="0.35">
      <c r="A4" s="6" t="s">
        <v>6198</v>
      </c>
      <c r="B4" t="s">
        <v>6216</v>
      </c>
      <c r="C4" t="s">
        <v>6217</v>
      </c>
      <c r="D4" t="s">
        <v>6218</v>
      </c>
      <c r="E4" t="s">
        <v>6219</v>
      </c>
      <c r="F4" t="s">
        <v>6199</v>
      </c>
    </row>
    <row r="5" spans="1:6" x14ac:dyDescent="0.35">
      <c r="A5" s="7" t="s">
        <v>6200</v>
      </c>
      <c r="B5" s="5"/>
      <c r="C5" s="5"/>
      <c r="D5" s="5"/>
      <c r="E5" s="5"/>
      <c r="F5" s="5"/>
    </row>
    <row r="6" spans="1:6" x14ac:dyDescent="0.35">
      <c r="A6" s="15" t="s">
        <v>6191</v>
      </c>
      <c r="B6" s="5">
        <v>1686.1</v>
      </c>
      <c r="C6" s="5">
        <v>1779.9099999999996</v>
      </c>
      <c r="D6" s="5">
        <v>1897.87</v>
      </c>
      <c r="E6" s="5">
        <v>927.72999999999968</v>
      </c>
      <c r="F6" s="5">
        <v>6291.6099999999988</v>
      </c>
    </row>
    <row r="7" spans="1:6" x14ac:dyDescent="0.35">
      <c r="A7" s="15" t="s">
        <v>6190</v>
      </c>
      <c r="B7" s="5">
        <v>1240.5299999999997</v>
      </c>
      <c r="C7" s="5">
        <v>1701.5499999999997</v>
      </c>
      <c r="D7" s="5">
        <v>1480.1350000000002</v>
      </c>
      <c r="E7" s="5">
        <v>1473.34</v>
      </c>
      <c r="F7" s="5">
        <v>5895.5550000000003</v>
      </c>
    </row>
    <row r="8" spans="1:6" x14ac:dyDescent="0.35">
      <c r="A8" s="7" t="s">
        <v>6201</v>
      </c>
      <c r="B8" s="5"/>
      <c r="C8" s="5"/>
      <c r="D8" s="5"/>
      <c r="E8" s="5"/>
      <c r="F8" s="5"/>
    </row>
    <row r="9" spans="1:6" x14ac:dyDescent="0.35">
      <c r="A9" s="15" t="s">
        <v>6191</v>
      </c>
      <c r="B9" s="5">
        <v>1707.4299999999996</v>
      </c>
      <c r="C9" s="5">
        <v>1883.9700000000003</v>
      </c>
      <c r="D9" s="5">
        <v>1163.4349999999997</v>
      </c>
      <c r="E9" s="5">
        <v>1664.0649999999996</v>
      </c>
      <c r="F9" s="5">
        <v>6418.8999999999987</v>
      </c>
    </row>
    <row r="10" spans="1:6" x14ac:dyDescent="0.35">
      <c r="A10" s="15" t="s">
        <v>6190</v>
      </c>
      <c r="B10" s="5">
        <v>1648.9850000000001</v>
      </c>
      <c r="C10" s="5">
        <v>1779.4399999999996</v>
      </c>
      <c r="D10" s="5">
        <v>1441.0200000000002</v>
      </c>
      <c r="E10" s="5">
        <v>829.19999999999982</v>
      </c>
      <c r="F10" s="5">
        <v>5698.6449999999995</v>
      </c>
    </row>
    <row r="11" spans="1:6" x14ac:dyDescent="0.35">
      <c r="A11" s="7" t="s">
        <v>6202</v>
      </c>
      <c r="B11" s="5"/>
      <c r="C11" s="5"/>
      <c r="D11" s="5"/>
      <c r="E11" s="5"/>
      <c r="F11" s="5"/>
    </row>
    <row r="12" spans="1:6" x14ac:dyDescent="0.35">
      <c r="A12" s="15" t="s">
        <v>6191</v>
      </c>
      <c r="B12" s="5">
        <v>2358.8349999999996</v>
      </c>
      <c r="C12" s="5">
        <v>1711.6899999999998</v>
      </c>
      <c r="D12" s="5">
        <v>2512.7600000000007</v>
      </c>
      <c r="E12" s="5">
        <v>1342.8749999999998</v>
      </c>
      <c r="F12" s="5">
        <v>7926.16</v>
      </c>
    </row>
    <row r="13" spans="1:6" x14ac:dyDescent="0.35">
      <c r="A13" s="15" t="s">
        <v>6190</v>
      </c>
      <c r="B13" s="5">
        <v>1686.7949999999998</v>
      </c>
      <c r="C13" s="5">
        <v>1757.95</v>
      </c>
      <c r="D13" s="5">
        <v>1323.9349999999999</v>
      </c>
      <c r="E13" s="5">
        <v>1071.2700000000002</v>
      </c>
      <c r="F13" s="5">
        <v>5839.9500000000007</v>
      </c>
    </row>
    <row r="14" spans="1:6" x14ac:dyDescent="0.35">
      <c r="A14" s="7" t="s">
        <v>6203</v>
      </c>
      <c r="B14" s="5"/>
      <c r="C14" s="5"/>
      <c r="D14" s="5"/>
      <c r="E14" s="5"/>
      <c r="F14" s="5"/>
    </row>
    <row r="15" spans="1:6" x14ac:dyDescent="0.35">
      <c r="A15" s="15" t="s">
        <v>6191</v>
      </c>
      <c r="B15" s="5">
        <v>617.16</v>
      </c>
      <c r="C15" s="5">
        <v>806.69499999999982</v>
      </c>
      <c r="D15" s="5">
        <v>1241.9199999999998</v>
      </c>
      <c r="E15" s="5">
        <v>913.95999999999981</v>
      </c>
      <c r="F15" s="5">
        <v>3579.7349999999997</v>
      </c>
    </row>
    <row r="16" spans="1:6" x14ac:dyDescent="0.35">
      <c r="A16" s="15" t="s">
        <v>6190</v>
      </c>
      <c r="B16" s="5">
        <v>822.66</v>
      </c>
      <c r="C16" s="5">
        <v>885.23500000000001</v>
      </c>
      <c r="D16" s="5">
        <v>992.99999999999989</v>
      </c>
      <c r="E16" s="5">
        <v>782.80499999999984</v>
      </c>
      <c r="F16" s="5">
        <v>3483.7</v>
      </c>
    </row>
    <row r="17" spans="1:6" x14ac:dyDescent="0.35">
      <c r="A17" s="7" t="s">
        <v>6199</v>
      </c>
      <c r="B17" s="5">
        <v>11768.494999999999</v>
      </c>
      <c r="C17" s="5">
        <v>12306.44</v>
      </c>
      <c r="D17" s="5">
        <v>12054.075000000001</v>
      </c>
      <c r="E17" s="5">
        <v>9005.244999999999</v>
      </c>
      <c r="F17" s="5">
        <v>45134.254999999997</v>
      </c>
    </row>
    <row r="20" spans="1:6" x14ac:dyDescent="0.35">
      <c r="A20" s="6" t="s">
        <v>6220</v>
      </c>
      <c r="B20" s="6" t="s">
        <v>6228</v>
      </c>
    </row>
    <row r="21" spans="1:6" x14ac:dyDescent="0.35">
      <c r="A21" s="6" t="s">
        <v>6198</v>
      </c>
      <c r="B21" t="s">
        <v>6191</v>
      </c>
      <c r="C21" t="s">
        <v>6190</v>
      </c>
      <c r="D21" t="s">
        <v>6199</v>
      </c>
    </row>
    <row r="22" spans="1:6" x14ac:dyDescent="0.35">
      <c r="A22" s="7" t="s">
        <v>6200</v>
      </c>
      <c r="B22" s="5">
        <v>6291.61</v>
      </c>
      <c r="C22" s="5">
        <v>5895.5549999999994</v>
      </c>
      <c r="D22" s="5">
        <v>12187.164999999999</v>
      </c>
    </row>
    <row r="23" spans="1:6" x14ac:dyDescent="0.35">
      <c r="A23" s="7" t="s">
        <v>6201</v>
      </c>
      <c r="B23" s="5">
        <v>6418.9</v>
      </c>
      <c r="C23" s="5">
        <v>5698.6450000000023</v>
      </c>
      <c r="D23" s="5">
        <v>12117.545000000002</v>
      </c>
    </row>
    <row r="24" spans="1:6" x14ac:dyDescent="0.35">
      <c r="A24" s="7" t="s">
        <v>6202</v>
      </c>
      <c r="B24" s="5">
        <v>7926.1599999999989</v>
      </c>
      <c r="C24" s="5">
        <v>5839.9500000000035</v>
      </c>
      <c r="D24" s="5">
        <v>13766.110000000002</v>
      </c>
    </row>
    <row r="25" spans="1:6" x14ac:dyDescent="0.35">
      <c r="A25" s="7" t="s">
        <v>6203</v>
      </c>
      <c r="B25" s="5">
        <v>3579.7349999999983</v>
      </c>
      <c r="C25" s="5">
        <v>3483.6999999999994</v>
      </c>
      <c r="D25" s="5">
        <v>7063.4349999999977</v>
      </c>
    </row>
    <row r="26" spans="1:6" x14ac:dyDescent="0.35">
      <c r="A26" s="7" t="s">
        <v>6199</v>
      </c>
      <c r="B26" s="5">
        <v>24216.404999999995</v>
      </c>
      <c r="C26" s="5">
        <v>20917.850000000006</v>
      </c>
      <c r="D26" s="5">
        <v>45134.254999999997</v>
      </c>
    </row>
    <row r="28" spans="1:6" x14ac:dyDescent="0.35">
      <c r="A28" s="6" t="s">
        <v>6220</v>
      </c>
      <c r="B28" s="6" t="s">
        <v>6228</v>
      </c>
    </row>
    <row r="29" spans="1:6" x14ac:dyDescent="0.35">
      <c r="A29" s="6" t="s">
        <v>6198</v>
      </c>
      <c r="B29" t="s">
        <v>6191</v>
      </c>
      <c r="C29" t="s">
        <v>6190</v>
      </c>
      <c r="D29" t="s">
        <v>6199</v>
      </c>
    </row>
    <row r="30" spans="1:6" x14ac:dyDescent="0.35">
      <c r="A30" s="7" t="s">
        <v>6200</v>
      </c>
      <c r="B30" s="17"/>
      <c r="C30" s="17"/>
      <c r="D30" s="17"/>
    </row>
    <row r="31" spans="1:6" x14ac:dyDescent="0.35">
      <c r="A31" s="7" t="s">
        <v>6201</v>
      </c>
      <c r="B31" s="17">
        <v>2.0231705398141328E-2</v>
      </c>
      <c r="C31" s="17">
        <v>-3.3399739295112529E-2</v>
      </c>
      <c r="D31" s="17">
        <v>-5.7125672787721486E-3</v>
      </c>
    </row>
    <row r="32" spans="1:6" x14ac:dyDescent="0.35">
      <c r="A32" s="7" t="s">
        <v>6202</v>
      </c>
      <c r="B32" s="17">
        <v>0.23481593419433228</v>
      </c>
      <c r="C32" s="17">
        <v>2.4796245423254325E-2</v>
      </c>
      <c r="D32" s="17">
        <v>0.13604777205283747</v>
      </c>
    </row>
    <row r="33" spans="1:5" x14ac:dyDescent="0.35">
      <c r="A33" s="7" t="s">
        <v>6203</v>
      </c>
      <c r="B33" s="17">
        <v>-0.54836452960828463</v>
      </c>
      <c r="C33" s="17">
        <v>-0.40347092012774127</v>
      </c>
      <c r="D33" s="17">
        <v>-0.4868968067231777</v>
      </c>
    </row>
    <row r="34" spans="1:5" x14ac:dyDescent="0.35">
      <c r="A34" s="7" t="s">
        <v>6199</v>
      </c>
      <c r="B34" s="17"/>
      <c r="C34" s="17"/>
      <c r="D34" s="17"/>
    </row>
    <row r="36" spans="1:5" x14ac:dyDescent="0.35">
      <c r="A36" s="6" t="s">
        <v>6220</v>
      </c>
      <c r="B36" s="6" t="s">
        <v>6228</v>
      </c>
    </row>
    <row r="37" spans="1:5" x14ac:dyDescent="0.35">
      <c r="A37" s="6" t="s">
        <v>6198</v>
      </c>
      <c r="B37" t="s">
        <v>318</v>
      </c>
      <c r="C37" t="s">
        <v>28</v>
      </c>
      <c r="D37" t="s">
        <v>19</v>
      </c>
      <c r="E37" t="s">
        <v>6199</v>
      </c>
    </row>
    <row r="38" spans="1:5" x14ac:dyDescent="0.35">
      <c r="A38" s="7" t="s">
        <v>6191</v>
      </c>
      <c r="B38" s="17">
        <v>0.12924812745739922</v>
      </c>
      <c r="C38" s="17">
        <v>7.89706399442857E-2</v>
      </c>
      <c r="D38" s="17">
        <v>0.79178123259831501</v>
      </c>
      <c r="E38" s="17">
        <v>1</v>
      </c>
    </row>
    <row r="39" spans="1:5" x14ac:dyDescent="0.35">
      <c r="A39" s="7" t="s">
        <v>6190</v>
      </c>
      <c r="B39" s="17">
        <v>0.17052134899141175</v>
      </c>
      <c r="C39" s="17">
        <v>4.23619062188514E-2</v>
      </c>
      <c r="D39" s="17">
        <v>0.78711674478973692</v>
      </c>
      <c r="E39" s="17">
        <v>1</v>
      </c>
    </row>
    <row r="40" spans="1:5" x14ac:dyDescent="0.35">
      <c r="A40" s="7" t="s">
        <v>6199</v>
      </c>
      <c r="B40" s="17">
        <v>0.14837654903132891</v>
      </c>
      <c r="C40" s="17">
        <v>6.2004014467503699E-2</v>
      </c>
      <c r="D40" s="17">
        <v>0.78961943650116728</v>
      </c>
      <c r="E40" s="17">
        <v>1</v>
      </c>
    </row>
    <row r="49" spans="1:6" ht="15" thickBot="1" x14ac:dyDescent="0.4"/>
    <row r="50" spans="1:6" x14ac:dyDescent="0.35">
      <c r="A50" s="6" t="s">
        <v>6247</v>
      </c>
      <c r="B50" s="6" t="s">
        <v>6228</v>
      </c>
      <c r="E50" s="51" t="s">
        <v>6198</v>
      </c>
      <c r="F50" s="51" t="s">
        <v>6220</v>
      </c>
    </row>
    <row r="51" spans="1:6" x14ac:dyDescent="0.35">
      <c r="A51" s="6" t="s">
        <v>6198</v>
      </c>
      <c r="B51" t="s">
        <v>6191</v>
      </c>
      <c r="C51" t="s">
        <v>6190</v>
      </c>
      <c r="E51" s="7" t="s">
        <v>5114</v>
      </c>
      <c r="F51" s="5">
        <v>317.06999999999994</v>
      </c>
    </row>
    <row r="52" spans="1:6" x14ac:dyDescent="0.35">
      <c r="A52" s="7" t="s">
        <v>6204</v>
      </c>
      <c r="B52">
        <v>49</v>
      </c>
      <c r="C52">
        <v>42</v>
      </c>
      <c r="E52" s="7" t="s">
        <v>5765</v>
      </c>
      <c r="F52" s="5">
        <v>307.04499999999996</v>
      </c>
    </row>
    <row r="53" spans="1:6" x14ac:dyDescent="0.35">
      <c r="A53" s="7" t="s">
        <v>6205</v>
      </c>
      <c r="B53">
        <v>50</v>
      </c>
      <c r="C53">
        <v>45</v>
      </c>
      <c r="E53" s="7" t="s">
        <v>2587</v>
      </c>
      <c r="F53" s="5">
        <v>289.11</v>
      </c>
    </row>
    <row r="54" spans="1:6" x14ac:dyDescent="0.35">
      <c r="A54" s="7" t="s">
        <v>6206</v>
      </c>
      <c r="B54">
        <v>53</v>
      </c>
      <c r="C54">
        <v>56</v>
      </c>
      <c r="E54" s="7" t="s">
        <v>1598</v>
      </c>
      <c r="F54" s="5">
        <v>281.67499999999995</v>
      </c>
    </row>
    <row r="55" spans="1:6" x14ac:dyDescent="0.35">
      <c r="A55" s="7" t="s">
        <v>6207</v>
      </c>
      <c r="B55">
        <v>35</v>
      </c>
      <c r="C55">
        <v>51</v>
      </c>
      <c r="E55" s="7" t="s">
        <v>3753</v>
      </c>
      <c r="F55" s="5">
        <v>278.01</v>
      </c>
    </row>
    <row r="56" spans="1:6" x14ac:dyDescent="0.35">
      <c r="A56" s="7" t="s">
        <v>6208</v>
      </c>
      <c r="B56">
        <v>35</v>
      </c>
      <c r="C56">
        <v>44</v>
      </c>
    </row>
    <row r="57" spans="1:6" x14ac:dyDescent="0.35">
      <c r="A57" s="7" t="s">
        <v>6209</v>
      </c>
      <c r="B57">
        <v>48</v>
      </c>
      <c r="C57">
        <v>40</v>
      </c>
    </row>
    <row r="58" spans="1:6" x14ac:dyDescent="0.35">
      <c r="A58" s="7" t="s">
        <v>6210</v>
      </c>
      <c r="B58">
        <v>50</v>
      </c>
      <c r="C58">
        <v>41</v>
      </c>
    </row>
    <row r="59" spans="1:6" x14ac:dyDescent="0.35">
      <c r="A59" s="7" t="s">
        <v>6211</v>
      </c>
      <c r="B59">
        <v>42</v>
      </c>
      <c r="C59">
        <v>22</v>
      </c>
    </row>
    <row r="60" spans="1:6" x14ac:dyDescent="0.35">
      <c r="A60" s="7" t="s">
        <v>6212</v>
      </c>
      <c r="B60">
        <v>44</v>
      </c>
      <c r="C60">
        <v>29</v>
      </c>
    </row>
    <row r="61" spans="1:6" x14ac:dyDescent="0.35">
      <c r="A61" s="7" t="s">
        <v>6213</v>
      </c>
      <c r="B61">
        <v>49</v>
      </c>
      <c r="C61">
        <v>36</v>
      </c>
    </row>
    <row r="62" spans="1:6" x14ac:dyDescent="0.35">
      <c r="A62" s="7" t="s">
        <v>6214</v>
      </c>
      <c r="B62">
        <v>30</v>
      </c>
      <c r="C62">
        <v>38</v>
      </c>
    </row>
    <row r="63" spans="1:6" x14ac:dyDescent="0.35">
      <c r="A63" s="7" t="s">
        <v>6215</v>
      </c>
      <c r="B63">
        <v>36</v>
      </c>
      <c r="C63">
        <v>35</v>
      </c>
    </row>
    <row r="69" spans="4:6" x14ac:dyDescent="0.35">
      <c r="D69" s="39" t="s">
        <v>6198</v>
      </c>
      <c r="E69" s="39" t="s">
        <v>6191</v>
      </c>
      <c r="F69" s="39" t="s">
        <v>6190</v>
      </c>
    </row>
    <row r="70" spans="4:6" x14ac:dyDescent="0.35">
      <c r="D70" s="7" t="s">
        <v>6204</v>
      </c>
      <c r="E70">
        <v>49</v>
      </c>
      <c r="F70">
        <v>42</v>
      </c>
    </row>
    <row r="71" spans="4:6" x14ac:dyDescent="0.35">
      <c r="D71" s="7" t="s">
        <v>6205</v>
      </c>
      <c r="E71">
        <v>50</v>
      </c>
      <c r="F71">
        <v>45</v>
      </c>
    </row>
    <row r="72" spans="4:6" x14ac:dyDescent="0.35">
      <c r="D72" s="7" t="s">
        <v>6206</v>
      </c>
      <c r="E72">
        <v>53</v>
      </c>
      <c r="F72">
        <v>56</v>
      </c>
    </row>
    <row r="73" spans="4:6" x14ac:dyDescent="0.35">
      <c r="D73" s="7" t="s">
        <v>6207</v>
      </c>
      <c r="E73">
        <v>35</v>
      </c>
      <c r="F73">
        <v>51</v>
      </c>
    </row>
    <row r="74" spans="4:6" x14ac:dyDescent="0.35">
      <c r="D74" s="7" t="s">
        <v>6208</v>
      </c>
      <c r="E74">
        <v>35</v>
      </c>
      <c r="F74">
        <v>44</v>
      </c>
    </row>
    <row r="75" spans="4:6" x14ac:dyDescent="0.35">
      <c r="D75" s="7" t="s">
        <v>6209</v>
      </c>
      <c r="E75">
        <v>48</v>
      </c>
      <c r="F75">
        <v>40</v>
      </c>
    </row>
    <row r="76" spans="4:6" x14ac:dyDescent="0.35">
      <c r="D76" s="7" t="s">
        <v>6210</v>
      </c>
      <c r="E76">
        <v>50</v>
      </c>
      <c r="F76">
        <v>41</v>
      </c>
    </row>
    <row r="77" spans="4:6" x14ac:dyDescent="0.35">
      <c r="D77" s="7" t="s">
        <v>6211</v>
      </c>
      <c r="E77">
        <v>42</v>
      </c>
      <c r="F77">
        <v>22</v>
      </c>
    </row>
    <row r="78" spans="4:6" x14ac:dyDescent="0.35">
      <c r="D78" s="7" t="s">
        <v>6212</v>
      </c>
      <c r="E78">
        <v>44</v>
      </c>
      <c r="F78">
        <v>29</v>
      </c>
    </row>
    <row r="79" spans="4:6" x14ac:dyDescent="0.35">
      <c r="D79" s="7" t="s">
        <v>6213</v>
      </c>
      <c r="E79">
        <v>49</v>
      </c>
      <c r="F79">
        <v>36</v>
      </c>
    </row>
    <row r="80" spans="4:6" x14ac:dyDescent="0.35">
      <c r="D80" s="7" t="s">
        <v>6214</v>
      </c>
      <c r="E80">
        <v>30</v>
      </c>
      <c r="F80">
        <v>38</v>
      </c>
    </row>
    <row r="81" spans="4:6" x14ac:dyDescent="0.35">
      <c r="D81" s="7" t="s">
        <v>6215</v>
      </c>
      <c r="E81">
        <v>36</v>
      </c>
      <c r="F81">
        <v>35</v>
      </c>
    </row>
  </sheetData>
  <conditionalFormatting pivot="1" sqref="B6:E7 B8:E8 B9:E10 B11:E11 B12:E13 B14:E14 B15:E16">
    <cfRule type="colorScale" priority="3">
      <colorScale>
        <cfvo type="min"/>
        <cfvo type="percentile" val="50"/>
        <cfvo type="max"/>
        <color rgb="FFF8696B"/>
        <color rgb="FFFCFCFF"/>
        <color rgb="FF5A8AC6"/>
      </colorScale>
    </cfRule>
  </conditionalFormatting>
  <conditionalFormatting pivot="1" sqref="B22:C25">
    <cfRule type="colorScale" priority="2">
      <colorScale>
        <cfvo type="min"/>
        <cfvo type="percentile" val="50"/>
        <cfvo type="max"/>
        <color rgb="FFF8696B"/>
        <color rgb="FFFCFCFF"/>
        <color rgb="FF5A8AC6"/>
      </colorScale>
    </cfRule>
  </conditionalFormatting>
  <conditionalFormatting pivot="1" sqref="B30:C33">
    <cfRule type="colorScale" priority="1">
      <colorScale>
        <cfvo type="min"/>
        <cfvo type="percentile" val="50"/>
        <cfvo type="max"/>
        <color rgb="FFF8696B"/>
        <color rgb="FFFCFCFF"/>
        <color rgb="FF5A8AC6"/>
      </colorScale>
    </cfRule>
  </conditionalFormatting>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522E5-F01A-4990-89C6-31D4F340A010}">
  <dimension ref="A1:H73"/>
  <sheetViews>
    <sheetView workbookViewId="0">
      <selection activeCell="G30" sqref="G30"/>
    </sheetView>
  </sheetViews>
  <sheetFormatPr defaultRowHeight="14.5" x14ac:dyDescent="0.35"/>
  <cols>
    <col min="1" max="1" width="17.1796875" bestFit="1" customWidth="1"/>
    <col min="2" max="2" width="8.81640625" bestFit="1" customWidth="1"/>
    <col min="3" max="3" width="10" customWidth="1"/>
    <col min="4" max="4" width="24" customWidth="1"/>
    <col min="5" max="5" width="24.1796875" customWidth="1"/>
    <col min="7" max="7" width="9.54296875" customWidth="1"/>
    <col min="8" max="8" width="7.81640625" customWidth="1"/>
  </cols>
  <sheetData>
    <row r="1" spans="1:8" x14ac:dyDescent="0.35">
      <c r="A1" t="s">
        <v>6238</v>
      </c>
      <c r="B1" t="s">
        <v>6239</v>
      </c>
      <c r="C1" t="s">
        <v>6240</v>
      </c>
      <c r="D1" t="s">
        <v>6241</v>
      </c>
      <c r="E1" t="s">
        <v>6242</v>
      </c>
      <c r="G1" t="s">
        <v>6248</v>
      </c>
      <c r="H1" t="s">
        <v>6249</v>
      </c>
    </row>
    <row r="2" spans="1:8" x14ac:dyDescent="0.35">
      <c r="A2" s="14">
        <v>43496</v>
      </c>
      <c r="B2" s="5">
        <v>828.9849999999999</v>
      </c>
      <c r="G2" t="s">
        <v>6250</v>
      </c>
      <c r="H2" s="57">
        <f>_xlfn.FORECAST.ETS.STAT($B$2:$B$45,$A$2:$A$45,1,1,1)</f>
        <v>0.1</v>
      </c>
    </row>
    <row r="3" spans="1:8" x14ac:dyDescent="0.35">
      <c r="A3" s="14">
        <v>43524</v>
      </c>
      <c r="B3" s="5">
        <v>987.40499999999997</v>
      </c>
      <c r="G3" t="s">
        <v>6251</v>
      </c>
      <c r="H3" s="57">
        <f>_xlfn.FORECAST.ETS.STAT($B$2:$B$45,$A$2:$A$45,2,1,1)</f>
        <v>1E-3</v>
      </c>
    </row>
    <row r="4" spans="1:8" x14ac:dyDescent="0.35">
      <c r="A4" s="14">
        <v>43555</v>
      </c>
      <c r="B4" s="5">
        <v>1021.1399999999998</v>
      </c>
      <c r="G4" t="s">
        <v>6252</v>
      </c>
      <c r="H4" s="57">
        <f>_xlfn.FORECAST.ETS.STAT($B$2:$B$45,$A$2:$A$45,3,1,1)</f>
        <v>2.2204460492503131E-16</v>
      </c>
    </row>
    <row r="5" spans="1:8" x14ac:dyDescent="0.35">
      <c r="A5" s="14">
        <v>43585</v>
      </c>
      <c r="B5" s="5">
        <v>1680.7499999999998</v>
      </c>
      <c r="G5" t="s">
        <v>6253</v>
      </c>
      <c r="H5" s="57">
        <f>_xlfn.FORECAST.ETS.STAT($B$2:$B$45,$A$2:$A$45,4,1,1)</f>
        <v>0.71148196003889963</v>
      </c>
    </row>
    <row r="6" spans="1:8" x14ac:dyDescent="0.35">
      <c r="A6" s="14">
        <v>43616</v>
      </c>
      <c r="B6" s="5">
        <v>398.565</v>
      </c>
      <c r="G6" t="s">
        <v>6254</v>
      </c>
      <c r="H6" s="57">
        <f>_xlfn.FORECAST.ETS.STAT($B$2:$B$45,$A$2:$A$45,5,1,1)</f>
        <v>0.36027777325098942</v>
      </c>
    </row>
    <row r="7" spans="1:8" x14ac:dyDescent="0.35">
      <c r="A7" s="14">
        <v>43646</v>
      </c>
      <c r="B7" s="5">
        <v>1384.6799999999998</v>
      </c>
      <c r="G7" t="s">
        <v>6255</v>
      </c>
      <c r="H7" s="57">
        <f>_xlfn.FORECAST.ETS.STAT($B$2:$B$45,$A$2:$A$45,6,1,1)</f>
        <v>314.12090236162874</v>
      </c>
    </row>
    <row r="8" spans="1:8" x14ac:dyDescent="0.35">
      <c r="A8" s="14">
        <v>43677</v>
      </c>
      <c r="B8" s="5">
        <v>1004.135</v>
      </c>
      <c r="G8" t="s">
        <v>6256</v>
      </c>
      <c r="H8" s="57">
        <f>_xlfn.FORECAST.ETS.STAT($B$2:$B$45,$A$2:$A$45,7,1,1)</f>
        <v>421.28330904648124</v>
      </c>
    </row>
    <row r="9" spans="1:8" x14ac:dyDescent="0.35">
      <c r="A9" s="14">
        <v>43708</v>
      </c>
      <c r="B9" s="5">
        <v>706.34500000000003</v>
      </c>
    </row>
    <row r="10" spans="1:8" x14ac:dyDescent="0.35">
      <c r="A10" s="14">
        <v>43738</v>
      </c>
      <c r="B10" s="5">
        <v>1277.0199999999998</v>
      </c>
    </row>
    <row r="11" spans="1:8" x14ac:dyDescent="0.35">
      <c r="A11" s="14">
        <v>43769</v>
      </c>
      <c r="B11" s="5">
        <v>884.96999999999991</v>
      </c>
    </row>
    <row r="12" spans="1:8" x14ac:dyDescent="0.35">
      <c r="A12" s="14">
        <v>43799</v>
      </c>
      <c r="B12" s="5">
        <v>823.38499999999988</v>
      </c>
    </row>
    <row r="13" spans="1:8" x14ac:dyDescent="0.35">
      <c r="A13" s="14">
        <v>43830</v>
      </c>
      <c r="B13" s="5">
        <v>1189.7849999999999</v>
      </c>
    </row>
    <row r="14" spans="1:8" x14ac:dyDescent="0.35">
      <c r="A14" s="14">
        <v>43861</v>
      </c>
      <c r="B14" s="5">
        <v>566.94999999999993</v>
      </c>
    </row>
    <row r="15" spans="1:8" x14ac:dyDescent="0.35">
      <c r="A15" s="14">
        <v>43890</v>
      </c>
      <c r="B15" s="5">
        <v>1798.3399999999997</v>
      </c>
    </row>
    <row r="16" spans="1:8" x14ac:dyDescent="0.35">
      <c r="A16" s="14">
        <v>43921</v>
      </c>
      <c r="B16" s="5">
        <v>914.78999999999985</v>
      </c>
    </row>
    <row r="17" spans="1:2" x14ac:dyDescent="0.35">
      <c r="A17" s="14">
        <v>43951</v>
      </c>
      <c r="B17" s="5">
        <v>761.80999999999983</v>
      </c>
    </row>
    <row r="18" spans="1:2" x14ac:dyDescent="0.35">
      <c r="A18" s="14">
        <v>43982</v>
      </c>
      <c r="B18" s="5">
        <v>939.35500000000013</v>
      </c>
    </row>
    <row r="19" spans="1:2" x14ac:dyDescent="0.35">
      <c r="A19" s="14">
        <v>44012</v>
      </c>
      <c r="B19" s="5">
        <v>1438.4399999999998</v>
      </c>
    </row>
    <row r="20" spans="1:2" x14ac:dyDescent="0.35">
      <c r="A20" s="14">
        <v>44043</v>
      </c>
      <c r="B20" s="5">
        <v>1308.9449999999999</v>
      </c>
    </row>
    <row r="21" spans="1:2" x14ac:dyDescent="0.35">
      <c r="A21" s="14">
        <v>44074</v>
      </c>
      <c r="B21" s="5">
        <v>300.39999999999998</v>
      </c>
    </row>
    <row r="22" spans="1:2" x14ac:dyDescent="0.35">
      <c r="A22" s="14">
        <v>44104</v>
      </c>
      <c r="B22" s="5">
        <v>713.05</v>
      </c>
    </row>
    <row r="23" spans="1:2" x14ac:dyDescent="0.35">
      <c r="A23" s="14">
        <v>44135</v>
      </c>
      <c r="B23" s="5">
        <v>1514.7049999999999</v>
      </c>
    </row>
    <row r="24" spans="1:2" x14ac:dyDescent="0.35">
      <c r="A24" s="14">
        <v>44165</v>
      </c>
      <c r="B24" s="5">
        <v>1108.865</v>
      </c>
    </row>
    <row r="25" spans="1:2" x14ac:dyDescent="0.35">
      <c r="A25" s="14">
        <v>44196</v>
      </c>
      <c r="B25" s="5">
        <v>751.89499999999975</v>
      </c>
    </row>
    <row r="26" spans="1:2" x14ac:dyDescent="0.35">
      <c r="A26" s="14">
        <v>44227</v>
      </c>
      <c r="B26" s="5">
        <v>837.68499999999995</v>
      </c>
    </row>
    <row r="27" spans="1:2" x14ac:dyDescent="0.35">
      <c r="A27" s="14">
        <v>44255</v>
      </c>
      <c r="B27" s="5">
        <v>958.82999999999981</v>
      </c>
    </row>
    <row r="28" spans="1:2" x14ac:dyDescent="0.35">
      <c r="A28" s="14">
        <v>44286</v>
      </c>
      <c r="B28" s="5">
        <v>1544.64</v>
      </c>
    </row>
    <row r="29" spans="1:2" x14ac:dyDescent="0.35">
      <c r="A29" s="14">
        <v>44316</v>
      </c>
      <c r="B29" s="5">
        <v>1005.5849999999998</v>
      </c>
    </row>
    <row r="30" spans="1:2" x14ac:dyDescent="0.35">
      <c r="A30" s="14">
        <v>44347</v>
      </c>
      <c r="B30" s="5">
        <v>907.69</v>
      </c>
    </row>
    <row r="31" spans="1:2" x14ac:dyDescent="0.35">
      <c r="A31" s="14">
        <v>44377</v>
      </c>
      <c r="B31" s="5">
        <v>864.52999999999986</v>
      </c>
    </row>
    <row r="32" spans="1:2" x14ac:dyDescent="0.35">
      <c r="A32" s="14">
        <v>44408</v>
      </c>
      <c r="B32" s="5">
        <v>763.1049999999999</v>
      </c>
    </row>
    <row r="33" spans="1:5" x14ac:dyDescent="0.35">
      <c r="A33" s="14">
        <v>44439</v>
      </c>
      <c r="B33" s="5">
        <v>1075.9100000000001</v>
      </c>
    </row>
    <row r="34" spans="1:5" x14ac:dyDescent="0.35">
      <c r="A34" s="14">
        <v>44469</v>
      </c>
      <c r="B34" s="5">
        <v>1643.5749999999998</v>
      </c>
    </row>
    <row r="35" spans="1:5" x14ac:dyDescent="0.35">
      <c r="A35" s="14">
        <v>44500</v>
      </c>
      <c r="B35" s="5">
        <v>1400.3999999999996</v>
      </c>
    </row>
    <row r="36" spans="1:5" x14ac:dyDescent="0.35">
      <c r="A36" s="14">
        <v>44530</v>
      </c>
      <c r="B36" s="5">
        <v>1616.1799999999998</v>
      </c>
    </row>
    <row r="37" spans="1:5" x14ac:dyDescent="0.35">
      <c r="A37" s="14">
        <v>44561</v>
      </c>
      <c r="B37" s="5">
        <v>1147.98</v>
      </c>
    </row>
    <row r="38" spans="1:5" x14ac:dyDescent="0.35">
      <c r="A38" s="14">
        <v>44592</v>
      </c>
      <c r="B38" s="5">
        <v>1269.4149999999995</v>
      </c>
    </row>
    <row r="39" spans="1:5" x14ac:dyDescent="0.35">
      <c r="A39" s="14">
        <v>44620</v>
      </c>
      <c r="B39" s="5">
        <v>393.63</v>
      </c>
    </row>
    <row r="40" spans="1:5" x14ac:dyDescent="0.35">
      <c r="A40" s="14">
        <v>44651</v>
      </c>
      <c r="B40" s="5">
        <v>1315.2049999999999</v>
      </c>
    </row>
    <row r="41" spans="1:5" x14ac:dyDescent="0.35">
      <c r="A41" s="14">
        <v>44681</v>
      </c>
      <c r="B41" s="5">
        <v>776.44999999999993</v>
      </c>
    </row>
    <row r="42" spans="1:5" x14ac:dyDescent="0.35">
      <c r="A42" s="14">
        <v>44712</v>
      </c>
      <c r="B42" s="5">
        <v>1002.37</v>
      </c>
    </row>
    <row r="43" spans="1:5" x14ac:dyDescent="0.35">
      <c r="A43" s="14">
        <v>44742</v>
      </c>
      <c r="B43" s="5">
        <v>1155.3899999999996</v>
      </c>
    </row>
    <row r="44" spans="1:5" x14ac:dyDescent="0.35">
      <c r="A44" s="14">
        <v>44773</v>
      </c>
      <c r="B44" s="5">
        <v>906.73</v>
      </c>
    </row>
    <row r="45" spans="1:5" x14ac:dyDescent="0.35">
      <c r="A45" s="14">
        <v>44804</v>
      </c>
      <c r="B45" s="5">
        <v>244.24499999999998</v>
      </c>
      <c r="C45" s="5">
        <v>244.24499999999998</v>
      </c>
      <c r="D45" s="5">
        <v>244.24499999999998</v>
      </c>
      <c r="E45" s="5">
        <v>244.24499999999998</v>
      </c>
    </row>
    <row r="46" spans="1:5" x14ac:dyDescent="0.35">
      <c r="A46" s="14">
        <v>44835</v>
      </c>
      <c r="C46" s="5">
        <f t="shared" ref="C46:C73" si="0">_xlfn.FORECAST.ETS(A46,$B$2:$B$45,$A$2:$A$45,1,1)</f>
        <v>988.32646865462459</v>
      </c>
      <c r="D46" s="5">
        <f t="shared" ref="D46:D73" si="1">C46-_xlfn.FORECAST.ETS.CONFINT(A46,$B$2:$B$45,$A$2:$A$45,0.95,1,1)</f>
        <v>227.58782501597852</v>
      </c>
      <c r="E46" s="5">
        <f t="shared" ref="E46:E73" si="2">C46+_xlfn.FORECAST.ETS.CONFINT(A46,$B$2:$B$45,$A$2:$A$45,0.95,1,1)</f>
        <v>1749.0651122932707</v>
      </c>
    </row>
    <row r="47" spans="1:5" x14ac:dyDescent="0.35">
      <c r="A47" s="14">
        <v>44865</v>
      </c>
      <c r="C47" s="5">
        <f t="shared" si="0"/>
        <v>988.92946662216639</v>
      </c>
      <c r="D47" s="5">
        <f t="shared" si="1"/>
        <v>224.32052072597321</v>
      </c>
      <c r="E47" s="5">
        <f t="shared" si="2"/>
        <v>1753.5384125183596</v>
      </c>
    </row>
    <row r="48" spans="1:5" x14ac:dyDescent="0.35">
      <c r="A48" s="14">
        <v>44896</v>
      </c>
      <c r="C48" s="5">
        <f t="shared" si="0"/>
        <v>989.53246458970818</v>
      </c>
      <c r="D48" s="5">
        <f t="shared" si="1"/>
        <v>220.99627338564721</v>
      </c>
      <c r="E48" s="5">
        <f t="shared" si="2"/>
        <v>1758.0686557937693</v>
      </c>
    </row>
    <row r="49" spans="1:5" x14ac:dyDescent="0.35">
      <c r="A49" s="14">
        <v>44926</v>
      </c>
      <c r="C49" s="5">
        <f t="shared" si="0"/>
        <v>990.13546255724998</v>
      </c>
      <c r="D49" s="5">
        <f t="shared" si="1"/>
        <v>217.61520229891403</v>
      </c>
      <c r="E49" s="5">
        <f t="shared" si="2"/>
        <v>1762.6557228155859</v>
      </c>
    </row>
    <row r="50" spans="1:5" x14ac:dyDescent="0.35">
      <c r="A50" s="14">
        <v>44957</v>
      </c>
      <c r="C50" s="5">
        <f t="shared" si="0"/>
        <v>990.73846052479178</v>
      </c>
      <c r="D50" s="5">
        <f t="shared" si="1"/>
        <v>214.17743681284821</v>
      </c>
      <c r="E50" s="5">
        <f t="shared" si="2"/>
        <v>1767.2994842367352</v>
      </c>
    </row>
    <row r="51" spans="1:5" x14ac:dyDescent="0.35">
      <c r="A51" s="14">
        <v>44988</v>
      </c>
      <c r="C51" s="5">
        <f t="shared" si="0"/>
        <v>991.34145849233357</v>
      </c>
      <c r="D51" s="5">
        <f t="shared" si="1"/>
        <v>210.68311596737431</v>
      </c>
      <c r="E51" s="5">
        <f t="shared" si="2"/>
        <v>1771.9998010172928</v>
      </c>
    </row>
    <row r="52" spans="1:5" x14ac:dyDescent="0.35">
      <c r="A52" s="14">
        <v>45016</v>
      </c>
      <c r="C52" s="5">
        <f t="shared" si="0"/>
        <v>991.94445645987537</v>
      </c>
      <c r="D52" s="5">
        <f t="shared" si="1"/>
        <v>207.13238814542842</v>
      </c>
      <c r="E52" s="5">
        <f t="shared" si="2"/>
        <v>1776.7565247743223</v>
      </c>
    </row>
    <row r="53" spans="1:5" x14ac:dyDescent="0.35">
      <c r="A53" s="14">
        <v>45047</v>
      </c>
      <c r="C53" s="5">
        <f t="shared" si="0"/>
        <v>992.54745442741716</v>
      </c>
      <c r="D53" s="5">
        <f t="shared" si="1"/>
        <v>203.52541072416352</v>
      </c>
      <c r="E53" s="5">
        <f t="shared" si="2"/>
        <v>1781.5694981306708</v>
      </c>
    </row>
    <row r="54" spans="1:5" x14ac:dyDescent="0.35">
      <c r="A54" s="14">
        <v>45077</v>
      </c>
      <c r="C54" s="5">
        <f t="shared" si="0"/>
        <v>993.15045239495896</v>
      </c>
      <c r="D54" s="5">
        <f t="shared" si="1"/>
        <v>199.86234972773616</v>
      </c>
      <c r="E54" s="5">
        <f t="shared" si="2"/>
        <v>1786.4385550621819</v>
      </c>
    </row>
    <row r="55" spans="1:5" x14ac:dyDescent="0.35">
      <c r="A55" s="14">
        <v>45108</v>
      </c>
      <c r="C55" s="5">
        <f t="shared" si="0"/>
        <v>993.75345036250076</v>
      </c>
      <c r="D55" s="5">
        <f t="shared" si="1"/>
        <v>196.14337948220066</v>
      </c>
      <c r="E55" s="5">
        <f t="shared" si="2"/>
        <v>1791.3635212428007</v>
      </c>
    </row>
    <row r="56" spans="1:5" x14ac:dyDescent="0.35">
      <c r="A56" s="14">
        <v>45138</v>
      </c>
      <c r="C56" s="5">
        <f t="shared" si="0"/>
        <v>994.35644833004244</v>
      </c>
      <c r="D56" s="5">
        <f t="shared" si="1"/>
        <v>192.36868227299601</v>
      </c>
      <c r="E56" s="5">
        <f t="shared" si="2"/>
        <v>1796.3442143870889</v>
      </c>
    </row>
    <row r="57" spans="1:5" x14ac:dyDescent="0.35">
      <c r="A57" s="14">
        <v>45169</v>
      </c>
      <c r="C57" s="5">
        <f t="shared" si="0"/>
        <v>994.95944629758424</v>
      </c>
      <c r="D57" s="5">
        <f t="shared" si="1"/>
        <v>188.53844800549257</v>
      </c>
      <c r="E57" s="5">
        <f t="shared" si="2"/>
        <v>1801.3804445896758</v>
      </c>
    </row>
    <row r="58" spans="1:5" x14ac:dyDescent="0.35">
      <c r="A58" s="14">
        <v>45200</v>
      </c>
      <c r="C58" s="5">
        <f t="shared" si="0"/>
        <v>995.56244426512603</v>
      </c>
      <c r="D58" s="5">
        <f t="shared" si="1"/>
        <v>184.65287386903617</v>
      </c>
      <c r="E58" s="5">
        <f t="shared" si="2"/>
        <v>1806.4720146612158</v>
      </c>
    </row>
    <row r="59" spans="1:5" x14ac:dyDescent="0.35">
      <c r="A59" s="14">
        <v>45230</v>
      </c>
      <c r="C59" s="5">
        <f t="shared" si="0"/>
        <v>996.16544223266783</v>
      </c>
      <c r="D59" s="5">
        <f t="shared" si="1"/>
        <v>180.71216400490118</v>
      </c>
      <c r="E59" s="5">
        <f t="shared" si="2"/>
        <v>1811.6187204604344</v>
      </c>
    </row>
    <row r="60" spans="1:5" x14ac:dyDescent="0.35">
      <c r="A60" s="14">
        <v>45261</v>
      </c>
      <c r="C60" s="5">
        <f t="shared" si="0"/>
        <v>996.76844020020962</v>
      </c>
      <c r="D60" s="5">
        <f t="shared" si="1"/>
        <v>176.71652917853351</v>
      </c>
      <c r="E60" s="5">
        <f t="shared" si="2"/>
        <v>1816.8203512218856</v>
      </c>
    </row>
    <row r="61" spans="1:5" x14ac:dyDescent="0.35">
      <c r="A61" s="14">
        <v>45291</v>
      </c>
      <c r="C61" s="5">
        <f t="shared" si="0"/>
        <v>997.37143816775142</v>
      </c>
      <c r="D61" s="5">
        <f t="shared" si="1"/>
        <v>172.66618645644246</v>
      </c>
      <c r="E61" s="5">
        <f t="shared" si="2"/>
        <v>1822.0766898790603</v>
      </c>
    </row>
    <row r="62" spans="1:5" x14ac:dyDescent="0.35">
      <c r="A62" s="14">
        <v>45322</v>
      </c>
      <c r="C62" s="5">
        <f t="shared" si="0"/>
        <v>997.97443613529322</v>
      </c>
      <c r="D62" s="5">
        <f t="shared" si="1"/>
        <v>168.56135888806864</v>
      </c>
      <c r="E62" s="5">
        <f t="shared" si="2"/>
        <v>1827.3875133825177</v>
      </c>
    </row>
    <row r="63" spans="1:5" x14ac:dyDescent="0.35">
      <c r="A63" s="14">
        <v>45353</v>
      </c>
      <c r="C63" s="5">
        <f t="shared" si="0"/>
        <v>998.57743410283501</v>
      </c>
      <c r="D63" s="5">
        <f t="shared" si="1"/>
        <v>164.40227519293182</v>
      </c>
      <c r="E63" s="5">
        <f t="shared" si="2"/>
        <v>1832.7525930127381</v>
      </c>
    </row>
    <row r="64" spans="1:5" x14ac:dyDescent="0.35">
      <c r="A64" s="14">
        <v>45382</v>
      </c>
      <c r="C64" s="5">
        <f t="shared" si="0"/>
        <v>999.18043207037681</v>
      </c>
      <c r="D64" s="5">
        <f t="shared" si="1"/>
        <v>160.18916945333615</v>
      </c>
      <c r="E64" s="5">
        <f t="shared" si="2"/>
        <v>1838.1716946874176</v>
      </c>
    </row>
    <row r="65" spans="1:5" x14ac:dyDescent="0.35">
      <c r="A65" s="14">
        <v>45413</v>
      </c>
      <c r="C65" s="5">
        <f t="shared" si="0"/>
        <v>999.78343003791861</v>
      </c>
      <c r="D65" s="5">
        <f t="shared" si="1"/>
        <v>155.92228081288147</v>
      </c>
      <c r="E65" s="5">
        <f t="shared" si="2"/>
        <v>1843.6445792629556</v>
      </c>
    </row>
    <row r="66" spans="1:5" x14ac:dyDescent="0.35">
      <c r="A66" s="14">
        <v>45443</v>
      </c>
      <c r="C66" s="5">
        <f t="shared" si="0"/>
        <v>1000.3864280054604</v>
      </c>
      <c r="D66" s="5">
        <f t="shared" si="1"/>
        <v>151.60185318101014</v>
      </c>
      <c r="E66" s="5">
        <f t="shared" si="2"/>
        <v>1849.1710028299108</v>
      </c>
    </row>
    <row r="67" spans="1:5" x14ac:dyDescent="0.35">
      <c r="A67" s="14">
        <v>45474</v>
      </c>
      <c r="C67" s="5">
        <f t="shared" si="0"/>
        <v>1000.9894259730022</v>
      </c>
      <c r="D67" s="5">
        <f t="shared" si="1"/>
        <v>147.22813494378761</v>
      </c>
      <c r="E67" s="5">
        <f t="shared" si="2"/>
        <v>1854.7507170022168</v>
      </c>
    </row>
    <row r="68" spans="1:5" x14ac:dyDescent="0.35">
      <c r="A68" s="14">
        <v>45504</v>
      </c>
      <c r="C68" s="5">
        <f t="shared" si="0"/>
        <v>1001.592423940544</v>
      </c>
      <c r="D68" s="5">
        <f t="shared" si="1"/>
        <v>142.80137868109705</v>
      </c>
      <c r="E68" s="5">
        <f t="shared" si="2"/>
        <v>1860.3834691999909</v>
      </c>
    </row>
    <row r="69" spans="1:5" x14ac:dyDescent="0.35">
      <c r="A69" s="14">
        <v>45535</v>
      </c>
      <c r="C69" s="5">
        <f t="shared" si="0"/>
        <v>1002.1954219080858</v>
      </c>
      <c r="D69" s="5">
        <f t="shared" si="1"/>
        <v>138.32184089040163</v>
      </c>
      <c r="E69" s="5">
        <f t="shared" si="2"/>
        <v>1866.0690029257698</v>
      </c>
    </row>
    <row r="70" spans="1:5" x14ac:dyDescent="0.35">
      <c r="A70" s="14">
        <v>45566</v>
      </c>
      <c r="C70" s="5">
        <f t="shared" si="0"/>
        <v>1002.7984198756276</v>
      </c>
      <c r="D70" s="5">
        <f t="shared" si="1"/>
        <v>133.78978171720814</v>
      </c>
      <c r="E70" s="5">
        <f t="shared" si="2"/>
        <v>1871.807058034047</v>
      </c>
    </row>
    <row r="71" spans="1:5" x14ac:dyDescent="0.35">
      <c r="A71" s="14">
        <v>45596</v>
      </c>
      <c r="C71" s="5">
        <f t="shared" si="0"/>
        <v>1003.4014178431694</v>
      </c>
      <c r="D71" s="5">
        <f t="shared" si="1"/>
        <v>129.20546469234318</v>
      </c>
      <c r="E71" s="5">
        <f t="shared" si="2"/>
        <v>1877.5973709939956</v>
      </c>
    </row>
    <row r="72" spans="1:5" x14ac:dyDescent="0.35">
      <c r="A72" s="14">
        <v>45627</v>
      </c>
      <c r="C72" s="5">
        <f t="shared" si="0"/>
        <v>1004.0044158107112</v>
      </c>
      <c r="D72" s="5">
        <f t="shared" si="1"/>
        <v>124.56915647613266</v>
      </c>
      <c r="E72" s="5">
        <f t="shared" si="2"/>
        <v>1883.4396751452896</v>
      </c>
    </row>
    <row r="73" spans="1:5" x14ac:dyDescent="0.35">
      <c r="A73" s="14">
        <v>45657</v>
      </c>
      <c r="C73" s="5">
        <f t="shared" si="0"/>
        <v>1004.607413778253</v>
      </c>
      <c r="D73" s="5">
        <f t="shared" si="1"/>
        <v>119.88112660955676</v>
      </c>
      <c r="E73" s="5">
        <f t="shared" si="2"/>
        <v>1889.3337009469492</v>
      </c>
    </row>
  </sheetData>
  <pageMargins left="0.7" right="0.7" top="0.75" bottom="0.75" header="0.3" footer="0.3"/>
  <drawing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E8154-6AA0-44E3-A895-1A177BA87A53}">
  <dimension ref="A1:V85"/>
  <sheetViews>
    <sheetView workbookViewId="0">
      <selection activeCell="I35" sqref="I35"/>
    </sheetView>
  </sheetViews>
  <sheetFormatPr defaultRowHeight="14.5" outlineLevelCol="1" x14ac:dyDescent="0.35"/>
  <cols>
    <col min="1" max="1" width="16.453125" bestFit="1" customWidth="1"/>
    <col min="2" max="2" width="8.81640625" bestFit="1" customWidth="1"/>
    <col min="3" max="3" width="10" customWidth="1"/>
    <col min="4" max="4" width="24" customWidth="1"/>
    <col min="5" max="5" width="24.1796875" customWidth="1"/>
    <col min="18" max="18" width="12.6328125" bestFit="1" customWidth="1"/>
    <col min="19" max="19" width="11.54296875" bestFit="1" customWidth="1"/>
    <col min="20" max="20" width="15.6328125" bestFit="1" customWidth="1"/>
    <col min="21" max="21" width="17.1796875" bestFit="1" customWidth="1"/>
    <col min="22" max="22" width="10.7265625" bestFit="1" customWidth="1" outlineLevel="1"/>
  </cols>
  <sheetData>
    <row r="1" spans="1:22" x14ac:dyDescent="0.35">
      <c r="A1" t="s">
        <v>6238</v>
      </c>
      <c r="B1" t="s">
        <v>6239</v>
      </c>
      <c r="C1" t="s">
        <v>6240</v>
      </c>
      <c r="D1" t="s">
        <v>6241</v>
      </c>
      <c r="E1" t="s">
        <v>6242</v>
      </c>
      <c r="R1" s="6" t="s">
        <v>6198</v>
      </c>
      <c r="S1" t="s">
        <v>6220</v>
      </c>
    </row>
    <row r="2" spans="1:22" x14ac:dyDescent="0.35">
      <c r="A2" s="14">
        <v>44592</v>
      </c>
      <c r="B2" s="5">
        <v>1269.4149999999995</v>
      </c>
      <c r="R2" s="7" t="s">
        <v>6200</v>
      </c>
      <c r="S2" s="5"/>
      <c r="U2" s="53">
        <v>43496</v>
      </c>
      <c r="V2" s="5">
        <v>828.9849999999999</v>
      </c>
    </row>
    <row r="3" spans="1:22" x14ac:dyDescent="0.35">
      <c r="A3" s="14">
        <v>44620</v>
      </c>
      <c r="B3" s="5">
        <v>393.63</v>
      </c>
      <c r="R3" s="40" t="s">
        <v>6204</v>
      </c>
      <c r="S3" s="5">
        <v>828.9849999999999</v>
      </c>
      <c r="U3" s="54">
        <v>43524</v>
      </c>
      <c r="V3" s="5">
        <v>987.40499999999997</v>
      </c>
    </row>
    <row r="4" spans="1:22" x14ac:dyDescent="0.35">
      <c r="A4" s="14">
        <v>44651</v>
      </c>
      <c r="B4" s="5">
        <v>1315.2049999999999</v>
      </c>
      <c r="R4" s="40" t="s">
        <v>6205</v>
      </c>
      <c r="S4" s="5">
        <v>987.40499999999997</v>
      </c>
      <c r="U4" s="53">
        <v>43555</v>
      </c>
      <c r="V4" s="5">
        <v>1021.1399999999998</v>
      </c>
    </row>
    <row r="5" spans="1:22" x14ac:dyDescent="0.35">
      <c r="A5" s="14">
        <v>44681</v>
      </c>
      <c r="B5" s="5">
        <v>776.44999999999993</v>
      </c>
      <c r="R5" s="40" t="s">
        <v>6206</v>
      </c>
      <c r="S5" s="5">
        <v>1021.1399999999998</v>
      </c>
      <c r="U5" s="53">
        <v>43585</v>
      </c>
      <c r="V5" s="5">
        <v>1680.7499999999998</v>
      </c>
    </row>
    <row r="6" spans="1:22" x14ac:dyDescent="0.35">
      <c r="A6" s="14">
        <v>44712</v>
      </c>
      <c r="B6" s="5">
        <v>1002.37</v>
      </c>
      <c r="R6" s="40" t="s">
        <v>6207</v>
      </c>
      <c r="S6" s="5">
        <v>1680.7499999999998</v>
      </c>
      <c r="U6" s="54">
        <v>43616</v>
      </c>
      <c r="V6" s="5">
        <v>398.565</v>
      </c>
    </row>
    <row r="7" spans="1:22" x14ac:dyDescent="0.35">
      <c r="A7" s="14">
        <v>44742</v>
      </c>
      <c r="B7" s="5">
        <v>1155.3899999999996</v>
      </c>
      <c r="R7" s="40" t="s">
        <v>6208</v>
      </c>
      <c r="S7" s="5">
        <v>398.565</v>
      </c>
      <c r="U7" s="53">
        <v>43646</v>
      </c>
      <c r="V7" s="5">
        <v>1384.6799999999998</v>
      </c>
    </row>
    <row r="8" spans="1:22" x14ac:dyDescent="0.35">
      <c r="A8" s="14">
        <v>44773</v>
      </c>
      <c r="B8" s="5">
        <v>906.73</v>
      </c>
      <c r="R8" s="40" t="s">
        <v>6209</v>
      </c>
      <c r="S8" s="5">
        <v>1384.6799999999998</v>
      </c>
      <c r="U8" s="53">
        <v>43677</v>
      </c>
      <c r="V8" s="5">
        <v>1004.135</v>
      </c>
    </row>
    <row r="9" spans="1:22" x14ac:dyDescent="0.35">
      <c r="A9" s="14">
        <v>44804</v>
      </c>
      <c r="B9" s="5">
        <v>244.24499999999998</v>
      </c>
      <c r="C9" s="5">
        <v>244.24499999999998</v>
      </c>
      <c r="D9" s="5">
        <v>244.24499999999998</v>
      </c>
      <c r="E9" s="5">
        <v>244.24499999999998</v>
      </c>
      <c r="R9" s="40" t="s">
        <v>6210</v>
      </c>
      <c r="S9" s="5">
        <v>1004.135</v>
      </c>
      <c r="U9" s="54">
        <v>43708</v>
      </c>
      <c r="V9" s="5">
        <v>706.34500000000003</v>
      </c>
    </row>
    <row r="10" spans="1:22" x14ac:dyDescent="0.35">
      <c r="A10" s="14">
        <v>44835</v>
      </c>
      <c r="C10" s="5">
        <f>_xlfn.FORECAST.ETS(A10,$B$2:$B$9,$A$2:$A$9,1,1)</f>
        <v>1013.2139522453813</v>
      </c>
      <c r="D10" s="5">
        <f>C10-_xlfn.FORECAST.ETS.CONFINT(A10,$B$2:$B$9,$A$2:$A$9,0.95,1,1)</f>
        <v>438.91783206960099</v>
      </c>
      <c r="E10" s="5">
        <f>C10+_xlfn.FORECAST.ETS.CONFINT(A10,$B$2:$B$9,$A$2:$A$9,0.95,1,1)</f>
        <v>1587.5100724211616</v>
      </c>
      <c r="R10" s="40" t="s">
        <v>6211</v>
      </c>
      <c r="S10" s="5">
        <v>706.34500000000003</v>
      </c>
      <c r="U10" s="53">
        <v>43738</v>
      </c>
      <c r="V10" s="5">
        <v>1277.0199999999998</v>
      </c>
    </row>
    <row r="11" spans="1:22" x14ac:dyDescent="0.35">
      <c r="A11" s="14">
        <v>44865</v>
      </c>
      <c r="C11" s="5">
        <f>_xlfn.FORECAST.ETS(A11,$B$2:$B$9,$A$2:$A$9,1,1)</f>
        <v>440.74506383854362</v>
      </c>
      <c r="D11" s="5">
        <f>C11-_xlfn.FORECAST.ETS.CONFINT(A11,$B$2:$B$9,$A$2:$A$9,0.95,1,1)</f>
        <v>-133.55364066396271</v>
      </c>
      <c r="E11" s="5">
        <f>C11+_xlfn.FORECAST.ETS.CONFINT(A11,$B$2:$B$9,$A$2:$A$9,0.95,1,1)</f>
        <v>1015.0437683410499</v>
      </c>
      <c r="R11" s="40" t="s">
        <v>6212</v>
      </c>
      <c r="S11" s="5">
        <v>1277.0199999999998</v>
      </c>
      <c r="U11" s="53">
        <v>43769</v>
      </c>
      <c r="V11" s="5">
        <v>884.96999999999991</v>
      </c>
    </row>
    <row r="12" spans="1:22" x14ac:dyDescent="0.35">
      <c r="A12" s="14">
        <v>44896</v>
      </c>
      <c r="C12" s="5">
        <f>_xlfn.FORECAST.ETS(A12,$B$2:$B$9,$A$2:$A$9,1,1)</f>
        <v>956.96934706469176</v>
      </c>
      <c r="D12" s="5">
        <f>C12-_xlfn.FORECAST.ETS.CONFINT(A12,$B$2:$B$9,$A$2:$A$9,0.95,1,1)</f>
        <v>377.91194869281242</v>
      </c>
      <c r="E12" s="5">
        <f>C12+_xlfn.FORECAST.ETS.CONFINT(A12,$B$2:$B$9,$A$2:$A$9,0.95,1,1)</f>
        <v>1536.0267454365712</v>
      </c>
      <c r="R12" s="40" t="s">
        <v>6213</v>
      </c>
      <c r="S12" s="5">
        <v>884.96999999999991</v>
      </c>
      <c r="U12" s="54">
        <v>43799</v>
      </c>
      <c r="V12" s="5">
        <v>823.38499999999988</v>
      </c>
    </row>
    <row r="13" spans="1:22" x14ac:dyDescent="0.35">
      <c r="A13" s="14">
        <v>44926</v>
      </c>
      <c r="C13" s="5">
        <f>_xlfn.FORECAST.ETS(A13,$B$2:$B$9,$A$2:$A$9,1,1)</f>
        <v>384.5004586578541</v>
      </c>
      <c r="D13" s="5">
        <f>C13-_xlfn.FORECAST.ETS.CONFINT(A13,$B$2:$B$9,$A$2:$A$9,0.95,1,1)</f>
        <v>-194.56405934514942</v>
      </c>
      <c r="E13" s="5">
        <f>C13+_xlfn.FORECAST.ETS.CONFINT(A13,$B$2:$B$9,$A$2:$A$9,0.95,1,1)</f>
        <v>963.56497666085761</v>
      </c>
      <c r="R13" s="40" t="s">
        <v>6214</v>
      </c>
      <c r="S13" s="5">
        <v>823.38499999999988</v>
      </c>
      <c r="U13" s="53">
        <v>43830</v>
      </c>
      <c r="V13" s="5">
        <v>1189.7849999999999</v>
      </c>
    </row>
    <row r="14" spans="1:22" x14ac:dyDescent="0.35">
      <c r="R14" s="40" t="s">
        <v>6215</v>
      </c>
      <c r="S14" s="5">
        <v>1189.7849999999999</v>
      </c>
      <c r="U14" s="53">
        <v>43861</v>
      </c>
      <c r="V14" s="5">
        <v>566.94999999999993</v>
      </c>
    </row>
    <row r="15" spans="1:22" x14ac:dyDescent="0.35">
      <c r="R15" s="52" t="s">
        <v>6201</v>
      </c>
      <c r="S15" s="5"/>
      <c r="U15" s="54">
        <v>43890</v>
      </c>
      <c r="V15" s="5">
        <v>1798.3399999999997</v>
      </c>
    </row>
    <row r="16" spans="1:22" x14ac:dyDescent="0.35">
      <c r="R16" s="40" t="s">
        <v>6204</v>
      </c>
      <c r="S16" s="5">
        <v>566.94999999999993</v>
      </c>
      <c r="U16" s="53">
        <v>43921</v>
      </c>
      <c r="V16" s="5">
        <v>914.78999999999985</v>
      </c>
    </row>
    <row r="17" spans="18:22" x14ac:dyDescent="0.35">
      <c r="R17" s="40" t="s">
        <v>6205</v>
      </c>
      <c r="S17" s="5">
        <v>1798.3399999999997</v>
      </c>
      <c r="U17" s="53">
        <v>43951</v>
      </c>
      <c r="V17" s="5">
        <v>761.80999999999983</v>
      </c>
    </row>
    <row r="18" spans="18:22" x14ac:dyDescent="0.35">
      <c r="R18" s="40" t="s">
        <v>6206</v>
      </c>
      <c r="S18" s="5">
        <v>914.78999999999985</v>
      </c>
      <c r="U18" s="54">
        <v>43982</v>
      </c>
      <c r="V18" s="5">
        <v>939.35500000000013</v>
      </c>
    </row>
    <row r="19" spans="18:22" x14ac:dyDescent="0.35">
      <c r="R19" s="40" t="s">
        <v>6207</v>
      </c>
      <c r="S19" s="5">
        <v>761.80999999999983</v>
      </c>
      <c r="U19" s="53">
        <v>44012</v>
      </c>
      <c r="V19" s="5">
        <v>1438.4399999999998</v>
      </c>
    </row>
    <row r="20" spans="18:22" x14ac:dyDescent="0.35">
      <c r="R20" s="40" t="s">
        <v>6208</v>
      </c>
      <c r="S20" s="5">
        <v>939.35500000000013</v>
      </c>
      <c r="U20" s="53">
        <v>44043</v>
      </c>
      <c r="V20" s="5">
        <v>1308.9449999999999</v>
      </c>
    </row>
    <row r="21" spans="18:22" x14ac:dyDescent="0.35">
      <c r="R21" s="40" t="s">
        <v>6209</v>
      </c>
      <c r="S21" s="5">
        <v>1438.4399999999998</v>
      </c>
      <c r="U21" s="54">
        <v>44074</v>
      </c>
      <c r="V21" s="5">
        <v>300.39999999999998</v>
      </c>
    </row>
    <row r="22" spans="18:22" x14ac:dyDescent="0.35">
      <c r="R22" s="40" t="s">
        <v>6210</v>
      </c>
      <c r="S22" s="5">
        <v>1308.9449999999999</v>
      </c>
      <c r="U22" s="53">
        <v>44104</v>
      </c>
      <c r="V22" s="5">
        <v>713.05</v>
      </c>
    </row>
    <row r="23" spans="18:22" x14ac:dyDescent="0.35">
      <c r="R23" s="40" t="s">
        <v>6211</v>
      </c>
      <c r="S23" s="5">
        <v>300.39999999999998</v>
      </c>
      <c r="U23" s="53">
        <v>44135</v>
      </c>
      <c r="V23" s="5">
        <v>1514.7049999999999</v>
      </c>
    </row>
    <row r="24" spans="18:22" x14ac:dyDescent="0.35">
      <c r="R24" s="40" t="s">
        <v>6212</v>
      </c>
      <c r="S24" s="5">
        <v>713.05</v>
      </c>
      <c r="U24" s="54">
        <v>44165</v>
      </c>
      <c r="V24" s="5">
        <v>1108.865</v>
      </c>
    </row>
    <row r="25" spans="18:22" x14ac:dyDescent="0.35">
      <c r="R25" s="40" t="s">
        <v>6213</v>
      </c>
      <c r="S25" s="5">
        <v>1514.7049999999999</v>
      </c>
      <c r="U25" s="53">
        <v>44196</v>
      </c>
      <c r="V25" s="5">
        <v>751.89499999999975</v>
      </c>
    </row>
    <row r="26" spans="18:22" x14ac:dyDescent="0.35">
      <c r="R26" s="40" t="s">
        <v>6214</v>
      </c>
      <c r="S26" s="5">
        <v>1108.865</v>
      </c>
      <c r="U26" s="53">
        <v>44227</v>
      </c>
      <c r="V26" s="5">
        <v>837.68499999999995</v>
      </c>
    </row>
    <row r="27" spans="18:22" x14ac:dyDescent="0.35">
      <c r="R27" s="40" t="s">
        <v>6215</v>
      </c>
      <c r="S27" s="5">
        <v>751.89499999999975</v>
      </c>
      <c r="U27" s="54">
        <v>44255</v>
      </c>
      <c r="V27" s="5">
        <v>958.82999999999981</v>
      </c>
    </row>
    <row r="28" spans="18:22" x14ac:dyDescent="0.35">
      <c r="R28" s="52" t="s">
        <v>6202</v>
      </c>
      <c r="S28" s="5"/>
      <c r="U28" s="53">
        <v>44286</v>
      </c>
      <c r="V28" s="5">
        <v>1544.64</v>
      </c>
    </row>
    <row r="29" spans="18:22" x14ac:dyDescent="0.35">
      <c r="R29" s="40" t="s">
        <v>6204</v>
      </c>
      <c r="S29" s="5">
        <v>837.68499999999995</v>
      </c>
      <c r="U29" s="53">
        <v>44316</v>
      </c>
      <c r="V29" s="5">
        <v>1005.5849999999998</v>
      </c>
    </row>
    <row r="30" spans="18:22" x14ac:dyDescent="0.35">
      <c r="R30" s="40" t="s">
        <v>6205</v>
      </c>
      <c r="S30" s="5">
        <v>958.82999999999981</v>
      </c>
      <c r="U30" s="54">
        <v>44347</v>
      </c>
      <c r="V30" s="5">
        <v>907.69</v>
      </c>
    </row>
    <row r="31" spans="18:22" x14ac:dyDescent="0.35">
      <c r="R31" s="40" t="s">
        <v>6206</v>
      </c>
      <c r="S31" s="5">
        <v>1544.64</v>
      </c>
      <c r="U31" s="53">
        <v>44377</v>
      </c>
      <c r="V31" s="5">
        <v>864.52999999999986</v>
      </c>
    </row>
    <row r="32" spans="18:22" x14ac:dyDescent="0.35">
      <c r="R32" s="40" t="s">
        <v>6207</v>
      </c>
      <c r="S32" s="5">
        <v>1005.5849999999998</v>
      </c>
      <c r="U32" s="53">
        <v>44408</v>
      </c>
      <c r="V32" s="5">
        <v>763.1049999999999</v>
      </c>
    </row>
    <row r="33" spans="18:22" x14ac:dyDescent="0.35">
      <c r="R33" s="40" t="s">
        <v>6208</v>
      </c>
      <c r="S33" s="5">
        <v>907.69</v>
      </c>
      <c r="U33" s="54">
        <v>44439</v>
      </c>
      <c r="V33" s="5">
        <v>1075.9100000000001</v>
      </c>
    </row>
    <row r="34" spans="18:22" x14ac:dyDescent="0.35">
      <c r="R34" s="40" t="s">
        <v>6209</v>
      </c>
      <c r="S34" s="5">
        <v>864.52999999999986</v>
      </c>
      <c r="U34" s="53">
        <v>44469</v>
      </c>
      <c r="V34" s="5">
        <v>1643.5749999999998</v>
      </c>
    </row>
    <row r="35" spans="18:22" x14ac:dyDescent="0.35">
      <c r="R35" s="40" t="s">
        <v>6210</v>
      </c>
      <c r="S35" s="5">
        <v>763.1049999999999</v>
      </c>
      <c r="U35" s="53">
        <v>44500</v>
      </c>
      <c r="V35" s="5">
        <v>1400.3999999999996</v>
      </c>
    </row>
    <row r="36" spans="18:22" x14ac:dyDescent="0.35">
      <c r="R36" s="40" t="s">
        <v>6211</v>
      </c>
      <c r="S36" s="5">
        <v>1075.9100000000001</v>
      </c>
      <c r="U36" s="54">
        <v>44530</v>
      </c>
      <c r="V36" s="5">
        <v>1616.1799999999998</v>
      </c>
    </row>
    <row r="37" spans="18:22" x14ac:dyDescent="0.35">
      <c r="R37" s="40" t="s">
        <v>6212</v>
      </c>
      <c r="S37" s="5">
        <v>1643.5749999999998</v>
      </c>
      <c r="U37" s="53">
        <v>44561</v>
      </c>
      <c r="V37" s="5">
        <v>1147.98</v>
      </c>
    </row>
    <row r="38" spans="18:22" x14ac:dyDescent="0.35">
      <c r="R38" s="40" t="s">
        <v>6213</v>
      </c>
      <c r="S38" s="5">
        <v>1400.3999999999996</v>
      </c>
      <c r="U38" s="53">
        <v>44592</v>
      </c>
      <c r="V38" s="5">
        <v>1269.4149999999995</v>
      </c>
    </row>
    <row r="39" spans="18:22" x14ac:dyDescent="0.35">
      <c r="R39" s="40" t="s">
        <v>6214</v>
      </c>
      <c r="S39" s="5">
        <v>1616.1799999999998</v>
      </c>
      <c r="U39" s="54">
        <v>44620</v>
      </c>
      <c r="V39" s="5">
        <v>393.63</v>
      </c>
    </row>
    <row r="40" spans="18:22" x14ac:dyDescent="0.35">
      <c r="R40" s="40" t="s">
        <v>6215</v>
      </c>
      <c r="S40" s="5">
        <v>1147.98</v>
      </c>
      <c r="U40" s="53">
        <v>44651</v>
      </c>
      <c r="V40" s="5">
        <v>1315.2049999999999</v>
      </c>
    </row>
    <row r="41" spans="18:22" x14ac:dyDescent="0.35">
      <c r="R41" s="52" t="s">
        <v>6203</v>
      </c>
      <c r="S41" s="5"/>
      <c r="U41" s="53">
        <v>44681</v>
      </c>
      <c r="V41" s="5">
        <v>776.44999999999993</v>
      </c>
    </row>
    <row r="42" spans="18:22" x14ac:dyDescent="0.35">
      <c r="R42" s="40" t="s">
        <v>6204</v>
      </c>
      <c r="S42" s="5">
        <v>1269.4149999999995</v>
      </c>
      <c r="U42" s="54">
        <v>44712</v>
      </c>
      <c r="V42" s="5">
        <v>1002.37</v>
      </c>
    </row>
    <row r="43" spans="18:22" x14ac:dyDescent="0.35">
      <c r="R43" s="40" t="s">
        <v>6205</v>
      </c>
      <c r="S43" s="5">
        <v>393.63</v>
      </c>
      <c r="U43" s="53">
        <v>44742</v>
      </c>
      <c r="V43" s="5">
        <v>1155.3899999999996</v>
      </c>
    </row>
    <row r="44" spans="18:22" x14ac:dyDescent="0.35">
      <c r="R44" s="40" t="s">
        <v>6206</v>
      </c>
      <c r="S44" s="5">
        <v>1315.2049999999999</v>
      </c>
      <c r="U44" s="53">
        <v>44773</v>
      </c>
      <c r="V44" s="5">
        <v>906.73</v>
      </c>
    </row>
    <row r="45" spans="18:22" x14ac:dyDescent="0.35">
      <c r="R45" s="40" t="s">
        <v>6207</v>
      </c>
      <c r="S45" s="5">
        <v>776.44999999999993</v>
      </c>
      <c r="U45" s="54">
        <v>44804</v>
      </c>
      <c r="V45" s="5">
        <v>244.24499999999998</v>
      </c>
    </row>
    <row r="46" spans="18:22" x14ac:dyDescent="0.35">
      <c r="R46" s="40" t="s">
        <v>6208</v>
      </c>
      <c r="S46" s="5">
        <v>1002.37</v>
      </c>
      <c r="U46" s="53">
        <v>44834</v>
      </c>
    </row>
    <row r="47" spans="18:22" x14ac:dyDescent="0.35">
      <c r="R47" s="40" t="s">
        <v>6209</v>
      </c>
      <c r="S47" s="5">
        <v>1155.3899999999996</v>
      </c>
      <c r="U47" s="53">
        <v>44865</v>
      </c>
    </row>
    <row r="48" spans="18:22" x14ac:dyDescent="0.35">
      <c r="R48" s="40" t="s">
        <v>6210</v>
      </c>
      <c r="S48" s="5">
        <v>906.73</v>
      </c>
      <c r="U48" s="54">
        <v>44895</v>
      </c>
    </row>
    <row r="49" spans="18:21" x14ac:dyDescent="0.35">
      <c r="R49" s="40" t="s">
        <v>6211</v>
      </c>
      <c r="S49" s="5">
        <v>244.24499999999998</v>
      </c>
      <c r="U49" s="53">
        <v>44926</v>
      </c>
    </row>
    <row r="50" spans="18:21" x14ac:dyDescent="0.35">
      <c r="R50" s="7" t="s">
        <v>6199</v>
      </c>
      <c r="S50" s="5">
        <v>45134.255000000005</v>
      </c>
      <c r="U50" s="53">
        <v>44957</v>
      </c>
    </row>
    <row r="51" spans="18:21" x14ac:dyDescent="0.35">
      <c r="U51" s="54">
        <v>44985</v>
      </c>
    </row>
    <row r="52" spans="18:21" x14ac:dyDescent="0.35">
      <c r="U52" s="53">
        <v>45016</v>
      </c>
    </row>
    <row r="53" spans="18:21" x14ac:dyDescent="0.35">
      <c r="U53" s="53">
        <v>45046</v>
      </c>
    </row>
    <row r="54" spans="18:21" x14ac:dyDescent="0.35">
      <c r="U54" s="54">
        <v>45077</v>
      </c>
    </row>
    <row r="55" spans="18:21" x14ac:dyDescent="0.35">
      <c r="U55" s="53">
        <v>45107</v>
      </c>
    </row>
    <row r="56" spans="18:21" x14ac:dyDescent="0.35">
      <c r="U56" s="53">
        <v>45138</v>
      </c>
    </row>
    <row r="57" spans="18:21" x14ac:dyDescent="0.35">
      <c r="U57" s="54">
        <v>45169</v>
      </c>
    </row>
    <row r="58" spans="18:21" x14ac:dyDescent="0.35">
      <c r="U58" s="53">
        <v>45199</v>
      </c>
    </row>
    <row r="59" spans="18:21" x14ac:dyDescent="0.35">
      <c r="U59" s="53">
        <v>45230</v>
      </c>
    </row>
    <row r="60" spans="18:21" x14ac:dyDescent="0.35">
      <c r="U60" s="54">
        <v>45260</v>
      </c>
    </row>
    <row r="61" spans="18:21" x14ac:dyDescent="0.35">
      <c r="U61" s="53">
        <v>45291</v>
      </c>
    </row>
    <row r="62" spans="18:21" x14ac:dyDescent="0.35">
      <c r="U62" s="53">
        <v>45322</v>
      </c>
    </row>
    <row r="63" spans="18:21" x14ac:dyDescent="0.35">
      <c r="U63" s="54">
        <v>45351</v>
      </c>
    </row>
    <row r="64" spans="18:21" x14ac:dyDescent="0.35">
      <c r="U64" s="53">
        <v>45382</v>
      </c>
    </row>
    <row r="65" spans="21:21" x14ac:dyDescent="0.35">
      <c r="U65" s="53">
        <v>45412</v>
      </c>
    </row>
    <row r="66" spans="21:21" x14ac:dyDescent="0.35">
      <c r="U66" s="54">
        <v>45443</v>
      </c>
    </row>
    <row r="67" spans="21:21" x14ac:dyDescent="0.35">
      <c r="U67" s="53">
        <v>45473</v>
      </c>
    </row>
    <row r="68" spans="21:21" x14ac:dyDescent="0.35">
      <c r="U68" s="53">
        <v>45504</v>
      </c>
    </row>
    <row r="69" spans="21:21" x14ac:dyDescent="0.35">
      <c r="U69" s="54">
        <v>45535</v>
      </c>
    </row>
    <row r="70" spans="21:21" x14ac:dyDescent="0.35">
      <c r="U70" s="53">
        <v>45565</v>
      </c>
    </row>
    <row r="71" spans="21:21" x14ac:dyDescent="0.35">
      <c r="U71" s="53">
        <v>45596</v>
      </c>
    </row>
    <row r="72" spans="21:21" x14ac:dyDescent="0.35">
      <c r="U72" s="54">
        <v>45626</v>
      </c>
    </row>
    <row r="73" spans="21:21" x14ac:dyDescent="0.35">
      <c r="U73" s="53">
        <v>45657</v>
      </c>
    </row>
    <row r="74" spans="21:21" x14ac:dyDescent="0.35">
      <c r="U74" s="53">
        <v>45688</v>
      </c>
    </row>
    <row r="75" spans="21:21" x14ac:dyDescent="0.35">
      <c r="U75" s="54">
        <v>45716</v>
      </c>
    </row>
    <row r="76" spans="21:21" x14ac:dyDescent="0.35">
      <c r="U76" s="53">
        <v>45747</v>
      </c>
    </row>
    <row r="77" spans="21:21" x14ac:dyDescent="0.35">
      <c r="U77" s="53">
        <v>45777</v>
      </c>
    </row>
    <row r="78" spans="21:21" x14ac:dyDescent="0.35">
      <c r="U78" s="54">
        <v>45808</v>
      </c>
    </row>
    <row r="79" spans="21:21" x14ac:dyDescent="0.35">
      <c r="U79" s="53">
        <v>45838</v>
      </c>
    </row>
    <row r="80" spans="21:21" x14ac:dyDescent="0.35">
      <c r="U80" s="53">
        <v>45869</v>
      </c>
    </row>
    <row r="81" spans="21:21" x14ac:dyDescent="0.35">
      <c r="U81" s="54">
        <v>45900</v>
      </c>
    </row>
    <row r="82" spans="21:21" x14ac:dyDescent="0.35">
      <c r="U82" s="53">
        <v>45930</v>
      </c>
    </row>
    <row r="83" spans="21:21" x14ac:dyDescent="0.35">
      <c r="U83" s="53">
        <v>45961</v>
      </c>
    </row>
    <row r="84" spans="21:21" x14ac:dyDescent="0.35">
      <c r="U84" s="54">
        <v>45991</v>
      </c>
    </row>
    <row r="85" spans="21:21" x14ac:dyDescent="0.35">
      <c r="U85" s="53">
        <v>46022</v>
      </c>
    </row>
  </sheetData>
  <phoneticPr fontId="3" type="noConversion"/>
  <pageMargins left="0.7" right="0.7" top="0.75" bottom="0.75" header="0.3" footer="0.3"/>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5"/>
  <dimension ref="A1:T1004"/>
  <sheetViews>
    <sheetView topLeftCell="O1" zoomScale="82" zoomScaleNormal="82" workbookViewId="0">
      <selection activeCell="X25" sqref="X25"/>
    </sheetView>
  </sheetViews>
  <sheetFormatPr defaultRowHeight="14.5" x14ac:dyDescent="0.35"/>
  <cols>
    <col min="1" max="1" width="15.54296875" bestFit="1" customWidth="1"/>
    <col min="2" max="2" width="18.26953125" bestFit="1" customWidth="1"/>
    <col min="3" max="3" width="16.1796875" bestFit="1" customWidth="1"/>
    <col min="4" max="4" width="11.453125" customWidth="1"/>
    <col min="5" max="5" width="10.08984375" customWidth="1"/>
    <col min="6" max="6" width="24.6328125" bestFit="1" customWidth="1"/>
    <col min="7" max="7" width="40.08984375" bestFit="1" customWidth="1"/>
    <col min="8" max="8" width="15.81640625" bestFit="1" customWidth="1"/>
    <col min="9" max="9" width="12.81640625" customWidth="1"/>
    <col min="10" max="10" width="12.1796875" customWidth="1"/>
    <col min="11" max="11" width="6.26953125" customWidth="1"/>
    <col min="12" max="12" width="10.90625" customWidth="1"/>
    <col min="13" max="13" width="7.6328125" bestFit="1" customWidth="1"/>
    <col min="14" max="14" width="18" customWidth="1"/>
    <col min="15" max="15" width="13.54296875" customWidth="1"/>
    <col min="16" max="16" width="14" bestFit="1" customWidth="1"/>
    <col min="18" max="18" width="14.1796875" customWidth="1"/>
    <col min="19" max="19" width="13.1796875" bestFit="1" customWidth="1"/>
    <col min="20" max="20" width="11.7265625" bestFit="1" customWidth="1"/>
    <col min="21" max="21" width="11.453125" bestFit="1" customWidth="1"/>
    <col min="23" max="23" width="21.7265625" customWidth="1"/>
    <col min="24" max="24" width="22.1796875" customWidth="1"/>
    <col min="25" max="25" width="11.7265625" bestFit="1" customWidth="1"/>
    <col min="26" max="36" width="9.08984375" bestFit="1" customWidth="1"/>
    <col min="37" max="37" width="10.7265625" bestFit="1" customWidth="1"/>
    <col min="38" max="39" width="10.08984375" bestFit="1" customWidth="1"/>
    <col min="40" max="40" width="9.08984375" bestFit="1" customWidth="1"/>
    <col min="41" max="41" width="10.7265625" bestFit="1" customWidth="1"/>
    <col min="42" max="713" width="10.453125" bestFit="1" customWidth="1"/>
    <col min="714" max="714" width="10.7265625" bestFit="1" customWidth="1"/>
    <col min="715" max="715" width="13.6328125" bestFit="1" customWidth="1"/>
    <col min="716" max="716" width="14" bestFit="1" customWidth="1"/>
    <col min="717" max="717" width="14.54296875" bestFit="1" customWidth="1"/>
    <col min="718" max="718" width="15" bestFit="1" customWidth="1"/>
    <col min="719" max="719" width="14.7265625" bestFit="1" customWidth="1"/>
    <col min="720" max="720" width="15" bestFit="1" customWidth="1"/>
    <col min="721" max="721" width="15.26953125" bestFit="1" customWidth="1"/>
    <col min="722" max="722" width="15" bestFit="1" customWidth="1"/>
    <col min="723" max="723" width="14.26953125" bestFit="1" customWidth="1"/>
    <col min="724" max="724" width="15.26953125" bestFit="1" customWidth="1"/>
    <col min="725" max="725" width="15" bestFit="1" customWidth="1"/>
    <col min="726" max="726" width="14.453125" bestFit="1" customWidth="1"/>
    <col min="727" max="727" width="14.54296875" bestFit="1" customWidth="1"/>
    <col min="728" max="728" width="15.08984375" bestFit="1" customWidth="1"/>
    <col min="729" max="730" width="14.54296875" bestFit="1" customWidth="1"/>
    <col min="731" max="732" width="14.7265625" bestFit="1" customWidth="1"/>
    <col min="733" max="734" width="14.54296875" bestFit="1" customWidth="1"/>
    <col min="735" max="735" width="15.26953125" bestFit="1" customWidth="1"/>
    <col min="736" max="736" width="15.08984375" bestFit="1" customWidth="1"/>
    <col min="737" max="737" width="14.7265625" bestFit="1" customWidth="1"/>
    <col min="738" max="738" width="14.453125" bestFit="1" customWidth="1"/>
    <col min="739" max="739" width="15.26953125" bestFit="1" customWidth="1"/>
    <col min="740" max="740" width="15.08984375" bestFit="1" customWidth="1"/>
    <col min="741" max="741" width="14.453125" bestFit="1" customWidth="1"/>
    <col min="742" max="742" width="15.08984375" bestFit="1" customWidth="1"/>
    <col min="743" max="743" width="13.7265625" bestFit="1" customWidth="1"/>
    <col min="744" max="744" width="14.54296875" bestFit="1" customWidth="1"/>
    <col min="745" max="745" width="15.08984375" bestFit="1" customWidth="1"/>
    <col min="746" max="747" width="14.54296875" bestFit="1" customWidth="1"/>
    <col min="748" max="748" width="15.26953125" bestFit="1" customWidth="1"/>
    <col min="749" max="749" width="15.90625" bestFit="1" customWidth="1"/>
    <col min="750" max="750" width="15" bestFit="1" customWidth="1"/>
    <col min="751" max="751" width="14.453125" bestFit="1" customWidth="1"/>
    <col min="752" max="752" width="15.26953125" bestFit="1" customWidth="1"/>
    <col min="753" max="753" width="15.08984375" bestFit="1" customWidth="1"/>
    <col min="754" max="754" width="15.81640625" bestFit="1" customWidth="1"/>
    <col min="755" max="755" width="15" bestFit="1" customWidth="1"/>
    <col min="756" max="756" width="14.453125" bestFit="1" customWidth="1"/>
    <col min="757" max="757" width="14.7265625" bestFit="1" customWidth="1"/>
    <col min="758" max="758" width="14.54296875" bestFit="1" customWidth="1"/>
    <col min="759" max="759" width="15.36328125" bestFit="1" customWidth="1"/>
    <col min="760" max="760" width="15" bestFit="1" customWidth="1"/>
    <col min="761" max="761" width="14.7265625" bestFit="1" customWidth="1"/>
    <col min="762" max="762" width="14.54296875" bestFit="1" customWidth="1"/>
    <col min="763" max="763" width="15.81640625" bestFit="1" customWidth="1"/>
    <col min="764" max="765" width="15.08984375" bestFit="1" customWidth="1"/>
    <col min="766" max="767" width="15" bestFit="1" customWidth="1"/>
    <col min="768" max="768" width="15.81640625" bestFit="1" customWidth="1"/>
    <col min="769" max="769" width="15" bestFit="1" customWidth="1"/>
    <col min="770" max="770" width="14.26953125" bestFit="1" customWidth="1"/>
    <col min="771" max="771" width="15.08984375" bestFit="1" customWidth="1"/>
    <col min="772" max="772" width="14" bestFit="1" customWidth="1"/>
    <col min="773" max="773" width="14.26953125" bestFit="1" customWidth="1"/>
    <col min="774" max="775" width="14.453125" bestFit="1" customWidth="1"/>
    <col min="776" max="776" width="15.26953125" bestFit="1" customWidth="1"/>
    <col min="777" max="777" width="14" bestFit="1" customWidth="1"/>
    <col min="778" max="778" width="15.26953125" bestFit="1" customWidth="1"/>
    <col min="779" max="779" width="14.54296875" bestFit="1" customWidth="1"/>
    <col min="780" max="780" width="14.26953125" bestFit="1" customWidth="1"/>
    <col min="781" max="781" width="14.54296875" bestFit="1" customWidth="1"/>
    <col min="782" max="782" width="15" bestFit="1" customWidth="1"/>
    <col min="783" max="783" width="15.08984375" bestFit="1" customWidth="1"/>
    <col min="784" max="784" width="14.54296875" bestFit="1" customWidth="1"/>
    <col min="785" max="785" width="15" bestFit="1" customWidth="1"/>
    <col min="786" max="786" width="14.453125" bestFit="1" customWidth="1"/>
    <col min="787" max="788" width="15.08984375" bestFit="1" customWidth="1"/>
    <col min="789" max="789" width="15" bestFit="1" customWidth="1"/>
    <col min="790" max="791" width="15.08984375" bestFit="1" customWidth="1"/>
    <col min="792" max="792" width="15" bestFit="1" customWidth="1"/>
    <col min="793" max="793" width="15.26953125" bestFit="1" customWidth="1"/>
    <col min="794" max="794" width="14.54296875" bestFit="1" customWidth="1"/>
    <col min="795" max="795" width="15.54296875" bestFit="1" customWidth="1"/>
    <col min="796" max="796" width="15" bestFit="1" customWidth="1"/>
    <col min="797" max="797" width="14.7265625" bestFit="1" customWidth="1"/>
    <col min="798" max="798" width="15.08984375" bestFit="1" customWidth="1"/>
    <col min="799" max="799" width="15.26953125" bestFit="1" customWidth="1"/>
    <col min="800" max="800" width="14.7265625" bestFit="1" customWidth="1"/>
    <col min="801" max="801" width="15.26953125" bestFit="1" customWidth="1"/>
    <col min="802" max="802" width="15.54296875" bestFit="1" customWidth="1"/>
    <col min="803" max="803" width="14.7265625" bestFit="1" customWidth="1"/>
    <col min="804" max="804" width="15.36328125" bestFit="1" customWidth="1"/>
    <col min="805" max="805" width="14.54296875" bestFit="1" customWidth="1"/>
    <col min="806" max="807" width="14.7265625" bestFit="1" customWidth="1"/>
    <col min="808" max="808" width="15" bestFit="1" customWidth="1"/>
    <col min="809" max="809" width="15.08984375" bestFit="1" customWidth="1"/>
    <col min="810" max="812" width="15" bestFit="1" customWidth="1"/>
    <col min="813" max="813" width="14.7265625" bestFit="1" customWidth="1"/>
    <col min="814" max="814" width="15.26953125" bestFit="1" customWidth="1"/>
    <col min="815" max="815" width="14.7265625" bestFit="1" customWidth="1"/>
    <col min="816" max="816" width="14.26953125" bestFit="1" customWidth="1"/>
    <col min="817" max="817" width="15.08984375" bestFit="1" customWidth="1"/>
    <col min="818" max="818" width="14.7265625" bestFit="1" customWidth="1"/>
    <col min="819" max="819" width="15" bestFit="1" customWidth="1"/>
    <col min="820" max="820" width="14.7265625" bestFit="1" customWidth="1"/>
    <col min="821" max="821" width="14.26953125" bestFit="1" customWidth="1"/>
    <col min="822" max="822" width="15" bestFit="1" customWidth="1"/>
    <col min="823" max="823" width="15.08984375" bestFit="1" customWidth="1"/>
    <col min="824" max="824" width="15" bestFit="1" customWidth="1"/>
    <col min="825" max="825" width="15.81640625" bestFit="1" customWidth="1"/>
    <col min="826" max="826" width="15" bestFit="1" customWidth="1"/>
    <col min="827" max="827" width="14.7265625" bestFit="1" customWidth="1"/>
    <col min="828" max="828" width="15.36328125" bestFit="1" customWidth="1"/>
    <col min="829" max="829" width="14.54296875" bestFit="1" customWidth="1"/>
    <col min="830" max="830" width="15" bestFit="1" customWidth="1"/>
    <col min="831" max="831" width="14.7265625" bestFit="1" customWidth="1"/>
    <col min="832" max="832" width="15" bestFit="1" customWidth="1"/>
    <col min="833" max="833" width="15.54296875" bestFit="1" customWidth="1"/>
    <col min="834" max="834" width="15.08984375" bestFit="1" customWidth="1"/>
    <col min="835" max="836" width="14.7265625" bestFit="1" customWidth="1"/>
    <col min="837" max="837" width="15.08984375" bestFit="1" customWidth="1"/>
    <col min="838" max="838" width="14.54296875" bestFit="1" customWidth="1"/>
    <col min="839" max="839" width="15" bestFit="1" customWidth="1"/>
    <col min="840" max="840" width="14.54296875" bestFit="1" customWidth="1"/>
    <col min="841" max="841" width="14.7265625" bestFit="1" customWidth="1"/>
    <col min="842" max="842" width="14.54296875" bestFit="1" customWidth="1"/>
    <col min="843" max="844" width="15.26953125" bestFit="1" customWidth="1"/>
    <col min="845" max="845" width="15.54296875" bestFit="1" customWidth="1"/>
    <col min="846" max="846" width="15.08984375" bestFit="1" customWidth="1"/>
    <col min="847" max="847" width="14.7265625" bestFit="1" customWidth="1"/>
    <col min="848" max="849" width="15" bestFit="1" customWidth="1"/>
    <col min="850" max="850" width="14.7265625" bestFit="1" customWidth="1"/>
    <col min="851" max="851" width="14.54296875" bestFit="1" customWidth="1"/>
    <col min="852" max="852" width="14.7265625" bestFit="1" customWidth="1"/>
    <col min="853" max="853" width="14.453125" bestFit="1" customWidth="1"/>
    <col min="854" max="855" width="14.54296875" bestFit="1" customWidth="1"/>
    <col min="856" max="857" width="15.08984375" bestFit="1" customWidth="1"/>
    <col min="858" max="858" width="14.54296875" bestFit="1" customWidth="1"/>
    <col min="859" max="859" width="14.7265625" bestFit="1" customWidth="1"/>
    <col min="860" max="860" width="15.54296875" bestFit="1" customWidth="1"/>
    <col min="861" max="861" width="14.453125" bestFit="1" customWidth="1"/>
    <col min="862" max="862" width="14" bestFit="1" customWidth="1"/>
    <col min="863" max="863" width="15.08984375" bestFit="1" customWidth="1"/>
    <col min="864" max="864" width="14.453125" bestFit="1" customWidth="1"/>
    <col min="865" max="865" width="15" bestFit="1" customWidth="1"/>
    <col min="866" max="866" width="13.7265625" bestFit="1" customWidth="1"/>
    <col min="867" max="867" width="15.26953125" bestFit="1" customWidth="1"/>
    <col min="868" max="868" width="15" bestFit="1" customWidth="1"/>
    <col min="869" max="869" width="14" bestFit="1" customWidth="1"/>
    <col min="870" max="870" width="14.7265625" bestFit="1" customWidth="1"/>
    <col min="871" max="871" width="15" bestFit="1" customWidth="1"/>
    <col min="872" max="872" width="14.453125" bestFit="1" customWidth="1"/>
    <col min="873" max="873" width="15.08984375" bestFit="1" customWidth="1"/>
    <col min="874" max="874" width="14.7265625" bestFit="1" customWidth="1"/>
    <col min="875" max="875" width="15.08984375" bestFit="1" customWidth="1"/>
    <col min="876" max="876" width="14.54296875" bestFit="1" customWidth="1"/>
    <col min="877" max="877" width="15" bestFit="1" customWidth="1"/>
    <col min="878" max="878" width="15.08984375" bestFit="1" customWidth="1"/>
    <col min="879" max="879" width="14.54296875" bestFit="1" customWidth="1"/>
    <col min="880" max="880" width="15" bestFit="1" customWidth="1"/>
    <col min="881" max="881" width="14.7265625" bestFit="1" customWidth="1"/>
    <col min="882" max="882" width="15.26953125" bestFit="1" customWidth="1"/>
    <col min="883" max="883" width="15.54296875" bestFit="1" customWidth="1"/>
    <col min="884" max="884" width="15.81640625" bestFit="1" customWidth="1"/>
    <col min="885" max="885" width="14.7265625" bestFit="1" customWidth="1"/>
    <col min="886" max="886" width="14.453125" bestFit="1" customWidth="1"/>
    <col min="887" max="887" width="15.54296875" bestFit="1" customWidth="1"/>
    <col min="888" max="888" width="15.36328125" bestFit="1" customWidth="1"/>
    <col min="889" max="889" width="14.453125" bestFit="1" customWidth="1"/>
    <col min="890" max="890" width="13.7265625" bestFit="1" customWidth="1"/>
    <col min="891" max="892" width="15.08984375" bestFit="1" customWidth="1"/>
    <col min="893" max="893" width="14.26953125" bestFit="1" customWidth="1"/>
    <col min="894" max="895" width="15" bestFit="1" customWidth="1"/>
    <col min="896" max="896" width="15.26953125" bestFit="1" customWidth="1"/>
    <col min="897" max="897" width="15.08984375" bestFit="1" customWidth="1"/>
    <col min="898" max="898" width="14.54296875" bestFit="1" customWidth="1"/>
    <col min="899" max="899" width="15.08984375" bestFit="1" customWidth="1"/>
    <col min="900" max="900" width="14.453125" bestFit="1" customWidth="1"/>
    <col min="901" max="901" width="14.7265625" bestFit="1" customWidth="1"/>
    <col min="902" max="902" width="15.08984375" bestFit="1" customWidth="1"/>
    <col min="903" max="903" width="15" bestFit="1" customWidth="1"/>
    <col min="904" max="904" width="14.7265625" bestFit="1" customWidth="1"/>
    <col min="905" max="905" width="14.54296875" bestFit="1" customWidth="1"/>
    <col min="906" max="907" width="15" bestFit="1" customWidth="1"/>
    <col min="908" max="908" width="15.36328125" bestFit="1" customWidth="1"/>
    <col min="909" max="909" width="15.26953125" bestFit="1" customWidth="1"/>
    <col min="910" max="910" width="14" bestFit="1" customWidth="1"/>
    <col min="911" max="911" width="14.453125" bestFit="1" customWidth="1"/>
    <col min="912" max="912" width="15.08984375" bestFit="1" customWidth="1"/>
    <col min="913" max="913" width="14.26953125" bestFit="1" customWidth="1"/>
    <col min="914" max="914" width="14.7265625" bestFit="1" customWidth="1"/>
    <col min="915" max="916" width="15" bestFit="1" customWidth="1"/>
    <col min="917" max="917" width="15.54296875" bestFit="1" customWidth="1"/>
    <col min="918" max="918" width="13.90625" bestFit="1" customWidth="1"/>
    <col min="919" max="919" width="14.7265625" bestFit="1" customWidth="1"/>
    <col min="920" max="920" width="14" bestFit="1" customWidth="1"/>
    <col min="921" max="921" width="14.7265625" bestFit="1" customWidth="1"/>
    <col min="922" max="922" width="15.08984375" bestFit="1" customWidth="1"/>
    <col min="923" max="923" width="15" bestFit="1" customWidth="1"/>
    <col min="924" max="924" width="14.54296875" bestFit="1" customWidth="1"/>
    <col min="925" max="925" width="15" bestFit="1" customWidth="1"/>
    <col min="926" max="926" width="14.54296875" bestFit="1" customWidth="1"/>
    <col min="927" max="927" width="14.26953125" bestFit="1" customWidth="1"/>
    <col min="928" max="928" width="15" bestFit="1" customWidth="1"/>
    <col min="929" max="930" width="15.26953125" bestFit="1" customWidth="1"/>
    <col min="931" max="931" width="14.54296875" bestFit="1" customWidth="1"/>
    <col min="932" max="932" width="14.453125" bestFit="1" customWidth="1"/>
    <col min="933" max="933" width="14.54296875" bestFit="1" customWidth="1"/>
    <col min="934" max="934" width="14.453125" bestFit="1" customWidth="1"/>
    <col min="935" max="935" width="14.7265625" bestFit="1" customWidth="1"/>
    <col min="936" max="936" width="15.26953125" bestFit="1" customWidth="1"/>
    <col min="937" max="938" width="15.08984375" bestFit="1" customWidth="1"/>
    <col min="939" max="939" width="10.7265625" bestFit="1" customWidth="1"/>
    <col min="940" max="940" width="15.08984375" bestFit="1" customWidth="1"/>
    <col min="941" max="941" width="17" bestFit="1" customWidth="1"/>
    <col min="942" max="942" width="10.7265625" bestFit="1" customWidth="1"/>
  </cols>
  <sheetData>
    <row r="1" spans="1:16" x14ac:dyDescent="0.35">
      <c r="A1" s="20" t="s">
        <v>0</v>
      </c>
      <c r="B1" s="21" t="s">
        <v>1</v>
      </c>
      <c r="C1" s="20" t="s">
        <v>3</v>
      </c>
      <c r="D1" s="20" t="s">
        <v>11</v>
      </c>
      <c r="E1" s="20" t="s">
        <v>14</v>
      </c>
      <c r="F1" s="20" t="s">
        <v>4</v>
      </c>
      <c r="G1" s="20" t="s">
        <v>2</v>
      </c>
      <c r="H1" s="20" t="s">
        <v>7</v>
      </c>
      <c r="I1" s="20" t="s">
        <v>9</v>
      </c>
      <c r="J1" s="20" t="s">
        <v>10</v>
      </c>
      <c r="K1" s="20" t="s">
        <v>12</v>
      </c>
      <c r="L1" s="20" t="s">
        <v>13</v>
      </c>
      <c r="M1" s="20" t="s">
        <v>15</v>
      </c>
      <c r="N1" s="20" t="s">
        <v>6196</v>
      </c>
      <c r="O1" s="20" t="s">
        <v>6197</v>
      </c>
      <c r="P1" s="20" t="s">
        <v>6189</v>
      </c>
    </row>
    <row r="2" spans="1:16" x14ac:dyDescent="0.35">
      <c r="A2" s="22" t="s">
        <v>490</v>
      </c>
      <c r="B2" s="23">
        <v>43713</v>
      </c>
      <c r="C2" s="22" t="s">
        <v>491</v>
      </c>
      <c r="D2" s="24" t="s">
        <v>6138</v>
      </c>
      <c r="E2" s="22">
        <v>2</v>
      </c>
      <c r="F2" s="22" t="s">
        <v>492</v>
      </c>
      <c r="G2" s="22" t="s">
        <v>493</v>
      </c>
      <c r="H2" s="24" t="s">
        <v>19</v>
      </c>
      <c r="I2" s="24" t="s">
        <v>6192</v>
      </c>
      <c r="J2" s="24" t="s">
        <v>6188</v>
      </c>
      <c r="K2" s="25">
        <v>1</v>
      </c>
      <c r="L2" s="26">
        <v>9.9499999999999993</v>
      </c>
      <c r="M2" s="26">
        <v>19.899999999999999</v>
      </c>
      <c r="N2" s="24" t="s">
        <v>6219</v>
      </c>
      <c r="O2" s="24" t="s">
        <v>6221</v>
      </c>
      <c r="P2" s="24" t="s">
        <v>6190</v>
      </c>
    </row>
    <row r="3" spans="1:16" x14ac:dyDescent="0.35">
      <c r="A3" s="2" t="s">
        <v>490</v>
      </c>
      <c r="B3" s="3">
        <v>43713</v>
      </c>
      <c r="C3" s="2" t="s">
        <v>491</v>
      </c>
      <c r="D3" t="s">
        <v>6139</v>
      </c>
      <c r="E3" s="2">
        <v>5</v>
      </c>
      <c r="F3" s="2" t="s">
        <v>492</v>
      </c>
      <c r="G3" s="2" t="s">
        <v>493</v>
      </c>
      <c r="H3" t="s">
        <v>19</v>
      </c>
      <c r="I3" t="s">
        <v>6194</v>
      </c>
      <c r="J3" t="s">
        <v>6188</v>
      </c>
      <c r="K3" s="4">
        <v>0.5</v>
      </c>
      <c r="L3" s="5">
        <v>8.25</v>
      </c>
      <c r="M3" s="5">
        <v>41.25</v>
      </c>
      <c r="N3" t="s">
        <v>6217</v>
      </c>
      <c r="O3" t="s">
        <v>6221</v>
      </c>
      <c r="P3" t="s">
        <v>6190</v>
      </c>
    </row>
    <row r="4" spans="1:16" x14ac:dyDescent="0.35">
      <c r="A4" s="19" t="s">
        <v>501</v>
      </c>
      <c r="B4" s="27">
        <v>44364</v>
      </c>
      <c r="C4" s="19" t="s">
        <v>502</v>
      </c>
      <c r="D4" s="11" t="s">
        <v>6140</v>
      </c>
      <c r="E4" s="19">
        <v>1</v>
      </c>
      <c r="F4" s="19" t="s">
        <v>503</v>
      </c>
      <c r="G4" s="19" t="s">
        <v>504</v>
      </c>
      <c r="H4" s="11" t="s">
        <v>19</v>
      </c>
      <c r="I4" s="11" t="s">
        <v>6193</v>
      </c>
      <c r="J4" s="11" t="s">
        <v>6186</v>
      </c>
      <c r="K4" s="28">
        <v>1</v>
      </c>
      <c r="L4" s="29">
        <v>12.95</v>
      </c>
      <c r="M4" s="29">
        <v>12.95</v>
      </c>
      <c r="N4" s="11" t="s">
        <v>6216</v>
      </c>
      <c r="O4" s="11" t="s">
        <v>6222</v>
      </c>
      <c r="P4" s="11" t="s">
        <v>6190</v>
      </c>
    </row>
    <row r="5" spans="1:16" x14ac:dyDescent="0.35">
      <c r="A5" s="2" t="s">
        <v>512</v>
      </c>
      <c r="B5" s="3">
        <v>44392</v>
      </c>
      <c r="C5" s="2" t="s">
        <v>513</v>
      </c>
      <c r="D5" t="s">
        <v>6141</v>
      </c>
      <c r="E5" s="2">
        <v>2</v>
      </c>
      <c r="F5" s="2" t="s">
        <v>514</v>
      </c>
      <c r="G5" s="2" t="s">
        <v>6223</v>
      </c>
      <c r="H5" t="s">
        <v>318</v>
      </c>
      <c r="I5" t="s">
        <v>6194</v>
      </c>
      <c r="J5" t="s">
        <v>6188</v>
      </c>
      <c r="K5" s="4">
        <v>1</v>
      </c>
      <c r="L5" s="5">
        <v>13.75</v>
      </c>
      <c r="M5" s="5">
        <v>27.5</v>
      </c>
      <c r="N5" t="s">
        <v>6217</v>
      </c>
      <c r="O5" t="s">
        <v>6221</v>
      </c>
      <c r="P5" t="s">
        <v>6191</v>
      </c>
    </row>
    <row r="6" spans="1:16" x14ac:dyDescent="0.35">
      <c r="A6" s="19" t="s">
        <v>512</v>
      </c>
      <c r="B6" s="27">
        <v>44392</v>
      </c>
      <c r="C6" s="19" t="s">
        <v>513</v>
      </c>
      <c r="D6" s="11" t="s">
        <v>6142</v>
      </c>
      <c r="E6" s="19">
        <v>2</v>
      </c>
      <c r="F6" s="19" t="s">
        <v>514</v>
      </c>
      <c r="G6" s="19" t="s">
        <v>6223</v>
      </c>
      <c r="H6" s="11" t="s">
        <v>318</v>
      </c>
      <c r="I6" s="11" t="s">
        <v>6192</v>
      </c>
      <c r="J6" s="11" t="s">
        <v>6186</v>
      </c>
      <c r="K6" s="28">
        <v>2.5</v>
      </c>
      <c r="L6" s="29">
        <v>27.484999999999996</v>
      </c>
      <c r="M6" s="29">
        <v>54.969999999999992</v>
      </c>
      <c r="N6" s="11" t="s">
        <v>6219</v>
      </c>
      <c r="O6" s="11" t="s">
        <v>6222</v>
      </c>
      <c r="P6" s="11" t="s">
        <v>6191</v>
      </c>
    </row>
    <row r="7" spans="1:16" x14ac:dyDescent="0.35">
      <c r="A7" s="2" t="s">
        <v>519</v>
      </c>
      <c r="B7" s="3">
        <v>44412</v>
      </c>
      <c r="C7" s="2" t="s">
        <v>520</v>
      </c>
      <c r="D7" t="s">
        <v>6143</v>
      </c>
      <c r="E7" s="2">
        <v>3</v>
      </c>
      <c r="F7" s="2" t="s">
        <v>521</v>
      </c>
      <c r="G7" s="2" t="s">
        <v>6223</v>
      </c>
      <c r="H7" t="s">
        <v>19</v>
      </c>
      <c r="I7" t="s">
        <v>6195</v>
      </c>
      <c r="J7" t="s">
        <v>6187</v>
      </c>
      <c r="K7" s="4">
        <v>1</v>
      </c>
      <c r="L7" s="5">
        <v>12.95</v>
      </c>
      <c r="M7" s="5">
        <v>38.849999999999994</v>
      </c>
      <c r="N7" t="s">
        <v>6218</v>
      </c>
      <c r="O7" t="s">
        <v>6224</v>
      </c>
      <c r="P7" t="s">
        <v>6191</v>
      </c>
    </row>
    <row r="8" spans="1:16" x14ac:dyDescent="0.35">
      <c r="A8" s="19" t="s">
        <v>524</v>
      </c>
      <c r="B8" s="27">
        <v>44582</v>
      </c>
      <c r="C8" s="19" t="s">
        <v>525</v>
      </c>
      <c r="D8" s="11" t="s">
        <v>6144</v>
      </c>
      <c r="E8" s="19">
        <v>3</v>
      </c>
      <c r="F8" s="19" t="s">
        <v>526</v>
      </c>
      <c r="G8" s="19" t="s">
        <v>527</v>
      </c>
      <c r="H8" s="11" t="s">
        <v>19</v>
      </c>
      <c r="I8" s="11" t="s">
        <v>6194</v>
      </c>
      <c r="J8" s="11" t="s">
        <v>6187</v>
      </c>
      <c r="K8" s="28">
        <v>0.5</v>
      </c>
      <c r="L8" s="29">
        <v>7.29</v>
      </c>
      <c r="M8" s="29">
        <v>21.87</v>
      </c>
      <c r="N8" s="11" t="s">
        <v>6217</v>
      </c>
      <c r="O8" s="11" t="s">
        <v>6224</v>
      </c>
      <c r="P8" s="11" t="s">
        <v>6190</v>
      </c>
    </row>
    <row r="9" spans="1:16" x14ac:dyDescent="0.35">
      <c r="A9" s="2" t="s">
        <v>530</v>
      </c>
      <c r="B9" s="3">
        <v>44701</v>
      </c>
      <c r="C9" s="2" t="s">
        <v>531</v>
      </c>
      <c r="D9" t="s">
        <v>6145</v>
      </c>
      <c r="E9" s="2">
        <v>1</v>
      </c>
      <c r="F9" s="2" t="s">
        <v>532</v>
      </c>
      <c r="G9" s="2" t="s">
        <v>6223</v>
      </c>
      <c r="H9" t="s">
        <v>318</v>
      </c>
      <c r="I9" t="s">
        <v>6195</v>
      </c>
      <c r="J9" t="s">
        <v>6186</v>
      </c>
      <c r="K9" s="4">
        <v>0.2</v>
      </c>
      <c r="L9" s="5">
        <v>4.7549999999999999</v>
      </c>
      <c r="M9" s="5">
        <v>4.7549999999999999</v>
      </c>
      <c r="N9" t="s">
        <v>6218</v>
      </c>
      <c r="O9" t="s">
        <v>6222</v>
      </c>
      <c r="P9" t="s">
        <v>6190</v>
      </c>
    </row>
    <row r="10" spans="1:16" x14ac:dyDescent="0.35">
      <c r="A10" s="19" t="s">
        <v>535</v>
      </c>
      <c r="B10" s="27">
        <v>43467</v>
      </c>
      <c r="C10" s="19" t="s">
        <v>536</v>
      </c>
      <c r="D10" s="11" t="s">
        <v>6146</v>
      </c>
      <c r="E10" s="19">
        <v>3</v>
      </c>
      <c r="F10" s="19" t="s">
        <v>537</v>
      </c>
      <c r="G10" s="19" t="s">
        <v>538</v>
      </c>
      <c r="H10" s="11" t="s">
        <v>19</v>
      </c>
      <c r="I10" s="11" t="s">
        <v>6192</v>
      </c>
      <c r="J10" s="11" t="s">
        <v>6188</v>
      </c>
      <c r="K10" s="28">
        <v>0.5</v>
      </c>
      <c r="L10" s="29">
        <v>5.97</v>
      </c>
      <c r="M10" s="29">
        <v>17.91</v>
      </c>
      <c r="N10" s="11" t="s">
        <v>6219</v>
      </c>
      <c r="O10" s="11" t="s">
        <v>6221</v>
      </c>
      <c r="P10" s="11" t="s">
        <v>6191</v>
      </c>
    </row>
    <row r="11" spans="1:16" x14ac:dyDescent="0.35">
      <c r="A11" s="2" t="s">
        <v>541</v>
      </c>
      <c r="B11" s="3">
        <v>43713</v>
      </c>
      <c r="C11" s="2" t="s">
        <v>542</v>
      </c>
      <c r="D11" t="s">
        <v>6146</v>
      </c>
      <c r="E11" s="2">
        <v>1</v>
      </c>
      <c r="F11" s="2" t="s">
        <v>543</v>
      </c>
      <c r="G11" s="2" t="s">
        <v>544</v>
      </c>
      <c r="H11" t="s">
        <v>19</v>
      </c>
      <c r="I11" t="s">
        <v>6192</v>
      </c>
      <c r="J11" t="s">
        <v>6188</v>
      </c>
      <c r="K11" s="4">
        <v>0.5</v>
      </c>
      <c r="L11" s="5">
        <v>5.97</v>
      </c>
      <c r="M11" s="5">
        <v>5.97</v>
      </c>
      <c r="N11" t="s">
        <v>6219</v>
      </c>
      <c r="O11" t="s">
        <v>6221</v>
      </c>
      <c r="P11" t="s">
        <v>6191</v>
      </c>
    </row>
    <row r="12" spans="1:16" x14ac:dyDescent="0.35">
      <c r="A12" s="19" t="s">
        <v>547</v>
      </c>
      <c r="B12" s="27">
        <v>44263</v>
      </c>
      <c r="C12" s="19" t="s">
        <v>548</v>
      </c>
      <c r="D12" s="11" t="s">
        <v>6147</v>
      </c>
      <c r="E12" s="19">
        <v>4</v>
      </c>
      <c r="F12" s="19" t="s">
        <v>549</v>
      </c>
      <c r="G12" s="19" t="s">
        <v>550</v>
      </c>
      <c r="H12" s="11" t="s">
        <v>19</v>
      </c>
      <c r="I12" s="11" t="s">
        <v>6193</v>
      </c>
      <c r="J12" s="11" t="s">
        <v>6187</v>
      </c>
      <c r="K12" s="28">
        <v>1</v>
      </c>
      <c r="L12" s="29">
        <v>9.9499999999999993</v>
      </c>
      <c r="M12" s="29">
        <v>39.799999999999997</v>
      </c>
      <c r="N12" s="11" t="s">
        <v>6216</v>
      </c>
      <c r="O12" s="11" t="s">
        <v>6224</v>
      </c>
      <c r="P12" s="11" t="s">
        <v>6191</v>
      </c>
    </row>
    <row r="13" spans="1:16" x14ac:dyDescent="0.35">
      <c r="A13" s="2" t="s">
        <v>553</v>
      </c>
      <c r="B13" s="3">
        <v>44132</v>
      </c>
      <c r="C13" s="2" t="s">
        <v>554</v>
      </c>
      <c r="D13" t="s">
        <v>6148</v>
      </c>
      <c r="E13" s="2">
        <v>5</v>
      </c>
      <c r="F13" s="2" t="s">
        <v>555</v>
      </c>
      <c r="G13" s="2" t="s">
        <v>556</v>
      </c>
      <c r="H13" t="s">
        <v>19</v>
      </c>
      <c r="I13" t="s">
        <v>6194</v>
      </c>
      <c r="J13" t="s">
        <v>6186</v>
      </c>
      <c r="K13" s="4">
        <v>2.5</v>
      </c>
      <c r="L13" s="5">
        <v>34.154999999999994</v>
      </c>
      <c r="M13" s="5">
        <v>170.77499999999998</v>
      </c>
      <c r="N13" t="s">
        <v>6217</v>
      </c>
      <c r="O13" t="s">
        <v>6222</v>
      </c>
      <c r="P13" t="s">
        <v>6190</v>
      </c>
    </row>
    <row r="14" spans="1:16" x14ac:dyDescent="0.35">
      <c r="A14" s="19" t="s">
        <v>559</v>
      </c>
      <c r="B14" s="27">
        <v>44744</v>
      </c>
      <c r="C14" s="19" t="s">
        <v>560</v>
      </c>
      <c r="D14" s="11" t="s">
        <v>6138</v>
      </c>
      <c r="E14" s="19">
        <v>5</v>
      </c>
      <c r="F14" s="19" t="s">
        <v>561</v>
      </c>
      <c r="G14" s="19" t="s">
        <v>562</v>
      </c>
      <c r="H14" s="11" t="s">
        <v>19</v>
      </c>
      <c r="I14" s="11" t="s">
        <v>6192</v>
      </c>
      <c r="J14" s="11" t="s">
        <v>6188</v>
      </c>
      <c r="K14" s="28">
        <v>1</v>
      </c>
      <c r="L14" s="29">
        <v>9.9499999999999993</v>
      </c>
      <c r="M14" s="29">
        <v>49.75</v>
      </c>
      <c r="N14" s="11" t="s">
        <v>6219</v>
      </c>
      <c r="O14" s="11" t="s">
        <v>6221</v>
      </c>
      <c r="P14" s="11" t="s">
        <v>6191</v>
      </c>
    </row>
    <row r="15" spans="1:16" x14ac:dyDescent="0.35">
      <c r="A15" s="2" t="s">
        <v>565</v>
      </c>
      <c r="B15" s="3">
        <v>43973</v>
      </c>
      <c r="C15" s="2" t="s">
        <v>566</v>
      </c>
      <c r="D15" t="s">
        <v>6149</v>
      </c>
      <c r="E15" s="2">
        <v>2</v>
      </c>
      <c r="F15" s="2" t="s">
        <v>567</v>
      </c>
      <c r="G15" s="2" t="s">
        <v>568</v>
      </c>
      <c r="H15" t="s">
        <v>19</v>
      </c>
      <c r="I15" t="s">
        <v>6192</v>
      </c>
      <c r="J15" t="s">
        <v>6187</v>
      </c>
      <c r="K15" s="4">
        <v>2.5</v>
      </c>
      <c r="L15" s="5">
        <v>20.584999999999997</v>
      </c>
      <c r="M15" s="5">
        <v>41.169999999999995</v>
      </c>
      <c r="N15" t="s">
        <v>6219</v>
      </c>
      <c r="O15" t="s">
        <v>6224</v>
      </c>
      <c r="P15" t="s">
        <v>6191</v>
      </c>
    </row>
    <row r="16" spans="1:16" x14ac:dyDescent="0.35">
      <c r="A16" s="19" t="s">
        <v>570</v>
      </c>
      <c r="B16" s="27">
        <v>44656</v>
      </c>
      <c r="C16" s="19" t="s">
        <v>571</v>
      </c>
      <c r="D16" s="11" t="s">
        <v>6150</v>
      </c>
      <c r="E16" s="19">
        <v>3</v>
      </c>
      <c r="F16" s="19" t="s">
        <v>572</v>
      </c>
      <c r="G16" s="19" t="s">
        <v>573</v>
      </c>
      <c r="H16" s="11" t="s">
        <v>19</v>
      </c>
      <c r="I16" s="11" t="s">
        <v>6195</v>
      </c>
      <c r="J16" s="11" t="s">
        <v>6187</v>
      </c>
      <c r="K16" s="28">
        <v>0.2</v>
      </c>
      <c r="L16" s="29">
        <v>3.8849999999999998</v>
      </c>
      <c r="M16" s="29">
        <v>11.654999999999999</v>
      </c>
      <c r="N16" s="11" t="s">
        <v>6218</v>
      </c>
      <c r="O16" s="11" t="s">
        <v>6224</v>
      </c>
      <c r="P16" s="11" t="s">
        <v>6190</v>
      </c>
    </row>
    <row r="17" spans="1:20" x14ac:dyDescent="0.35">
      <c r="A17" s="2" t="s">
        <v>576</v>
      </c>
      <c r="B17" s="3">
        <v>44719</v>
      </c>
      <c r="C17" s="2" t="s">
        <v>577</v>
      </c>
      <c r="D17" t="s">
        <v>6151</v>
      </c>
      <c r="E17" s="2">
        <v>5</v>
      </c>
      <c r="F17" s="2" t="s">
        <v>578</v>
      </c>
      <c r="G17" s="2" t="s">
        <v>579</v>
      </c>
      <c r="H17" t="s">
        <v>19</v>
      </c>
      <c r="I17" t="s">
        <v>6192</v>
      </c>
      <c r="J17" t="s">
        <v>6188</v>
      </c>
      <c r="K17" s="4">
        <v>2.5</v>
      </c>
      <c r="L17" s="5">
        <v>22.884999999999998</v>
      </c>
      <c r="M17" s="5">
        <v>114.42499999999998</v>
      </c>
      <c r="N17" t="s">
        <v>6219</v>
      </c>
      <c r="O17" t="s">
        <v>6221</v>
      </c>
      <c r="P17" t="s">
        <v>6191</v>
      </c>
    </row>
    <row r="18" spans="1:20" x14ac:dyDescent="0.35">
      <c r="A18" s="19" t="s">
        <v>581</v>
      </c>
      <c r="B18" s="27">
        <v>43544</v>
      </c>
      <c r="C18" s="19" t="s">
        <v>582</v>
      </c>
      <c r="D18" s="11" t="s">
        <v>6152</v>
      </c>
      <c r="E18" s="19">
        <v>6</v>
      </c>
      <c r="F18" s="19" t="s">
        <v>583</v>
      </c>
      <c r="G18" s="19" t="s">
        <v>584</v>
      </c>
      <c r="H18" s="11" t="s">
        <v>19</v>
      </c>
      <c r="I18" s="11" t="s">
        <v>6193</v>
      </c>
      <c r="J18" s="11" t="s">
        <v>6188</v>
      </c>
      <c r="K18" s="28">
        <v>0.2</v>
      </c>
      <c r="L18" s="29">
        <v>3.375</v>
      </c>
      <c r="M18" s="29">
        <v>20.25</v>
      </c>
      <c r="N18" s="11" t="s">
        <v>6216</v>
      </c>
      <c r="O18" s="11" t="s">
        <v>6221</v>
      </c>
      <c r="P18" s="11" t="s">
        <v>6191</v>
      </c>
    </row>
    <row r="19" spans="1:20" x14ac:dyDescent="0.35">
      <c r="A19" s="2" t="s">
        <v>587</v>
      </c>
      <c r="B19" s="3">
        <v>43757</v>
      </c>
      <c r="C19" s="2" t="s">
        <v>588</v>
      </c>
      <c r="D19" t="s">
        <v>6140</v>
      </c>
      <c r="E19" s="2">
        <v>6</v>
      </c>
      <c r="F19" s="2" t="s">
        <v>589</v>
      </c>
      <c r="G19" s="2" t="s">
        <v>590</v>
      </c>
      <c r="H19" t="s">
        <v>19</v>
      </c>
      <c r="I19" t="s">
        <v>6193</v>
      </c>
      <c r="J19" t="s">
        <v>6186</v>
      </c>
      <c r="K19" s="4">
        <v>1</v>
      </c>
      <c r="L19" s="5">
        <v>12.95</v>
      </c>
      <c r="M19" s="5">
        <v>77.699999999999989</v>
      </c>
      <c r="N19" t="s">
        <v>6216</v>
      </c>
      <c r="O19" t="s">
        <v>6222</v>
      </c>
      <c r="P19" t="s">
        <v>6191</v>
      </c>
    </row>
    <row r="20" spans="1:20" x14ac:dyDescent="0.35">
      <c r="A20" s="19" t="s">
        <v>593</v>
      </c>
      <c r="B20" s="27">
        <v>43629</v>
      </c>
      <c r="C20" s="19" t="s">
        <v>594</v>
      </c>
      <c r="D20" s="11" t="s">
        <v>6149</v>
      </c>
      <c r="E20" s="19">
        <v>4</v>
      </c>
      <c r="F20" s="19" t="s">
        <v>595</v>
      </c>
      <c r="G20" s="19" t="s">
        <v>596</v>
      </c>
      <c r="H20" s="11" t="s">
        <v>318</v>
      </c>
      <c r="I20" s="11" t="s">
        <v>6192</v>
      </c>
      <c r="J20" s="11" t="s">
        <v>6187</v>
      </c>
      <c r="K20" s="28">
        <v>2.5</v>
      </c>
      <c r="L20" s="29">
        <v>20.584999999999997</v>
      </c>
      <c r="M20" s="29">
        <v>82.339999999999989</v>
      </c>
      <c r="N20" s="11" t="s">
        <v>6219</v>
      </c>
      <c r="O20" s="11" t="s">
        <v>6224</v>
      </c>
      <c r="P20" s="11" t="s">
        <v>6190</v>
      </c>
    </row>
    <row r="21" spans="1:20" x14ac:dyDescent="0.35">
      <c r="A21" s="2" t="s">
        <v>598</v>
      </c>
      <c r="B21" s="3">
        <v>44169</v>
      </c>
      <c r="C21" s="2" t="s">
        <v>599</v>
      </c>
      <c r="D21" t="s">
        <v>6152</v>
      </c>
      <c r="E21" s="2">
        <v>5</v>
      </c>
      <c r="F21" s="2" t="s">
        <v>600</v>
      </c>
      <c r="G21" s="2" t="s">
        <v>601</v>
      </c>
      <c r="H21" t="s">
        <v>19</v>
      </c>
      <c r="I21" t="s">
        <v>6193</v>
      </c>
      <c r="J21" t="s">
        <v>6188</v>
      </c>
      <c r="K21" s="4">
        <v>0.2</v>
      </c>
      <c r="L21" s="5">
        <v>3.375</v>
      </c>
      <c r="M21" s="5">
        <v>16.875</v>
      </c>
      <c r="N21" t="s">
        <v>6216</v>
      </c>
      <c r="O21" t="s">
        <v>6221</v>
      </c>
      <c r="P21" t="s">
        <v>6190</v>
      </c>
      <c r="S21" s="6" t="s">
        <v>6198</v>
      </c>
      <c r="T21" t="s">
        <v>6220</v>
      </c>
    </row>
    <row r="22" spans="1:20" x14ac:dyDescent="0.35">
      <c r="A22" s="19" t="s">
        <v>598</v>
      </c>
      <c r="B22" s="27">
        <v>44169</v>
      </c>
      <c r="C22" s="19" t="s">
        <v>599</v>
      </c>
      <c r="D22" s="11" t="s">
        <v>6153</v>
      </c>
      <c r="E22" s="19">
        <v>4</v>
      </c>
      <c r="F22" s="19" t="s">
        <v>600</v>
      </c>
      <c r="G22" s="19" t="s">
        <v>601</v>
      </c>
      <c r="H22" s="11" t="s">
        <v>19</v>
      </c>
      <c r="I22" s="11" t="s">
        <v>6194</v>
      </c>
      <c r="J22" s="11" t="s">
        <v>6187</v>
      </c>
      <c r="K22" s="28">
        <v>0.2</v>
      </c>
      <c r="L22" s="29">
        <v>3.645</v>
      </c>
      <c r="M22" s="29">
        <v>14.58</v>
      </c>
      <c r="N22" s="11" t="s">
        <v>6217</v>
      </c>
      <c r="O22" s="11" t="s">
        <v>6224</v>
      </c>
      <c r="P22" s="11" t="s">
        <v>6190</v>
      </c>
      <c r="S22" s="7" t="s">
        <v>6200</v>
      </c>
      <c r="T22" s="5"/>
    </row>
    <row r="23" spans="1:20" x14ac:dyDescent="0.35">
      <c r="A23" s="2" t="s">
        <v>608</v>
      </c>
      <c r="B23" s="3">
        <v>44169</v>
      </c>
      <c r="C23" s="2" t="s">
        <v>609</v>
      </c>
      <c r="D23" t="s">
        <v>6154</v>
      </c>
      <c r="E23" s="2">
        <v>6</v>
      </c>
      <c r="F23" s="2" t="s">
        <v>610</v>
      </c>
      <c r="G23" s="2" t="s">
        <v>611</v>
      </c>
      <c r="H23" t="s">
        <v>19</v>
      </c>
      <c r="I23" t="s">
        <v>6193</v>
      </c>
      <c r="J23" t="s">
        <v>6187</v>
      </c>
      <c r="K23" s="4">
        <v>0.2</v>
      </c>
      <c r="L23" s="5">
        <v>2.9849999999999999</v>
      </c>
      <c r="M23" s="5">
        <v>17.91</v>
      </c>
      <c r="N23" t="s">
        <v>6216</v>
      </c>
      <c r="O23" t="s">
        <v>6224</v>
      </c>
      <c r="P23" t="s">
        <v>6191</v>
      </c>
      <c r="S23" s="15" t="s">
        <v>6204</v>
      </c>
      <c r="T23" s="5">
        <v>828.9849999999999</v>
      </c>
    </row>
    <row r="24" spans="1:20" x14ac:dyDescent="0.35">
      <c r="A24" s="19" t="s">
        <v>614</v>
      </c>
      <c r="B24" s="27">
        <v>44218</v>
      </c>
      <c r="C24" s="19" t="s">
        <v>615</v>
      </c>
      <c r="D24" s="11" t="s">
        <v>6151</v>
      </c>
      <c r="E24" s="19">
        <v>4</v>
      </c>
      <c r="F24" s="19" t="s">
        <v>616</v>
      </c>
      <c r="G24" s="19" t="s">
        <v>617</v>
      </c>
      <c r="H24" s="11" t="s">
        <v>19</v>
      </c>
      <c r="I24" s="11" t="s">
        <v>6192</v>
      </c>
      <c r="J24" s="11" t="s">
        <v>6188</v>
      </c>
      <c r="K24" s="28">
        <v>2.5</v>
      </c>
      <c r="L24" s="29">
        <v>22.884999999999998</v>
      </c>
      <c r="M24" s="29">
        <v>91.539999999999992</v>
      </c>
      <c r="N24" s="11" t="s">
        <v>6219</v>
      </c>
      <c r="O24" s="11" t="s">
        <v>6221</v>
      </c>
      <c r="P24" s="11" t="s">
        <v>6190</v>
      </c>
      <c r="S24" s="15" t="s">
        <v>6205</v>
      </c>
      <c r="T24" s="5">
        <v>987.40499999999997</v>
      </c>
    </row>
    <row r="25" spans="1:20" x14ac:dyDescent="0.35">
      <c r="A25" s="2" t="s">
        <v>620</v>
      </c>
      <c r="B25" s="3">
        <v>44603</v>
      </c>
      <c r="C25" s="2" t="s">
        <v>621</v>
      </c>
      <c r="D25" t="s">
        <v>6154</v>
      </c>
      <c r="E25" s="2">
        <v>4</v>
      </c>
      <c r="F25" s="2" t="s">
        <v>622</v>
      </c>
      <c r="G25" s="2" t="s">
        <v>623</v>
      </c>
      <c r="H25" t="s">
        <v>19</v>
      </c>
      <c r="I25" t="s">
        <v>6193</v>
      </c>
      <c r="J25" t="s">
        <v>6187</v>
      </c>
      <c r="K25" s="4">
        <v>0.2</v>
      </c>
      <c r="L25" s="5">
        <v>2.9849999999999999</v>
      </c>
      <c r="M25" s="5">
        <v>11.94</v>
      </c>
      <c r="N25" t="s">
        <v>6216</v>
      </c>
      <c r="O25" t="s">
        <v>6224</v>
      </c>
      <c r="P25" t="s">
        <v>6190</v>
      </c>
      <c r="S25" s="15" t="s">
        <v>6206</v>
      </c>
      <c r="T25" s="5">
        <v>1021.1399999999998</v>
      </c>
    </row>
    <row r="26" spans="1:20" x14ac:dyDescent="0.35">
      <c r="A26" s="19" t="s">
        <v>626</v>
      </c>
      <c r="B26" s="27">
        <v>44454</v>
      </c>
      <c r="C26" s="19" t="s">
        <v>627</v>
      </c>
      <c r="D26" s="11" t="s">
        <v>6155</v>
      </c>
      <c r="E26" s="19">
        <v>1</v>
      </c>
      <c r="F26" s="19" t="s">
        <v>628</v>
      </c>
      <c r="G26" s="19" t="s">
        <v>629</v>
      </c>
      <c r="H26" s="11" t="s">
        <v>19</v>
      </c>
      <c r="I26" s="11" t="s">
        <v>6193</v>
      </c>
      <c r="J26" s="11" t="s">
        <v>6188</v>
      </c>
      <c r="K26" s="28">
        <v>1</v>
      </c>
      <c r="L26" s="29">
        <v>11.25</v>
      </c>
      <c r="M26" s="29">
        <v>11.25</v>
      </c>
      <c r="N26" s="11" t="s">
        <v>6216</v>
      </c>
      <c r="O26" s="11" t="s">
        <v>6221</v>
      </c>
      <c r="P26" s="11" t="s">
        <v>6191</v>
      </c>
      <c r="S26" s="15" t="s">
        <v>6207</v>
      </c>
      <c r="T26" s="5">
        <v>1680.7499999999998</v>
      </c>
    </row>
    <row r="27" spans="1:20" x14ac:dyDescent="0.35">
      <c r="A27" s="2" t="s">
        <v>632</v>
      </c>
      <c r="B27" s="3">
        <v>44128</v>
      </c>
      <c r="C27" s="2" t="s">
        <v>633</v>
      </c>
      <c r="D27" t="s">
        <v>6156</v>
      </c>
      <c r="E27" s="2">
        <v>3</v>
      </c>
      <c r="F27" s="2" t="s">
        <v>634</v>
      </c>
      <c r="G27" s="2" t="s">
        <v>6223</v>
      </c>
      <c r="H27" t="s">
        <v>19</v>
      </c>
      <c r="I27" t="s">
        <v>6194</v>
      </c>
      <c r="J27" t="s">
        <v>6188</v>
      </c>
      <c r="K27" s="4">
        <v>0.2</v>
      </c>
      <c r="L27" s="5">
        <v>4.125</v>
      </c>
      <c r="M27" s="5">
        <v>12.375</v>
      </c>
      <c r="N27" t="s">
        <v>6217</v>
      </c>
      <c r="O27" t="s">
        <v>6221</v>
      </c>
      <c r="P27" t="s">
        <v>6190</v>
      </c>
      <c r="S27" s="15" t="s">
        <v>6208</v>
      </c>
      <c r="T27" s="5">
        <v>398.565</v>
      </c>
    </row>
    <row r="28" spans="1:20" x14ac:dyDescent="0.35">
      <c r="A28" s="19" t="s">
        <v>637</v>
      </c>
      <c r="B28" s="27">
        <v>43516</v>
      </c>
      <c r="C28" s="19" t="s">
        <v>638</v>
      </c>
      <c r="D28" s="11" t="s">
        <v>6157</v>
      </c>
      <c r="E28" s="19">
        <v>4</v>
      </c>
      <c r="F28" s="19" t="s">
        <v>639</v>
      </c>
      <c r="G28" s="19" t="s">
        <v>640</v>
      </c>
      <c r="H28" s="11" t="s">
        <v>19</v>
      </c>
      <c r="I28" s="11" t="s">
        <v>6193</v>
      </c>
      <c r="J28" s="11" t="s">
        <v>6188</v>
      </c>
      <c r="K28" s="28">
        <v>0.5</v>
      </c>
      <c r="L28" s="29">
        <v>6.75</v>
      </c>
      <c r="M28" s="29">
        <v>27</v>
      </c>
      <c r="N28" s="11" t="s">
        <v>6216</v>
      </c>
      <c r="O28" s="11" t="s">
        <v>6221</v>
      </c>
      <c r="P28" s="11" t="s">
        <v>6190</v>
      </c>
      <c r="S28" s="15" t="s">
        <v>6209</v>
      </c>
      <c r="T28" s="5">
        <v>1384.6799999999998</v>
      </c>
    </row>
    <row r="29" spans="1:20" x14ac:dyDescent="0.35">
      <c r="A29" s="2" t="s">
        <v>643</v>
      </c>
      <c r="B29" s="3">
        <v>43746</v>
      </c>
      <c r="C29" s="2" t="s">
        <v>644</v>
      </c>
      <c r="D29" t="s">
        <v>6152</v>
      </c>
      <c r="E29" s="2">
        <v>5</v>
      </c>
      <c r="F29" s="2" t="s">
        <v>645</v>
      </c>
      <c r="G29" s="2" t="s">
        <v>646</v>
      </c>
      <c r="H29" t="s">
        <v>318</v>
      </c>
      <c r="I29" t="s">
        <v>6193</v>
      </c>
      <c r="J29" t="s">
        <v>6188</v>
      </c>
      <c r="K29" s="4">
        <v>0.2</v>
      </c>
      <c r="L29" s="5">
        <v>3.375</v>
      </c>
      <c r="M29" s="5">
        <v>16.875</v>
      </c>
      <c r="N29" t="s">
        <v>6216</v>
      </c>
      <c r="O29" t="s">
        <v>6221</v>
      </c>
      <c r="P29" t="s">
        <v>6191</v>
      </c>
      <c r="S29" s="15" t="s">
        <v>6210</v>
      </c>
      <c r="T29" s="5">
        <v>1004.135</v>
      </c>
    </row>
    <row r="30" spans="1:20" x14ac:dyDescent="0.35">
      <c r="A30" s="19" t="s">
        <v>649</v>
      </c>
      <c r="B30" s="27">
        <v>44775</v>
      </c>
      <c r="C30" s="19" t="s">
        <v>650</v>
      </c>
      <c r="D30" s="11" t="s">
        <v>6158</v>
      </c>
      <c r="E30" s="19">
        <v>3</v>
      </c>
      <c r="F30" s="19" t="s">
        <v>651</v>
      </c>
      <c r="G30" s="19" t="s">
        <v>652</v>
      </c>
      <c r="H30" s="11" t="s">
        <v>318</v>
      </c>
      <c r="I30" s="11" t="s">
        <v>6193</v>
      </c>
      <c r="J30" s="11" t="s">
        <v>6187</v>
      </c>
      <c r="K30" s="28">
        <v>0.5</v>
      </c>
      <c r="L30" s="29">
        <v>5.97</v>
      </c>
      <c r="M30" s="29">
        <v>17.91</v>
      </c>
      <c r="N30" s="11" t="s">
        <v>6216</v>
      </c>
      <c r="O30" s="11" t="s">
        <v>6224</v>
      </c>
      <c r="P30" s="11" t="s">
        <v>6191</v>
      </c>
      <c r="S30" s="15" t="s">
        <v>6211</v>
      </c>
      <c r="T30" s="5">
        <v>706.34500000000003</v>
      </c>
    </row>
    <row r="31" spans="1:20" x14ac:dyDescent="0.35">
      <c r="A31" s="2" t="s">
        <v>655</v>
      </c>
      <c r="B31" s="3">
        <v>43516</v>
      </c>
      <c r="C31" s="2" t="s">
        <v>656</v>
      </c>
      <c r="D31" t="s">
        <v>6147</v>
      </c>
      <c r="E31" s="2">
        <v>4</v>
      </c>
      <c r="F31" s="2" t="s">
        <v>657</v>
      </c>
      <c r="G31" s="2" t="s">
        <v>658</v>
      </c>
      <c r="H31" t="s">
        <v>318</v>
      </c>
      <c r="I31" t="s">
        <v>6193</v>
      </c>
      <c r="J31" t="s">
        <v>6187</v>
      </c>
      <c r="K31" s="4">
        <v>1</v>
      </c>
      <c r="L31" s="5">
        <v>9.9499999999999993</v>
      </c>
      <c r="M31" s="5">
        <v>39.799999999999997</v>
      </c>
      <c r="N31" t="s">
        <v>6216</v>
      </c>
      <c r="O31" t="s">
        <v>6224</v>
      </c>
      <c r="P31" t="s">
        <v>6190</v>
      </c>
      <c r="S31" s="15" t="s">
        <v>6212</v>
      </c>
      <c r="T31" s="5">
        <v>1277.0199999999998</v>
      </c>
    </row>
    <row r="32" spans="1:20" x14ac:dyDescent="0.35">
      <c r="A32" s="19" t="s">
        <v>661</v>
      </c>
      <c r="B32" s="27">
        <v>44464</v>
      </c>
      <c r="C32" s="19" t="s">
        <v>662</v>
      </c>
      <c r="D32" s="11" t="s">
        <v>6159</v>
      </c>
      <c r="E32" s="19">
        <v>5</v>
      </c>
      <c r="F32" s="19" t="s">
        <v>663</v>
      </c>
      <c r="G32" s="19" t="s">
        <v>6223</v>
      </c>
      <c r="H32" s="11" t="s">
        <v>19</v>
      </c>
      <c r="I32" s="11" t="s">
        <v>6195</v>
      </c>
      <c r="J32" s="11" t="s">
        <v>6188</v>
      </c>
      <c r="K32" s="28">
        <v>0.2</v>
      </c>
      <c r="L32" s="29">
        <v>4.3650000000000002</v>
      </c>
      <c r="M32" s="29">
        <v>21.825000000000003</v>
      </c>
      <c r="N32" s="11" t="s">
        <v>6218</v>
      </c>
      <c r="O32" s="11" t="s">
        <v>6221</v>
      </c>
      <c r="P32" s="11" t="s">
        <v>6191</v>
      </c>
      <c r="S32" s="15" t="s">
        <v>6213</v>
      </c>
      <c r="T32" s="5">
        <v>884.96999999999991</v>
      </c>
    </row>
    <row r="33" spans="1:20" x14ac:dyDescent="0.35">
      <c r="A33" s="2" t="s">
        <v>661</v>
      </c>
      <c r="B33" s="3">
        <v>44464</v>
      </c>
      <c r="C33" s="2" t="s">
        <v>662</v>
      </c>
      <c r="D33" t="s">
        <v>6158</v>
      </c>
      <c r="E33" s="2">
        <v>6</v>
      </c>
      <c r="F33" s="2" t="s">
        <v>663</v>
      </c>
      <c r="G33" s="2" t="s">
        <v>6223</v>
      </c>
      <c r="H33" t="s">
        <v>19</v>
      </c>
      <c r="I33" t="s">
        <v>6193</v>
      </c>
      <c r="J33" t="s">
        <v>6187</v>
      </c>
      <c r="K33" s="4">
        <v>0.5</v>
      </c>
      <c r="L33" s="5">
        <v>5.97</v>
      </c>
      <c r="M33" s="5">
        <v>35.82</v>
      </c>
      <c r="N33" t="s">
        <v>6216</v>
      </c>
      <c r="O33" t="s">
        <v>6224</v>
      </c>
      <c r="P33" t="s">
        <v>6191</v>
      </c>
      <c r="S33" s="15" t="s">
        <v>6214</v>
      </c>
      <c r="T33" s="5">
        <v>823.38499999999988</v>
      </c>
    </row>
    <row r="34" spans="1:20" x14ac:dyDescent="0.35">
      <c r="A34" s="19" t="s">
        <v>661</v>
      </c>
      <c r="B34" s="27">
        <v>44464</v>
      </c>
      <c r="C34" s="19" t="s">
        <v>662</v>
      </c>
      <c r="D34" s="11" t="s">
        <v>6160</v>
      </c>
      <c r="E34" s="19">
        <v>6</v>
      </c>
      <c r="F34" s="19" t="s">
        <v>663</v>
      </c>
      <c r="G34" s="19" t="s">
        <v>6223</v>
      </c>
      <c r="H34" s="11" t="s">
        <v>19</v>
      </c>
      <c r="I34" s="11" t="s">
        <v>6195</v>
      </c>
      <c r="J34" s="11" t="s">
        <v>6188</v>
      </c>
      <c r="K34" s="28">
        <v>0.5</v>
      </c>
      <c r="L34" s="29">
        <v>8.73</v>
      </c>
      <c r="M34" s="29">
        <v>52.38</v>
      </c>
      <c r="N34" s="11" t="s">
        <v>6218</v>
      </c>
      <c r="O34" s="11" t="s">
        <v>6221</v>
      </c>
      <c r="P34" s="11" t="s">
        <v>6191</v>
      </c>
      <c r="S34" s="15" t="s">
        <v>6215</v>
      </c>
      <c r="T34" s="5">
        <v>1189.7849999999999</v>
      </c>
    </row>
    <row r="35" spans="1:20" x14ac:dyDescent="0.35">
      <c r="A35" s="2" t="s">
        <v>676</v>
      </c>
      <c r="B35" s="3">
        <v>44394</v>
      </c>
      <c r="C35" s="2" t="s">
        <v>677</v>
      </c>
      <c r="D35" t="s">
        <v>6145</v>
      </c>
      <c r="E35" s="2">
        <v>5</v>
      </c>
      <c r="F35" s="2" t="s">
        <v>678</v>
      </c>
      <c r="G35" s="2" t="s">
        <v>679</v>
      </c>
      <c r="H35" t="s">
        <v>19</v>
      </c>
      <c r="I35" t="s">
        <v>6195</v>
      </c>
      <c r="J35" t="s">
        <v>6186</v>
      </c>
      <c r="K35" s="4">
        <v>0.2</v>
      </c>
      <c r="L35" s="5">
        <v>4.7549999999999999</v>
      </c>
      <c r="M35" s="5">
        <v>23.774999999999999</v>
      </c>
      <c r="N35" t="s">
        <v>6218</v>
      </c>
      <c r="O35" t="s">
        <v>6222</v>
      </c>
      <c r="P35" t="s">
        <v>6191</v>
      </c>
      <c r="S35" s="7" t="s">
        <v>6201</v>
      </c>
      <c r="T35" s="5"/>
    </row>
    <row r="36" spans="1:20" x14ac:dyDescent="0.35">
      <c r="A36" s="19" t="s">
        <v>681</v>
      </c>
      <c r="B36" s="27">
        <v>44011</v>
      </c>
      <c r="C36" s="19" t="s">
        <v>682</v>
      </c>
      <c r="D36" s="11" t="s">
        <v>6161</v>
      </c>
      <c r="E36" s="19">
        <v>6</v>
      </c>
      <c r="F36" s="19" t="s">
        <v>683</v>
      </c>
      <c r="G36" s="19" t="s">
        <v>684</v>
      </c>
      <c r="H36" s="11" t="s">
        <v>28</v>
      </c>
      <c r="I36" s="11" t="s">
        <v>6195</v>
      </c>
      <c r="J36" s="11" t="s">
        <v>6186</v>
      </c>
      <c r="K36" s="28">
        <v>0.5</v>
      </c>
      <c r="L36" s="29">
        <v>9.51</v>
      </c>
      <c r="M36" s="29">
        <v>57.06</v>
      </c>
      <c r="N36" s="11" t="s">
        <v>6218</v>
      </c>
      <c r="O36" s="11" t="s">
        <v>6222</v>
      </c>
      <c r="P36" s="11" t="s">
        <v>6190</v>
      </c>
      <c r="S36" s="15" t="s">
        <v>6204</v>
      </c>
      <c r="T36" s="5">
        <v>566.94999999999993</v>
      </c>
    </row>
    <row r="37" spans="1:20" x14ac:dyDescent="0.35">
      <c r="A37" s="2" t="s">
        <v>687</v>
      </c>
      <c r="B37" s="3">
        <v>44348</v>
      </c>
      <c r="C37" s="2" t="s">
        <v>688</v>
      </c>
      <c r="D37" t="s">
        <v>6158</v>
      </c>
      <c r="E37" s="2">
        <v>6</v>
      </c>
      <c r="F37" s="2" t="s">
        <v>689</v>
      </c>
      <c r="G37" s="2" t="s">
        <v>690</v>
      </c>
      <c r="H37" t="s">
        <v>19</v>
      </c>
      <c r="I37" t="s">
        <v>6193</v>
      </c>
      <c r="J37" t="s">
        <v>6187</v>
      </c>
      <c r="K37" s="4">
        <v>0.5</v>
      </c>
      <c r="L37" s="5">
        <v>5.97</v>
      </c>
      <c r="M37" s="5">
        <v>35.82</v>
      </c>
      <c r="N37" t="s">
        <v>6216</v>
      </c>
      <c r="O37" t="s">
        <v>6224</v>
      </c>
      <c r="P37" t="s">
        <v>6191</v>
      </c>
      <c r="S37" s="15" t="s">
        <v>6205</v>
      </c>
      <c r="T37" s="5">
        <v>1798.3399999999997</v>
      </c>
    </row>
    <row r="38" spans="1:20" x14ac:dyDescent="0.35">
      <c r="A38" s="19" t="s">
        <v>693</v>
      </c>
      <c r="B38" s="27">
        <v>44233</v>
      </c>
      <c r="C38" s="19" t="s">
        <v>694</v>
      </c>
      <c r="D38" s="11" t="s">
        <v>6159</v>
      </c>
      <c r="E38" s="19">
        <v>2</v>
      </c>
      <c r="F38" s="19" t="s">
        <v>695</v>
      </c>
      <c r="G38" s="19" t="s">
        <v>696</v>
      </c>
      <c r="H38" s="11" t="s">
        <v>19</v>
      </c>
      <c r="I38" s="11" t="s">
        <v>6195</v>
      </c>
      <c r="J38" s="11" t="s">
        <v>6188</v>
      </c>
      <c r="K38" s="28">
        <v>0.2</v>
      </c>
      <c r="L38" s="29">
        <v>4.3650000000000002</v>
      </c>
      <c r="M38" s="29">
        <v>8.73</v>
      </c>
      <c r="N38" s="11" t="s">
        <v>6218</v>
      </c>
      <c r="O38" s="11" t="s">
        <v>6221</v>
      </c>
      <c r="P38" s="11" t="s">
        <v>6191</v>
      </c>
      <c r="S38" s="15" t="s">
        <v>6206</v>
      </c>
      <c r="T38" s="5">
        <v>914.78999999999985</v>
      </c>
    </row>
    <row r="39" spans="1:20" x14ac:dyDescent="0.35">
      <c r="A39" s="2" t="s">
        <v>699</v>
      </c>
      <c r="B39" s="3">
        <v>43580</v>
      </c>
      <c r="C39" s="2" t="s">
        <v>700</v>
      </c>
      <c r="D39" t="s">
        <v>6161</v>
      </c>
      <c r="E39" s="2">
        <v>3</v>
      </c>
      <c r="F39" s="2" t="s">
        <v>701</v>
      </c>
      <c r="G39" s="2" t="s">
        <v>702</v>
      </c>
      <c r="H39" t="s">
        <v>19</v>
      </c>
      <c r="I39" t="s">
        <v>6195</v>
      </c>
      <c r="J39" t="s">
        <v>6186</v>
      </c>
      <c r="K39" s="4">
        <v>0.5</v>
      </c>
      <c r="L39" s="5">
        <v>9.51</v>
      </c>
      <c r="M39" s="5">
        <v>28.53</v>
      </c>
      <c r="N39" t="s">
        <v>6218</v>
      </c>
      <c r="O39" t="s">
        <v>6222</v>
      </c>
      <c r="P39" t="s">
        <v>6191</v>
      </c>
      <c r="S39" s="15" t="s">
        <v>6207</v>
      </c>
      <c r="T39" s="5">
        <v>761.80999999999983</v>
      </c>
    </row>
    <row r="40" spans="1:20" x14ac:dyDescent="0.35">
      <c r="A40" s="19" t="s">
        <v>705</v>
      </c>
      <c r="B40" s="27">
        <v>43946</v>
      </c>
      <c r="C40" s="19" t="s">
        <v>706</v>
      </c>
      <c r="D40" s="11" t="s">
        <v>6151</v>
      </c>
      <c r="E40" s="19">
        <v>5</v>
      </c>
      <c r="F40" s="19" t="s">
        <v>707</v>
      </c>
      <c r="G40" s="19" t="s">
        <v>708</v>
      </c>
      <c r="H40" s="11" t="s">
        <v>19</v>
      </c>
      <c r="I40" s="11" t="s">
        <v>6192</v>
      </c>
      <c r="J40" s="11" t="s">
        <v>6188</v>
      </c>
      <c r="K40" s="28">
        <v>2.5</v>
      </c>
      <c r="L40" s="29">
        <v>22.884999999999998</v>
      </c>
      <c r="M40" s="29">
        <v>114.42499999999998</v>
      </c>
      <c r="N40" s="11" t="s">
        <v>6219</v>
      </c>
      <c r="O40" s="11" t="s">
        <v>6221</v>
      </c>
      <c r="P40" s="11" t="s">
        <v>6191</v>
      </c>
      <c r="S40" s="15" t="s">
        <v>6208</v>
      </c>
      <c r="T40" s="5">
        <v>939.35500000000013</v>
      </c>
    </row>
    <row r="41" spans="1:20" x14ac:dyDescent="0.35">
      <c r="A41" s="2" t="s">
        <v>711</v>
      </c>
      <c r="B41" s="3">
        <v>44524</v>
      </c>
      <c r="C41" s="2" t="s">
        <v>712</v>
      </c>
      <c r="D41" t="s">
        <v>6138</v>
      </c>
      <c r="E41" s="2">
        <v>6</v>
      </c>
      <c r="F41" s="2" t="s">
        <v>713</v>
      </c>
      <c r="G41" s="2" t="s">
        <v>6223</v>
      </c>
      <c r="H41" t="s">
        <v>19</v>
      </c>
      <c r="I41" t="s">
        <v>6192</v>
      </c>
      <c r="J41" t="s">
        <v>6188</v>
      </c>
      <c r="K41" s="4">
        <v>1</v>
      </c>
      <c r="L41" s="5">
        <v>9.9499999999999993</v>
      </c>
      <c r="M41" s="5">
        <v>59.699999999999996</v>
      </c>
      <c r="N41" t="s">
        <v>6219</v>
      </c>
      <c r="O41" t="s">
        <v>6221</v>
      </c>
      <c r="P41" t="s">
        <v>6190</v>
      </c>
      <c r="S41" s="15" t="s">
        <v>6209</v>
      </c>
      <c r="T41" s="5">
        <v>1438.4399999999998</v>
      </c>
    </row>
    <row r="42" spans="1:20" x14ac:dyDescent="0.35">
      <c r="A42" s="19" t="s">
        <v>715</v>
      </c>
      <c r="B42" s="27">
        <v>44305</v>
      </c>
      <c r="C42" s="19" t="s">
        <v>716</v>
      </c>
      <c r="D42" s="11" t="s">
        <v>6162</v>
      </c>
      <c r="E42" s="19">
        <v>3</v>
      </c>
      <c r="F42" s="19" t="s">
        <v>717</v>
      </c>
      <c r="G42" s="19" t="s">
        <v>6223</v>
      </c>
      <c r="H42" s="11" t="s">
        <v>19</v>
      </c>
      <c r="I42" s="11" t="s">
        <v>6195</v>
      </c>
      <c r="J42" s="11" t="s">
        <v>6188</v>
      </c>
      <c r="K42" s="28">
        <v>1</v>
      </c>
      <c r="L42" s="29">
        <v>14.55</v>
      </c>
      <c r="M42" s="29">
        <v>43.650000000000006</v>
      </c>
      <c r="N42" s="11" t="s">
        <v>6218</v>
      </c>
      <c r="O42" s="11" t="s">
        <v>6221</v>
      </c>
      <c r="P42" s="11" t="s">
        <v>6191</v>
      </c>
      <c r="S42" s="15" t="s">
        <v>6210</v>
      </c>
      <c r="T42" s="5">
        <v>1308.9449999999999</v>
      </c>
    </row>
    <row r="43" spans="1:20" x14ac:dyDescent="0.35">
      <c r="A43" s="2" t="s">
        <v>720</v>
      </c>
      <c r="B43" s="3">
        <v>44749</v>
      </c>
      <c r="C43" s="2" t="s">
        <v>721</v>
      </c>
      <c r="D43" t="s">
        <v>6153</v>
      </c>
      <c r="E43" s="2">
        <v>2</v>
      </c>
      <c r="F43" s="2" t="s">
        <v>722</v>
      </c>
      <c r="G43" s="2" t="s">
        <v>723</v>
      </c>
      <c r="H43" t="s">
        <v>19</v>
      </c>
      <c r="I43" t="s">
        <v>6194</v>
      </c>
      <c r="J43" t="s">
        <v>6187</v>
      </c>
      <c r="K43" s="4">
        <v>0.2</v>
      </c>
      <c r="L43" s="5">
        <v>3.645</v>
      </c>
      <c r="M43" s="5">
        <v>7.29</v>
      </c>
      <c r="N43" t="s">
        <v>6217</v>
      </c>
      <c r="O43" t="s">
        <v>6224</v>
      </c>
      <c r="P43" t="s">
        <v>6190</v>
      </c>
      <c r="S43" s="15" t="s">
        <v>6211</v>
      </c>
      <c r="T43" s="5">
        <v>300.39999999999998</v>
      </c>
    </row>
    <row r="44" spans="1:20" x14ac:dyDescent="0.35">
      <c r="A44" s="19" t="s">
        <v>726</v>
      </c>
      <c r="B44" s="27">
        <v>43607</v>
      </c>
      <c r="C44" s="19" t="s">
        <v>727</v>
      </c>
      <c r="D44" s="11" t="s">
        <v>6163</v>
      </c>
      <c r="E44" s="19">
        <v>3</v>
      </c>
      <c r="F44" s="19" t="s">
        <v>728</v>
      </c>
      <c r="G44" s="19" t="s">
        <v>729</v>
      </c>
      <c r="H44" s="11" t="s">
        <v>19</v>
      </c>
      <c r="I44" s="11" t="s">
        <v>6192</v>
      </c>
      <c r="J44" s="11" t="s">
        <v>6187</v>
      </c>
      <c r="K44" s="28">
        <v>0.2</v>
      </c>
      <c r="L44" s="29">
        <v>2.6849999999999996</v>
      </c>
      <c r="M44" s="29">
        <v>8.0549999999999997</v>
      </c>
      <c r="N44" s="11" t="s">
        <v>6219</v>
      </c>
      <c r="O44" s="11" t="s">
        <v>6224</v>
      </c>
      <c r="P44" s="11" t="s">
        <v>6190</v>
      </c>
      <c r="S44" s="15" t="s">
        <v>6212</v>
      </c>
      <c r="T44" s="5">
        <v>713.05</v>
      </c>
    </row>
    <row r="45" spans="1:20" x14ac:dyDescent="0.35">
      <c r="A45" s="2" t="s">
        <v>733</v>
      </c>
      <c r="B45" s="3">
        <v>44473</v>
      </c>
      <c r="C45" s="2" t="s">
        <v>734</v>
      </c>
      <c r="D45" t="s">
        <v>6164</v>
      </c>
      <c r="E45" s="2">
        <v>2</v>
      </c>
      <c r="F45" s="2" t="s">
        <v>735</v>
      </c>
      <c r="G45" s="2" t="s">
        <v>6223</v>
      </c>
      <c r="H45" t="s">
        <v>19</v>
      </c>
      <c r="I45" t="s">
        <v>6195</v>
      </c>
      <c r="J45" t="s">
        <v>6186</v>
      </c>
      <c r="K45" s="4">
        <v>2.5</v>
      </c>
      <c r="L45" s="5">
        <v>36.454999999999998</v>
      </c>
      <c r="M45" s="5">
        <v>72.91</v>
      </c>
      <c r="N45" t="s">
        <v>6218</v>
      </c>
      <c r="O45" t="s">
        <v>6222</v>
      </c>
      <c r="P45" t="s">
        <v>6191</v>
      </c>
      <c r="S45" s="15" t="s">
        <v>6213</v>
      </c>
      <c r="T45" s="5">
        <v>1514.7049999999999</v>
      </c>
    </row>
    <row r="46" spans="1:20" x14ac:dyDescent="0.35">
      <c r="A46" s="19" t="s">
        <v>738</v>
      </c>
      <c r="B46" s="27">
        <v>43932</v>
      </c>
      <c r="C46" s="19" t="s">
        <v>739</v>
      </c>
      <c r="D46" s="11" t="s">
        <v>6139</v>
      </c>
      <c r="E46" s="19">
        <v>2</v>
      </c>
      <c r="F46" s="19" t="s">
        <v>740</v>
      </c>
      <c r="G46" s="19" t="s">
        <v>741</v>
      </c>
      <c r="H46" s="11" t="s">
        <v>19</v>
      </c>
      <c r="I46" s="11" t="s">
        <v>6194</v>
      </c>
      <c r="J46" s="11" t="s">
        <v>6188</v>
      </c>
      <c r="K46" s="28">
        <v>0.5</v>
      </c>
      <c r="L46" s="29">
        <v>8.25</v>
      </c>
      <c r="M46" s="29">
        <v>16.5</v>
      </c>
      <c r="N46" s="11" t="s">
        <v>6217</v>
      </c>
      <c r="O46" s="11" t="s">
        <v>6221</v>
      </c>
      <c r="P46" s="11" t="s">
        <v>6190</v>
      </c>
      <c r="S46" s="15" t="s">
        <v>6214</v>
      </c>
      <c r="T46" s="5">
        <v>1108.865</v>
      </c>
    </row>
    <row r="47" spans="1:20" x14ac:dyDescent="0.35">
      <c r="A47" s="2" t="s">
        <v>744</v>
      </c>
      <c r="B47" s="3">
        <v>44592</v>
      </c>
      <c r="C47" s="2" t="s">
        <v>745</v>
      </c>
      <c r="D47" t="s">
        <v>6165</v>
      </c>
      <c r="E47" s="2">
        <v>6</v>
      </c>
      <c r="F47" s="2" t="s">
        <v>746</v>
      </c>
      <c r="G47" s="2" t="s">
        <v>747</v>
      </c>
      <c r="H47" t="s">
        <v>19</v>
      </c>
      <c r="I47" t="s">
        <v>6195</v>
      </c>
      <c r="J47" t="s">
        <v>6187</v>
      </c>
      <c r="K47" s="4">
        <v>2.5</v>
      </c>
      <c r="L47" s="5">
        <v>29.784999999999997</v>
      </c>
      <c r="M47" s="5">
        <v>178.70999999999998</v>
      </c>
      <c r="N47" t="s">
        <v>6218</v>
      </c>
      <c r="O47" t="s">
        <v>6224</v>
      </c>
      <c r="P47" t="s">
        <v>6191</v>
      </c>
      <c r="S47" s="15" t="s">
        <v>6215</v>
      </c>
      <c r="T47" s="5">
        <v>751.89499999999975</v>
      </c>
    </row>
    <row r="48" spans="1:20" x14ac:dyDescent="0.35">
      <c r="A48" s="19" t="s">
        <v>750</v>
      </c>
      <c r="B48" s="27">
        <v>43776</v>
      </c>
      <c r="C48" s="19" t="s">
        <v>751</v>
      </c>
      <c r="D48" s="11" t="s">
        <v>6166</v>
      </c>
      <c r="E48" s="19">
        <v>2</v>
      </c>
      <c r="F48" s="19" t="s">
        <v>752</v>
      </c>
      <c r="G48" s="19" t="s">
        <v>6223</v>
      </c>
      <c r="H48" s="11" t="s">
        <v>19</v>
      </c>
      <c r="I48" s="11" t="s">
        <v>6194</v>
      </c>
      <c r="J48" s="11" t="s">
        <v>6188</v>
      </c>
      <c r="K48" s="28">
        <v>2.5</v>
      </c>
      <c r="L48" s="29">
        <v>31.624999999999996</v>
      </c>
      <c r="M48" s="29">
        <v>63.249999999999993</v>
      </c>
      <c r="N48" s="11" t="s">
        <v>6217</v>
      </c>
      <c r="O48" s="11" t="s">
        <v>6221</v>
      </c>
      <c r="P48" s="11" t="s">
        <v>6190</v>
      </c>
      <c r="S48" s="7" t="s">
        <v>6202</v>
      </c>
      <c r="T48" s="5"/>
    </row>
    <row r="49" spans="1:20" x14ac:dyDescent="0.35">
      <c r="A49" s="2" t="s">
        <v>755</v>
      </c>
      <c r="B49" s="3">
        <v>43644</v>
      </c>
      <c r="C49" s="2" t="s">
        <v>756</v>
      </c>
      <c r="D49" t="s">
        <v>6167</v>
      </c>
      <c r="E49" s="2">
        <v>2</v>
      </c>
      <c r="F49" s="2" t="s">
        <v>757</v>
      </c>
      <c r="G49" s="2" t="s">
        <v>758</v>
      </c>
      <c r="H49" t="s">
        <v>19</v>
      </c>
      <c r="I49" t="s">
        <v>6193</v>
      </c>
      <c r="J49" t="s">
        <v>6186</v>
      </c>
      <c r="K49" s="4">
        <v>0.2</v>
      </c>
      <c r="L49" s="5">
        <v>3.8849999999999998</v>
      </c>
      <c r="M49" s="5">
        <v>7.77</v>
      </c>
      <c r="N49" t="s">
        <v>6216</v>
      </c>
      <c r="O49" t="s">
        <v>6222</v>
      </c>
      <c r="P49" t="s">
        <v>6190</v>
      </c>
      <c r="S49" s="15" t="s">
        <v>6204</v>
      </c>
      <c r="T49" s="5">
        <v>837.68499999999995</v>
      </c>
    </row>
    <row r="50" spans="1:20" x14ac:dyDescent="0.35">
      <c r="A50" s="19" t="s">
        <v>761</v>
      </c>
      <c r="B50" s="27">
        <v>44085</v>
      </c>
      <c r="C50" s="19" t="s">
        <v>762</v>
      </c>
      <c r="D50" s="11" t="s">
        <v>6168</v>
      </c>
      <c r="E50" s="19">
        <v>4</v>
      </c>
      <c r="F50" s="19" t="s">
        <v>763</v>
      </c>
      <c r="G50" s="19" t="s">
        <v>764</v>
      </c>
      <c r="H50" s="11" t="s">
        <v>19</v>
      </c>
      <c r="I50" s="11" t="s">
        <v>6193</v>
      </c>
      <c r="J50" s="11" t="s">
        <v>6187</v>
      </c>
      <c r="K50" s="28">
        <v>2.5</v>
      </c>
      <c r="L50" s="29">
        <v>22.884999999999998</v>
      </c>
      <c r="M50" s="29">
        <v>91.539999999999992</v>
      </c>
      <c r="N50" s="11" t="s">
        <v>6216</v>
      </c>
      <c r="O50" s="11" t="s">
        <v>6224</v>
      </c>
      <c r="P50" s="11" t="s">
        <v>6191</v>
      </c>
      <c r="S50" s="15" t="s">
        <v>6205</v>
      </c>
      <c r="T50" s="5">
        <v>958.82999999999981</v>
      </c>
    </row>
    <row r="51" spans="1:20" x14ac:dyDescent="0.35">
      <c r="A51" s="2" t="s">
        <v>766</v>
      </c>
      <c r="B51" s="3">
        <v>44790</v>
      </c>
      <c r="C51" s="2" t="s">
        <v>767</v>
      </c>
      <c r="D51" t="s">
        <v>6140</v>
      </c>
      <c r="E51" s="2">
        <v>3</v>
      </c>
      <c r="F51" s="2" t="s">
        <v>768</v>
      </c>
      <c r="G51" s="2" t="s">
        <v>769</v>
      </c>
      <c r="H51" t="s">
        <v>19</v>
      </c>
      <c r="I51" t="s">
        <v>6193</v>
      </c>
      <c r="J51" t="s">
        <v>6186</v>
      </c>
      <c r="K51" s="4">
        <v>1</v>
      </c>
      <c r="L51" s="5">
        <v>12.95</v>
      </c>
      <c r="M51" s="5">
        <v>38.849999999999994</v>
      </c>
      <c r="N51" t="s">
        <v>6216</v>
      </c>
      <c r="O51" t="s">
        <v>6222</v>
      </c>
      <c r="P51" t="s">
        <v>6191</v>
      </c>
      <c r="S51" s="15" t="s">
        <v>6206</v>
      </c>
      <c r="T51" s="5">
        <v>1544.64</v>
      </c>
    </row>
    <row r="52" spans="1:20" x14ac:dyDescent="0.35">
      <c r="A52" s="19" t="s">
        <v>772</v>
      </c>
      <c r="B52" s="27">
        <v>44792</v>
      </c>
      <c r="C52" s="19" t="s">
        <v>773</v>
      </c>
      <c r="D52" s="11" t="s">
        <v>6169</v>
      </c>
      <c r="E52" s="19">
        <v>2</v>
      </c>
      <c r="F52" s="19" t="s">
        <v>774</v>
      </c>
      <c r="G52" s="19" t="s">
        <v>775</v>
      </c>
      <c r="H52" s="11" t="s">
        <v>19</v>
      </c>
      <c r="I52" s="11" t="s">
        <v>6195</v>
      </c>
      <c r="J52" s="11" t="s">
        <v>6187</v>
      </c>
      <c r="K52" s="28">
        <v>0.5</v>
      </c>
      <c r="L52" s="29">
        <v>7.77</v>
      </c>
      <c r="M52" s="29">
        <v>15.54</v>
      </c>
      <c r="N52" s="11" t="s">
        <v>6218</v>
      </c>
      <c r="O52" s="11" t="s">
        <v>6224</v>
      </c>
      <c r="P52" s="11" t="s">
        <v>6191</v>
      </c>
      <c r="S52" s="15" t="s">
        <v>6207</v>
      </c>
      <c r="T52" s="5">
        <v>1005.5849999999998</v>
      </c>
    </row>
    <row r="53" spans="1:20" x14ac:dyDescent="0.35">
      <c r="A53" s="2" t="s">
        <v>778</v>
      </c>
      <c r="B53" s="3">
        <v>43600</v>
      </c>
      <c r="C53" s="2" t="s">
        <v>779</v>
      </c>
      <c r="D53" t="s">
        <v>6164</v>
      </c>
      <c r="E53" s="2">
        <v>4</v>
      </c>
      <c r="F53" s="2" t="s">
        <v>780</v>
      </c>
      <c r="G53" s="2" t="s">
        <v>781</v>
      </c>
      <c r="H53" t="s">
        <v>318</v>
      </c>
      <c r="I53" t="s">
        <v>6195</v>
      </c>
      <c r="J53" t="s">
        <v>6186</v>
      </c>
      <c r="K53" s="4">
        <v>2.5</v>
      </c>
      <c r="L53" s="5">
        <v>36.454999999999998</v>
      </c>
      <c r="M53" s="5">
        <v>145.82</v>
      </c>
      <c r="N53" t="s">
        <v>6218</v>
      </c>
      <c r="O53" t="s">
        <v>6222</v>
      </c>
      <c r="P53" t="s">
        <v>6190</v>
      </c>
      <c r="S53" s="15" t="s">
        <v>6208</v>
      </c>
      <c r="T53" s="5">
        <v>907.69</v>
      </c>
    </row>
    <row r="54" spans="1:20" x14ac:dyDescent="0.35">
      <c r="A54" s="19" t="s">
        <v>784</v>
      </c>
      <c r="B54" s="27">
        <v>43719</v>
      </c>
      <c r="C54" s="19" t="s">
        <v>785</v>
      </c>
      <c r="D54" s="11" t="s">
        <v>6146</v>
      </c>
      <c r="E54" s="19">
        <v>5</v>
      </c>
      <c r="F54" s="19" t="s">
        <v>786</v>
      </c>
      <c r="G54" s="19" t="s">
        <v>787</v>
      </c>
      <c r="H54" s="11" t="s">
        <v>28</v>
      </c>
      <c r="I54" s="11" t="s">
        <v>6192</v>
      </c>
      <c r="J54" s="11" t="s">
        <v>6188</v>
      </c>
      <c r="K54" s="28">
        <v>0.5</v>
      </c>
      <c r="L54" s="29">
        <v>5.97</v>
      </c>
      <c r="M54" s="29">
        <v>29.849999999999998</v>
      </c>
      <c r="N54" s="11" t="s">
        <v>6219</v>
      </c>
      <c r="O54" s="11" t="s">
        <v>6221</v>
      </c>
      <c r="P54" s="11" t="s">
        <v>6191</v>
      </c>
      <c r="S54" s="15" t="s">
        <v>6209</v>
      </c>
      <c r="T54" s="5">
        <v>864.52999999999986</v>
      </c>
    </row>
    <row r="55" spans="1:20" x14ac:dyDescent="0.35">
      <c r="A55" s="2" t="s">
        <v>784</v>
      </c>
      <c r="B55" s="3">
        <v>43719</v>
      </c>
      <c r="C55" s="2" t="s">
        <v>785</v>
      </c>
      <c r="D55" t="s">
        <v>6164</v>
      </c>
      <c r="E55" s="2">
        <v>2</v>
      </c>
      <c r="F55" s="2" t="s">
        <v>786</v>
      </c>
      <c r="G55" s="2" t="s">
        <v>787</v>
      </c>
      <c r="H55" t="s">
        <v>28</v>
      </c>
      <c r="I55" t="s">
        <v>6195</v>
      </c>
      <c r="J55" t="s">
        <v>6186</v>
      </c>
      <c r="K55" s="4">
        <v>2.5</v>
      </c>
      <c r="L55" s="5">
        <v>36.454999999999998</v>
      </c>
      <c r="M55" s="5">
        <v>72.91</v>
      </c>
      <c r="N55" t="s">
        <v>6218</v>
      </c>
      <c r="O55" t="s">
        <v>6222</v>
      </c>
      <c r="P55" t="s">
        <v>6191</v>
      </c>
      <c r="S55" s="15" t="s">
        <v>6210</v>
      </c>
      <c r="T55" s="5">
        <v>763.1049999999999</v>
      </c>
    </row>
    <row r="56" spans="1:20" x14ac:dyDescent="0.35">
      <c r="A56" s="19" t="s">
        <v>794</v>
      </c>
      <c r="B56" s="27">
        <v>44271</v>
      </c>
      <c r="C56" s="19" t="s">
        <v>795</v>
      </c>
      <c r="D56" s="11" t="s">
        <v>6162</v>
      </c>
      <c r="E56" s="19">
        <v>5</v>
      </c>
      <c r="F56" s="19" t="s">
        <v>796</v>
      </c>
      <c r="G56" s="19" t="s">
        <v>797</v>
      </c>
      <c r="H56" s="11" t="s">
        <v>19</v>
      </c>
      <c r="I56" s="11" t="s">
        <v>6195</v>
      </c>
      <c r="J56" s="11" t="s">
        <v>6188</v>
      </c>
      <c r="K56" s="28">
        <v>1</v>
      </c>
      <c r="L56" s="29">
        <v>14.55</v>
      </c>
      <c r="M56" s="29">
        <v>72.75</v>
      </c>
      <c r="N56" s="11" t="s">
        <v>6218</v>
      </c>
      <c r="O56" s="11" t="s">
        <v>6221</v>
      </c>
      <c r="P56" s="11" t="s">
        <v>6191</v>
      </c>
      <c r="S56" s="15" t="s">
        <v>6211</v>
      </c>
      <c r="T56" s="5">
        <v>1075.9100000000001</v>
      </c>
    </row>
    <row r="57" spans="1:20" x14ac:dyDescent="0.35">
      <c r="A57" s="2" t="s">
        <v>800</v>
      </c>
      <c r="B57" s="3">
        <v>44168</v>
      </c>
      <c r="C57" s="2" t="s">
        <v>801</v>
      </c>
      <c r="D57" t="s">
        <v>6170</v>
      </c>
      <c r="E57" s="2">
        <v>3</v>
      </c>
      <c r="F57" s="2" t="s">
        <v>802</v>
      </c>
      <c r="G57" s="2" t="s">
        <v>6223</v>
      </c>
      <c r="H57" t="s">
        <v>19</v>
      </c>
      <c r="I57" t="s">
        <v>6195</v>
      </c>
      <c r="J57" t="s">
        <v>6186</v>
      </c>
      <c r="K57" s="4">
        <v>1</v>
      </c>
      <c r="L57" s="5">
        <v>15.85</v>
      </c>
      <c r="M57" s="5">
        <v>47.55</v>
      </c>
      <c r="N57" t="s">
        <v>6218</v>
      </c>
      <c r="O57" t="s">
        <v>6222</v>
      </c>
      <c r="P57" t="s">
        <v>6191</v>
      </c>
      <c r="S57" s="15" t="s">
        <v>6212</v>
      </c>
      <c r="T57" s="5">
        <v>1643.5749999999998</v>
      </c>
    </row>
    <row r="58" spans="1:20" x14ac:dyDescent="0.35">
      <c r="A58" s="19" t="s">
        <v>805</v>
      </c>
      <c r="B58" s="27">
        <v>43857</v>
      </c>
      <c r="C58" s="19" t="s">
        <v>806</v>
      </c>
      <c r="D58" s="11" t="s">
        <v>6153</v>
      </c>
      <c r="E58" s="19">
        <v>3</v>
      </c>
      <c r="F58" s="19" t="s">
        <v>807</v>
      </c>
      <c r="G58" s="19" t="s">
        <v>808</v>
      </c>
      <c r="H58" s="11" t="s">
        <v>19</v>
      </c>
      <c r="I58" s="11" t="s">
        <v>6194</v>
      </c>
      <c r="J58" s="11" t="s">
        <v>6187</v>
      </c>
      <c r="K58" s="28">
        <v>0.2</v>
      </c>
      <c r="L58" s="29">
        <v>3.645</v>
      </c>
      <c r="M58" s="29">
        <v>10.935</v>
      </c>
      <c r="N58" s="11" t="s">
        <v>6217</v>
      </c>
      <c r="O58" s="11" t="s">
        <v>6224</v>
      </c>
      <c r="P58" s="11" t="s">
        <v>6190</v>
      </c>
      <c r="S58" s="15" t="s">
        <v>6213</v>
      </c>
      <c r="T58" s="5">
        <v>1400.3999999999996</v>
      </c>
    </row>
    <row r="59" spans="1:20" x14ac:dyDescent="0.35">
      <c r="A59" s="2" t="s">
        <v>811</v>
      </c>
      <c r="B59" s="3">
        <v>44759</v>
      </c>
      <c r="C59" s="2" t="s">
        <v>812</v>
      </c>
      <c r="D59" t="s">
        <v>6171</v>
      </c>
      <c r="E59" s="2">
        <v>4</v>
      </c>
      <c r="F59" s="2" t="s">
        <v>813</v>
      </c>
      <c r="G59" s="2" t="s">
        <v>814</v>
      </c>
      <c r="H59" t="s">
        <v>19</v>
      </c>
      <c r="I59" t="s">
        <v>6194</v>
      </c>
      <c r="J59" t="s">
        <v>6186</v>
      </c>
      <c r="K59" s="4">
        <v>1</v>
      </c>
      <c r="L59" s="5">
        <v>14.85</v>
      </c>
      <c r="M59" s="5">
        <v>59.4</v>
      </c>
      <c r="N59" t="s">
        <v>6217</v>
      </c>
      <c r="O59" t="s">
        <v>6222</v>
      </c>
      <c r="P59" t="s">
        <v>6191</v>
      </c>
      <c r="S59" s="15" t="s">
        <v>6214</v>
      </c>
      <c r="T59" s="5">
        <v>1616.1799999999998</v>
      </c>
    </row>
    <row r="60" spans="1:20" x14ac:dyDescent="0.35">
      <c r="A60" s="19" t="s">
        <v>817</v>
      </c>
      <c r="B60" s="27">
        <v>44624</v>
      </c>
      <c r="C60" s="19" t="s">
        <v>818</v>
      </c>
      <c r="D60" s="11" t="s">
        <v>6165</v>
      </c>
      <c r="E60" s="19">
        <v>3</v>
      </c>
      <c r="F60" s="19" t="s">
        <v>819</v>
      </c>
      <c r="G60" s="19" t="s">
        <v>6223</v>
      </c>
      <c r="H60" s="11" t="s">
        <v>19</v>
      </c>
      <c r="I60" s="11" t="s">
        <v>6195</v>
      </c>
      <c r="J60" s="11" t="s">
        <v>6187</v>
      </c>
      <c r="K60" s="28">
        <v>2.5</v>
      </c>
      <c r="L60" s="29">
        <v>29.784999999999997</v>
      </c>
      <c r="M60" s="29">
        <v>89.35499999999999</v>
      </c>
      <c r="N60" s="11" t="s">
        <v>6218</v>
      </c>
      <c r="O60" s="11" t="s">
        <v>6224</v>
      </c>
      <c r="P60" s="11" t="s">
        <v>6190</v>
      </c>
      <c r="S60" s="15" t="s">
        <v>6215</v>
      </c>
      <c r="T60" s="5">
        <v>1147.98</v>
      </c>
    </row>
    <row r="61" spans="1:20" x14ac:dyDescent="0.35">
      <c r="A61" s="2" t="s">
        <v>822</v>
      </c>
      <c r="B61" s="3">
        <v>44537</v>
      </c>
      <c r="C61" s="2" t="s">
        <v>823</v>
      </c>
      <c r="D61" t="s">
        <v>6160</v>
      </c>
      <c r="E61" s="2">
        <v>3</v>
      </c>
      <c r="F61" s="2" t="s">
        <v>824</v>
      </c>
      <c r="G61" s="2" t="s">
        <v>825</v>
      </c>
      <c r="H61" t="s">
        <v>19</v>
      </c>
      <c r="I61" t="s">
        <v>6195</v>
      </c>
      <c r="J61" t="s">
        <v>6188</v>
      </c>
      <c r="K61" s="4">
        <v>0.5</v>
      </c>
      <c r="L61" s="5">
        <v>8.73</v>
      </c>
      <c r="M61" s="5">
        <v>26.19</v>
      </c>
      <c r="N61" t="s">
        <v>6218</v>
      </c>
      <c r="O61" t="s">
        <v>6221</v>
      </c>
      <c r="P61" t="s">
        <v>6190</v>
      </c>
      <c r="S61" s="7" t="s">
        <v>6203</v>
      </c>
      <c r="T61" s="5"/>
    </row>
    <row r="62" spans="1:20" x14ac:dyDescent="0.35">
      <c r="A62" s="19" t="s">
        <v>827</v>
      </c>
      <c r="B62" s="27">
        <v>44252</v>
      </c>
      <c r="C62" s="19" t="s">
        <v>828</v>
      </c>
      <c r="D62" s="11" t="s">
        <v>6168</v>
      </c>
      <c r="E62" s="19">
        <v>5</v>
      </c>
      <c r="F62" s="19" t="s">
        <v>829</v>
      </c>
      <c r="G62" s="19" t="s">
        <v>830</v>
      </c>
      <c r="H62" s="11" t="s">
        <v>19</v>
      </c>
      <c r="I62" s="11" t="s">
        <v>6193</v>
      </c>
      <c r="J62" s="11" t="s">
        <v>6187</v>
      </c>
      <c r="K62" s="28">
        <v>2.5</v>
      </c>
      <c r="L62" s="29">
        <v>22.884999999999998</v>
      </c>
      <c r="M62" s="29">
        <v>114.42499999999998</v>
      </c>
      <c r="N62" s="11" t="s">
        <v>6216</v>
      </c>
      <c r="O62" s="11" t="s">
        <v>6224</v>
      </c>
      <c r="P62" s="11" t="s">
        <v>6191</v>
      </c>
      <c r="S62" s="15" t="s">
        <v>6204</v>
      </c>
      <c r="T62" s="5">
        <v>1269.4149999999995</v>
      </c>
    </row>
    <row r="63" spans="1:20" x14ac:dyDescent="0.35">
      <c r="A63" s="2" t="s">
        <v>833</v>
      </c>
      <c r="B63" s="3">
        <v>43521</v>
      </c>
      <c r="C63" s="2" t="s">
        <v>834</v>
      </c>
      <c r="D63" t="s">
        <v>6172</v>
      </c>
      <c r="E63" s="2">
        <v>5</v>
      </c>
      <c r="F63" s="2" t="s">
        <v>835</v>
      </c>
      <c r="G63" s="2" t="s">
        <v>6223</v>
      </c>
      <c r="H63" t="s">
        <v>28</v>
      </c>
      <c r="I63" t="s">
        <v>6192</v>
      </c>
      <c r="J63" t="s">
        <v>6187</v>
      </c>
      <c r="K63" s="4">
        <v>0.5</v>
      </c>
      <c r="L63" s="5">
        <v>5.3699999999999992</v>
      </c>
      <c r="M63" s="5">
        <v>26.849999999999994</v>
      </c>
      <c r="N63" t="s">
        <v>6219</v>
      </c>
      <c r="O63" t="s">
        <v>6224</v>
      </c>
      <c r="P63" t="s">
        <v>6190</v>
      </c>
      <c r="S63" s="15" t="s">
        <v>6205</v>
      </c>
      <c r="T63" s="5">
        <v>393.63</v>
      </c>
    </row>
    <row r="64" spans="1:20" x14ac:dyDescent="0.35">
      <c r="A64" s="19" t="s">
        <v>838</v>
      </c>
      <c r="B64" s="27">
        <v>43505</v>
      </c>
      <c r="C64" s="19" t="s">
        <v>839</v>
      </c>
      <c r="D64" s="11" t="s">
        <v>6145</v>
      </c>
      <c r="E64" s="19">
        <v>5</v>
      </c>
      <c r="F64" s="19" t="s">
        <v>840</v>
      </c>
      <c r="G64" s="19" t="s">
        <v>6223</v>
      </c>
      <c r="H64" s="11" t="s">
        <v>19</v>
      </c>
      <c r="I64" s="11" t="s">
        <v>6195</v>
      </c>
      <c r="J64" s="11" t="s">
        <v>6186</v>
      </c>
      <c r="K64" s="28">
        <v>0.2</v>
      </c>
      <c r="L64" s="29">
        <v>4.7549999999999999</v>
      </c>
      <c r="M64" s="29">
        <v>23.774999999999999</v>
      </c>
      <c r="N64" s="11" t="s">
        <v>6218</v>
      </c>
      <c r="O64" s="11" t="s">
        <v>6222</v>
      </c>
      <c r="P64" s="11" t="s">
        <v>6190</v>
      </c>
      <c r="S64" s="15" t="s">
        <v>6206</v>
      </c>
      <c r="T64" s="5">
        <v>1315.2049999999999</v>
      </c>
    </row>
    <row r="65" spans="1:20" x14ac:dyDescent="0.35">
      <c r="A65" s="2" t="s">
        <v>843</v>
      </c>
      <c r="B65" s="3">
        <v>43868</v>
      </c>
      <c r="C65" s="2" t="s">
        <v>844</v>
      </c>
      <c r="D65" t="s">
        <v>6157</v>
      </c>
      <c r="E65" s="2">
        <v>1</v>
      </c>
      <c r="F65" s="2" t="s">
        <v>845</v>
      </c>
      <c r="G65" s="2" t="s">
        <v>846</v>
      </c>
      <c r="H65" t="s">
        <v>19</v>
      </c>
      <c r="I65" t="s">
        <v>6193</v>
      </c>
      <c r="J65" t="s">
        <v>6188</v>
      </c>
      <c r="K65" s="4">
        <v>0.5</v>
      </c>
      <c r="L65" s="5">
        <v>6.75</v>
      </c>
      <c r="M65" s="5">
        <v>6.75</v>
      </c>
      <c r="N65" t="s">
        <v>6216</v>
      </c>
      <c r="O65" t="s">
        <v>6221</v>
      </c>
      <c r="P65" t="s">
        <v>6191</v>
      </c>
      <c r="S65" s="15" t="s">
        <v>6207</v>
      </c>
      <c r="T65" s="5">
        <v>776.44999999999993</v>
      </c>
    </row>
    <row r="66" spans="1:20" x14ac:dyDescent="0.35">
      <c r="A66" s="19" t="s">
        <v>849</v>
      </c>
      <c r="B66" s="27">
        <v>43913</v>
      </c>
      <c r="C66" s="19" t="s">
        <v>850</v>
      </c>
      <c r="D66" s="11" t="s">
        <v>6146</v>
      </c>
      <c r="E66" s="19">
        <v>6</v>
      </c>
      <c r="F66" s="19" t="s">
        <v>851</v>
      </c>
      <c r="G66" s="19" t="s">
        <v>6223</v>
      </c>
      <c r="H66" s="11" t="s">
        <v>19</v>
      </c>
      <c r="I66" s="11" t="s">
        <v>6192</v>
      </c>
      <c r="J66" s="11" t="s">
        <v>6188</v>
      </c>
      <c r="K66" s="28">
        <v>0.5</v>
      </c>
      <c r="L66" s="29">
        <v>5.97</v>
      </c>
      <c r="M66" s="29">
        <v>35.82</v>
      </c>
      <c r="N66" s="11" t="s">
        <v>6219</v>
      </c>
      <c r="O66" s="11" t="s">
        <v>6221</v>
      </c>
      <c r="P66" s="11" t="s">
        <v>6190</v>
      </c>
      <c r="S66" s="15" t="s">
        <v>6208</v>
      </c>
      <c r="T66" s="5">
        <v>1002.37</v>
      </c>
    </row>
    <row r="67" spans="1:20" x14ac:dyDescent="0.35">
      <c r="A67" s="2" t="s">
        <v>854</v>
      </c>
      <c r="B67" s="3">
        <v>44626</v>
      </c>
      <c r="C67" s="2" t="s">
        <v>855</v>
      </c>
      <c r="D67" t="s">
        <v>6149</v>
      </c>
      <c r="E67" s="2">
        <v>4</v>
      </c>
      <c r="F67" s="2" t="s">
        <v>856</v>
      </c>
      <c r="G67" s="2" t="s">
        <v>857</v>
      </c>
      <c r="H67" t="s">
        <v>19</v>
      </c>
      <c r="I67" t="s">
        <v>6192</v>
      </c>
      <c r="J67" t="s">
        <v>6187</v>
      </c>
      <c r="K67" s="4">
        <v>2.5</v>
      </c>
      <c r="L67" s="5">
        <v>20.584999999999997</v>
      </c>
      <c r="M67" s="5">
        <v>82.339999999999989</v>
      </c>
      <c r="N67" t="s">
        <v>6219</v>
      </c>
      <c r="O67" t="s">
        <v>6224</v>
      </c>
      <c r="P67" t="s">
        <v>6190</v>
      </c>
      <c r="S67" s="15" t="s">
        <v>6209</v>
      </c>
      <c r="T67" s="5">
        <v>1155.3899999999996</v>
      </c>
    </row>
    <row r="68" spans="1:20" x14ac:dyDescent="0.35">
      <c r="A68" s="19" t="s">
        <v>860</v>
      </c>
      <c r="B68" s="27">
        <v>44666</v>
      </c>
      <c r="C68" s="19" t="s">
        <v>861</v>
      </c>
      <c r="D68" s="11" t="s">
        <v>6173</v>
      </c>
      <c r="E68" s="19">
        <v>1</v>
      </c>
      <c r="F68" s="19" t="s">
        <v>862</v>
      </c>
      <c r="G68" s="19" t="s">
        <v>863</v>
      </c>
      <c r="H68" s="11" t="s">
        <v>19</v>
      </c>
      <c r="I68" s="11" t="s">
        <v>6192</v>
      </c>
      <c r="J68" s="11" t="s">
        <v>6186</v>
      </c>
      <c r="K68" s="28">
        <v>0.5</v>
      </c>
      <c r="L68" s="29">
        <v>7.169999999999999</v>
      </c>
      <c r="M68" s="29">
        <v>7.169999999999999</v>
      </c>
      <c r="N68" s="11" t="s">
        <v>6219</v>
      </c>
      <c r="O68" s="11" t="s">
        <v>6222</v>
      </c>
      <c r="P68" s="11" t="s">
        <v>6190</v>
      </c>
      <c r="S68" s="15" t="s">
        <v>6210</v>
      </c>
      <c r="T68" s="5">
        <v>906.73</v>
      </c>
    </row>
    <row r="69" spans="1:20" x14ac:dyDescent="0.35">
      <c r="A69" s="2" t="s">
        <v>866</v>
      </c>
      <c r="B69" s="3">
        <v>44519</v>
      </c>
      <c r="C69" s="2" t="s">
        <v>867</v>
      </c>
      <c r="D69" t="s">
        <v>6145</v>
      </c>
      <c r="E69" s="2">
        <v>2</v>
      </c>
      <c r="F69" s="2" t="s">
        <v>868</v>
      </c>
      <c r="G69" s="2" t="s">
        <v>869</v>
      </c>
      <c r="H69" t="s">
        <v>19</v>
      </c>
      <c r="I69" t="s">
        <v>6195</v>
      </c>
      <c r="J69" t="s">
        <v>6186</v>
      </c>
      <c r="K69" s="4">
        <v>0.2</v>
      </c>
      <c r="L69" s="5">
        <v>4.7549999999999999</v>
      </c>
      <c r="M69" s="5">
        <v>9.51</v>
      </c>
      <c r="N69" t="s">
        <v>6218</v>
      </c>
      <c r="O69" t="s">
        <v>6222</v>
      </c>
      <c r="P69" t="s">
        <v>6191</v>
      </c>
      <c r="S69" s="15" t="s">
        <v>6211</v>
      </c>
      <c r="T69" s="5">
        <v>244.24499999999998</v>
      </c>
    </row>
    <row r="70" spans="1:20" x14ac:dyDescent="0.35">
      <c r="A70" s="19" t="s">
        <v>872</v>
      </c>
      <c r="B70" s="27">
        <v>43754</v>
      </c>
      <c r="C70" s="19" t="s">
        <v>873</v>
      </c>
      <c r="D70" s="11" t="s">
        <v>6174</v>
      </c>
      <c r="E70" s="19">
        <v>1</v>
      </c>
      <c r="F70" s="19" t="s">
        <v>874</v>
      </c>
      <c r="G70" s="19" t="s">
        <v>875</v>
      </c>
      <c r="H70" s="11" t="s">
        <v>19</v>
      </c>
      <c r="I70" s="11" t="s">
        <v>6192</v>
      </c>
      <c r="J70" s="11" t="s">
        <v>6188</v>
      </c>
      <c r="K70" s="28">
        <v>0.2</v>
      </c>
      <c r="L70" s="29">
        <v>2.9849999999999999</v>
      </c>
      <c r="M70" s="29">
        <v>2.9849999999999999</v>
      </c>
      <c r="N70" s="11" t="s">
        <v>6219</v>
      </c>
      <c r="O70" s="11" t="s">
        <v>6221</v>
      </c>
      <c r="P70" s="11" t="s">
        <v>6191</v>
      </c>
      <c r="S70" s="7" t="s">
        <v>6199</v>
      </c>
      <c r="T70" s="5">
        <v>45134.255000000005</v>
      </c>
    </row>
    <row r="71" spans="1:20" x14ac:dyDescent="0.35">
      <c r="A71" s="2" t="s">
        <v>878</v>
      </c>
      <c r="B71" s="3">
        <v>43795</v>
      </c>
      <c r="C71" s="2" t="s">
        <v>879</v>
      </c>
      <c r="D71" t="s">
        <v>6138</v>
      </c>
      <c r="E71" s="2">
        <v>6</v>
      </c>
      <c r="F71" s="2" t="s">
        <v>880</v>
      </c>
      <c r="G71" s="2" t="s">
        <v>881</v>
      </c>
      <c r="H71" t="s">
        <v>28</v>
      </c>
      <c r="I71" t="s">
        <v>6192</v>
      </c>
      <c r="J71" t="s">
        <v>6188</v>
      </c>
      <c r="K71" s="4">
        <v>1</v>
      </c>
      <c r="L71" s="5">
        <v>9.9499999999999993</v>
      </c>
      <c r="M71" s="5">
        <v>59.699999999999996</v>
      </c>
      <c r="N71" t="s">
        <v>6219</v>
      </c>
      <c r="O71" t="s">
        <v>6221</v>
      </c>
      <c r="P71" t="s">
        <v>6190</v>
      </c>
    </row>
    <row r="72" spans="1:20" x14ac:dyDescent="0.35">
      <c r="A72" s="19" t="s">
        <v>885</v>
      </c>
      <c r="B72" s="27">
        <v>43646</v>
      </c>
      <c r="C72" s="19" t="s">
        <v>886</v>
      </c>
      <c r="D72" s="11" t="s">
        <v>6148</v>
      </c>
      <c r="E72" s="19">
        <v>4</v>
      </c>
      <c r="F72" s="19" t="s">
        <v>887</v>
      </c>
      <c r="G72" s="19" t="s">
        <v>888</v>
      </c>
      <c r="H72" s="11" t="s">
        <v>19</v>
      </c>
      <c r="I72" s="11" t="s">
        <v>6194</v>
      </c>
      <c r="J72" s="11" t="s">
        <v>6186</v>
      </c>
      <c r="K72" s="28">
        <v>2.5</v>
      </c>
      <c r="L72" s="29">
        <v>34.154999999999994</v>
      </c>
      <c r="M72" s="29">
        <v>136.61999999999998</v>
      </c>
      <c r="N72" s="11" t="s">
        <v>6217</v>
      </c>
      <c r="O72" s="11" t="s">
        <v>6222</v>
      </c>
      <c r="P72" s="11" t="s">
        <v>6191</v>
      </c>
    </row>
    <row r="73" spans="1:20" x14ac:dyDescent="0.35">
      <c r="A73" s="2" t="s">
        <v>891</v>
      </c>
      <c r="B73" s="3">
        <v>44200</v>
      </c>
      <c r="C73" s="2" t="s">
        <v>892</v>
      </c>
      <c r="D73" t="s">
        <v>6145</v>
      </c>
      <c r="E73" s="2">
        <v>2</v>
      </c>
      <c r="F73" s="2" t="s">
        <v>893</v>
      </c>
      <c r="G73" s="2" t="s">
        <v>894</v>
      </c>
      <c r="H73" t="s">
        <v>318</v>
      </c>
      <c r="I73" t="s">
        <v>6195</v>
      </c>
      <c r="J73" t="s">
        <v>6186</v>
      </c>
      <c r="K73" s="4">
        <v>0.2</v>
      </c>
      <c r="L73" s="5">
        <v>4.7549999999999999</v>
      </c>
      <c r="M73" s="5">
        <v>9.51</v>
      </c>
      <c r="N73" t="s">
        <v>6218</v>
      </c>
      <c r="O73" t="s">
        <v>6222</v>
      </c>
      <c r="P73" t="s">
        <v>6191</v>
      </c>
    </row>
    <row r="74" spans="1:20" x14ac:dyDescent="0.35">
      <c r="A74" s="19" t="s">
        <v>897</v>
      </c>
      <c r="B74" s="27">
        <v>44131</v>
      </c>
      <c r="C74" s="19" t="s">
        <v>898</v>
      </c>
      <c r="D74" s="11" t="s">
        <v>6175</v>
      </c>
      <c r="E74" s="19">
        <v>3</v>
      </c>
      <c r="F74" s="19" t="s">
        <v>899</v>
      </c>
      <c r="G74" s="19" t="s">
        <v>6223</v>
      </c>
      <c r="H74" s="11" t="s">
        <v>19</v>
      </c>
      <c r="I74" s="11" t="s">
        <v>6193</v>
      </c>
      <c r="J74" s="11" t="s">
        <v>6188</v>
      </c>
      <c r="K74" s="28">
        <v>2.5</v>
      </c>
      <c r="L74" s="29">
        <v>25.874999999999996</v>
      </c>
      <c r="M74" s="29">
        <v>77.624999999999986</v>
      </c>
      <c r="N74" s="11" t="s">
        <v>6216</v>
      </c>
      <c r="O74" s="11" t="s">
        <v>6221</v>
      </c>
      <c r="P74" s="11" t="s">
        <v>6191</v>
      </c>
    </row>
    <row r="75" spans="1:20" x14ac:dyDescent="0.35">
      <c r="A75" s="2" t="s">
        <v>902</v>
      </c>
      <c r="B75" s="3">
        <v>44362</v>
      </c>
      <c r="C75" s="2" t="s">
        <v>903</v>
      </c>
      <c r="D75" t="s">
        <v>6159</v>
      </c>
      <c r="E75" s="2">
        <v>5</v>
      </c>
      <c r="F75" s="2" t="s">
        <v>904</v>
      </c>
      <c r="G75" s="2" t="s">
        <v>6223</v>
      </c>
      <c r="H75" t="s">
        <v>19</v>
      </c>
      <c r="I75" t="s">
        <v>6195</v>
      </c>
      <c r="J75" t="s">
        <v>6188</v>
      </c>
      <c r="K75" s="4">
        <v>0.2</v>
      </c>
      <c r="L75" s="5">
        <v>4.3650000000000002</v>
      </c>
      <c r="M75" s="5">
        <v>21.825000000000003</v>
      </c>
      <c r="N75" t="s">
        <v>6218</v>
      </c>
      <c r="O75" t="s">
        <v>6221</v>
      </c>
      <c r="P75" t="s">
        <v>6190</v>
      </c>
    </row>
    <row r="76" spans="1:20" x14ac:dyDescent="0.35">
      <c r="A76" s="19" t="s">
        <v>907</v>
      </c>
      <c r="B76" s="27">
        <v>44396</v>
      </c>
      <c r="C76" s="19" t="s">
        <v>908</v>
      </c>
      <c r="D76" s="11" t="s">
        <v>6176</v>
      </c>
      <c r="E76" s="19">
        <v>2</v>
      </c>
      <c r="F76" s="19" t="s">
        <v>909</v>
      </c>
      <c r="G76" s="19" t="s">
        <v>910</v>
      </c>
      <c r="H76" s="11" t="s">
        <v>19</v>
      </c>
      <c r="I76" s="11" t="s">
        <v>6194</v>
      </c>
      <c r="J76" s="11" t="s">
        <v>6186</v>
      </c>
      <c r="K76" s="28">
        <v>0.5</v>
      </c>
      <c r="L76" s="29">
        <v>8.91</v>
      </c>
      <c r="M76" s="29">
        <v>17.82</v>
      </c>
      <c r="N76" s="11" t="s">
        <v>6217</v>
      </c>
      <c r="O76" s="11" t="s">
        <v>6222</v>
      </c>
      <c r="P76" s="11" t="s">
        <v>6190</v>
      </c>
    </row>
    <row r="77" spans="1:20" x14ac:dyDescent="0.35">
      <c r="A77" s="2" t="s">
        <v>913</v>
      </c>
      <c r="B77" s="3">
        <v>44400</v>
      </c>
      <c r="C77" s="2" t="s">
        <v>914</v>
      </c>
      <c r="D77" t="s">
        <v>6177</v>
      </c>
      <c r="E77" s="2">
        <v>6</v>
      </c>
      <c r="F77" s="2" t="s">
        <v>915</v>
      </c>
      <c r="G77" s="2" t="s">
        <v>916</v>
      </c>
      <c r="H77" t="s">
        <v>318</v>
      </c>
      <c r="I77" t="s">
        <v>6192</v>
      </c>
      <c r="J77" t="s">
        <v>6187</v>
      </c>
      <c r="K77" s="4">
        <v>1</v>
      </c>
      <c r="L77" s="5">
        <v>8.9499999999999993</v>
      </c>
      <c r="M77" s="5">
        <v>53.699999999999996</v>
      </c>
      <c r="N77" t="s">
        <v>6219</v>
      </c>
      <c r="O77" t="s">
        <v>6224</v>
      </c>
      <c r="P77" t="s">
        <v>6190</v>
      </c>
    </row>
    <row r="78" spans="1:20" x14ac:dyDescent="0.35">
      <c r="A78" s="19" t="s">
        <v>919</v>
      </c>
      <c r="B78" s="27">
        <v>43855</v>
      </c>
      <c r="C78" s="19" t="s">
        <v>920</v>
      </c>
      <c r="D78" s="11" t="s">
        <v>6178</v>
      </c>
      <c r="E78" s="19">
        <v>1</v>
      </c>
      <c r="F78" s="19" t="s">
        <v>921</v>
      </c>
      <c r="G78" s="19" t="s">
        <v>6223</v>
      </c>
      <c r="H78" s="11" t="s">
        <v>318</v>
      </c>
      <c r="I78" s="11" t="s">
        <v>6192</v>
      </c>
      <c r="J78" s="11" t="s">
        <v>6186</v>
      </c>
      <c r="K78" s="28">
        <v>0.2</v>
      </c>
      <c r="L78" s="29">
        <v>3.5849999999999995</v>
      </c>
      <c r="M78" s="29">
        <v>3.5849999999999995</v>
      </c>
      <c r="N78" s="11" t="s">
        <v>6219</v>
      </c>
      <c r="O78" s="11" t="s">
        <v>6222</v>
      </c>
      <c r="P78" s="11" t="s">
        <v>6190</v>
      </c>
    </row>
    <row r="79" spans="1:20" x14ac:dyDescent="0.35">
      <c r="A79" s="2" t="s">
        <v>924</v>
      </c>
      <c r="B79" s="3">
        <v>43594</v>
      </c>
      <c r="C79" s="2" t="s">
        <v>925</v>
      </c>
      <c r="D79" t="s">
        <v>6153</v>
      </c>
      <c r="E79" s="2">
        <v>2</v>
      </c>
      <c r="F79" s="2" t="s">
        <v>926</v>
      </c>
      <c r="G79" s="2" t="s">
        <v>927</v>
      </c>
      <c r="H79" t="s">
        <v>19</v>
      </c>
      <c r="I79" t="s">
        <v>6194</v>
      </c>
      <c r="J79" t="s">
        <v>6187</v>
      </c>
      <c r="K79" s="4">
        <v>0.2</v>
      </c>
      <c r="L79" s="5">
        <v>3.645</v>
      </c>
      <c r="M79" s="5">
        <v>7.29</v>
      </c>
      <c r="N79" t="s">
        <v>6217</v>
      </c>
      <c r="O79" t="s">
        <v>6224</v>
      </c>
      <c r="P79" t="s">
        <v>6191</v>
      </c>
    </row>
    <row r="80" spans="1:20" x14ac:dyDescent="0.35">
      <c r="A80" s="19" t="s">
        <v>930</v>
      </c>
      <c r="B80" s="27">
        <v>43920</v>
      </c>
      <c r="C80" s="19" t="s">
        <v>931</v>
      </c>
      <c r="D80" s="11" t="s">
        <v>6157</v>
      </c>
      <c r="E80" s="19">
        <v>6</v>
      </c>
      <c r="F80" s="19" t="s">
        <v>932</v>
      </c>
      <c r="G80" s="19" t="s">
        <v>933</v>
      </c>
      <c r="H80" s="11" t="s">
        <v>19</v>
      </c>
      <c r="I80" s="11" t="s">
        <v>6193</v>
      </c>
      <c r="J80" s="11" t="s">
        <v>6188</v>
      </c>
      <c r="K80" s="28">
        <v>0.5</v>
      </c>
      <c r="L80" s="29">
        <v>6.75</v>
      </c>
      <c r="M80" s="29">
        <v>40.5</v>
      </c>
      <c r="N80" s="11" t="s">
        <v>6216</v>
      </c>
      <c r="O80" s="11" t="s">
        <v>6221</v>
      </c>
      <c r="P80" s="11" t="s">
        <v>6190</v>
      </c>
    </row>
    <row r="81" spans="1:16" x14ac:dyDescent="0.35">
      <c r="A81" s="2" t="s">
        <v>936</v>
      </c>
      <c r="B81" s="3">
        <v>44633</v>
      </c>
      <c r="C81" s="2" t="s">
        <v>937</v>
      </c>
      <c r="D81" t="s">
        <v>6179</v>
      </c>
      <c r="E81" s="2">
        <v>4</v>
      </c>
      <c r="F81" s="2" t="s">
        <v>938</v>
      </c>
      <c r="G81" s="2" t="s">
        <v>939</v>
      </c>
      <c r="H81" t="s">
        <v>19</v>
      </c>
      <c r="I81" t="s">
        <v>6192</v>
      </c>
      <c r="J81" t="s">
        <v>6186</v>
      </c>
      <c r="K81" s="4">
        <v>1</v>
      </c>
      <c r="L81" s="5">
        <v>11.95</v>
      </c>
      <c r="M81" s="5">
        <v>47.8</v>
      </c>
      <c r="N81" t="s">
        <v>6219</v>
      </c>
      <c r="O81" t="s">
        <v>6222</v>
      </c>
      <c r="P81" t="s">
        <v>6191</v>
      </c>
    </row>
    <row r="82" spans="1:16" x14ac:dyDescent="0.35">
      <c r="A82" s="19" t="s">
        <v>942</v>
      </c>
      <c r="B82" s="27">
        <v>43572</v>
      </c>
      <c r="C82" s="19" t="s">
        <v>943</v>
      </c>
      <c r="D82" s="11" t="s">
        <v>6180</v>
      </c>
      <c r="E82" s="19">
        <v>5</v>
      </c>
      <c r="F82" s="19" t="s">
        <v>944</v>
      </c>
      <c r="G82" s="19" t="s">
        <v>945</v>
      </c>
      <c r="H82" s="11" t="s">
        <v>19</v>
      </c>
      <c r="I82" s="11" t="s">
        <v>6193</v>
      </c>
      <c r="J82" s="11" t="s">
        <v>6186</v>
      </c>
      <c r="K82" s="28">
        <v>0.5</v>
      </c>
      <c r="L82" s="29">
        <v>7.77</v>
      </c>
      <c r="M82" s="29">
        <v>38.849999999999994</v>
      </c>
      <c r="N82" s="11" t="s">
        <v>6216</v>
      </c>
      <c r="O82" s="11" t="s">
        <v>6222</v>
      </c>
      <c r="P82" s="11" t="s">
        <v>6190</v>
      </c>
    </row>
    <row r="83" spans="1:16" x14ac:dyDescent="0.35">
      <c r="A83" s="2" t="s">
        <v>948</v>
      </c>
      <c r="B83" s="3">
        <v>43763</v>
      </c>
      <c r="C83" s="2" t="s">
        <v>949</v>
      </c>
      <c r="D83" t="s">
        <v>6164</v>
      </c>
      <c r="E83" s="2">
        <v>3</v>
      </c>
      <c r="F83" s="2" t="s">
        <v>950</v>
      </c>
      <c r="G83" s="2" t="s">
        <v>951</v>
      </c>
      <c r="H83" t="s">
        <v>19</v>
      </c>
      <c r="I83" t="s">
        <v>6195</v>
      </c>
      <c r="J83" t="s">
        <v>6186</v>
      </c>
      <c r="K83" s="4">
        <v>2.5</v>
      </c>
      <c r="L83" s="5">
        <v>36.454999999999998</v>
      </c>
      <c r="M83" s="5">
        <v>109.36499999999999</v>
      </c>
      <c r="N83" t="s">
        <v>6218</v>
      </c>
      <c r="O83" t="s">
        <v>6222</v>
      </c>
      <c r="P83" t="s">
        <v>6190</v>
      </c>
    </row>
    <row r="84" spans="1:16" x14ac:dyDescent="0.35">
      <c r="A84" s="19" t="s">
        <v>954</v>
      </c>
      <c r="B84" s="27">
        <v>43721</v>
      </c>
      <c r="C84" s="19" t="s">
        <v>955</v>
      </c>
      <c r="D84" s="11" t="s">
        <v>6181</v>
      </c>
      <c r="E84" s="19">
        <v>3</v>
      </c>
      <c r="F84" s="19" t="s">
        <v>956</v>
      </c>
      <c r="G84" s="19" t="s">
        <v>957</v>
      </c>
      <c r="H84" s="11" t="s">
        <v>318</v>
      </c>
      <c r="I84" s="11" t="s">
        <v>6195</v>
      </c>
      <c r="J84" s="11" t="s">
        <v>6188</v>
      </c>
      <c r="K84" s="28">
        <v>2.5</v>
      </c>
      <c r="L84" s="29">
        <v>33.464999999999996</v>
      </c>
      <c r="M84" s="29">
        <v>100.39499999999998</v>
      </c>
      <c r="N84" s="11" t="s">
        <v>6218</v>
      </c>
      <c r="O84" s="11" t="s">
        <v>6221</v>
      </c>
      <c r="P84" s="11" t="s">
        <v>6190</v>
      </c>
    </row>
    <row r="85" spans="1:16" x14ac:dyDescent="0.35">
      <c r="A85" s="2" t="s">
        <v>960</v>
      </c>
      <c r="B85" s="3">
        <v>43933</v>
      </c>
      <c r="C85" s="2" t="s">
        <v>961</v>
      </c>
      <c r="D85" t="s">
        <v>6149</v>
      </c>
      <c r="E85" s="2">
        <v>4</v>
      </c>
      <c r="F85" s="2" t="s">
        <v>962</v>
      </c>
      <c r="G85" s="2" t="s">
        <v>6223</v>
      </c>
      <c r="H85" t="s">
        <v>19</v>
      </c>
      <c r="I85" t="s">
        <v>6192</v>
      </c>
      <c r="J85" t="s">
        <v>6187</v>
      </c>
      <c r="K85" s="4">
        <v>2.5</v>
      </c>
      <c r="L85" s="5">
        <v>20.584999999999997</v>
      </c>
      <c r="M85" s="5">
        <v>82.339999999999989</v>
      </c>
      <c r="N85" t="s">
        <v>6219</v>
      </c>
      <c r="O85" t="s">
        <v>6224</v>
      </c>
      <c r="P85" t="s">
        <v>6190</v>
      </c>
    </row>
    <row r="86" spans="1:16" x14ac:dyDescent="0.35">
      <c r="A86" s="19" t="s">
        <v>965</v>
      </c>
      <c r="B86" s="27">
        <v>43783</v>
      </c>
      <c r="C86" s="19" t="s">
        <v>966</v>
      </c>
      <c r="D86" s="11" t="s">
        <v>6161</v>
      </c>
      <c r="E86" s="19">
        <v>1</v>
      </c>
      <c r="F86" s="19" t="s">
        <v>967</v>
      </c>
      <c r="G86" s="19" t="s">
        <v>968</v>
      </c>
      <c r="H86" s="11" t="s">
        <v>19</v>
      </c>
      <c r="I86" s="11" t="s">
        <v>6195</v>
      </c>
      <c r="J86" s="11" t="s">
        <v>6186</v>
      </c>
      <c r="K86" s="28">
        <v>0.5</v>
      </c>
      <c r="L86" s="29">
        <v>9.51</v>
      </c>
      <c r="M86" s="29">
        <v>9.51</v>
      </c>
      <c r="N86" s="11" t="s">
        <v>6218</v>
      </c>
      <c r="O86" s="11" t="s">
        <v>6222</v>
      </c>
      <c r="P86" s="11" t="s">
        <v>6191</v>
      </c>
    </row>
    <row r="87" spans="1:16" x14ac:dyDescent="0.35">
      <c r="A87" s="2" t="s">
        <v>971</v>
      </c>
      <c r="B87" s="3">
        <v>43664</v>
      </c>
      <c r="C87" s="2" t="s">
        <v>972</v>
      </c>
      <c r="D87" t="s">
        <v>6182</v>
      </c>
      <c r="E87" s="2">
        <v>3</v>
      </c>
      <c r="F87" s="2" t="s">
        <v>973</v>
      </c>
      <c r="G87" s="2" t="s">
        <v>974</v>
      </c>
      <c r="H87" t="s">
        <v>19</v>
      </c>
      <c r="I87" t="s">
        <v>6193</v>
      </c>
      <c r="J87" t="s">
        <v>6186</v>
      </c>
      <c r="K87" s="4">
        <v>2.5</v>
      </c>
      <c r="L87" s="5">
        <v>29.784999999999997</v>
      </c>
      <c r="M87" s="5">
        <v>89.35499999999999</v>
      </c>
      <c r="N87" t="s">
        <v>6216</v>
      </c>
      <c r="O87" t="s">
        <v>6222</v>
      </c>
      <c r="P87" t="s">
        <v>6191</v>
      </c>
    </row>
    <row r="88" spans="1:16" x14ac:dyDescent="0.35">
      <c r="A88" s="19" t="s">
        <v>971</v>
      </c>
      <c r="B88" s="27">
        <v>43664</v>
      </c>
      <c r="C88" s="19" t="s">
        <v>972</v>
      </c>
      <c r="D88" s="11" t="s">
        <v>6154</v>
      </c>
      <c r="E88" s="19">
        <v>4</v>
      </c>
      <c r="F88" s="19" t="s">
        <v>973</v>
      </c>
      <c r="G88" s="19" t="s">
        <v>974</v>
      </c>
      <c r="H88" s="11" t="s">
        <v>19</v>
      </c>
      <c r="I88" s="11" t="s">
        <v>6193</v>
      </c>
      <c r="J88" s="11" t="s">
        <v>6187</v>
      </c>
      <c r="K88" s="28">
        <v>0.2</v>
      </c>
      <c r="L88" s="29">
        <v>2.9849999999999999</v>
      </c>
      <c r="M88" s="29">
        <v>11.94</v>
      </c>
      <c r="N88" s="11" t="s">
        <v>6216</v>
      </c>
      <c r="O88" s="11" t="s">
        <v>6224</v>
      </c>
      <c r="P88" s="11" t="s">
        <v>6191</v>
      </c>
    </row>
    <row r="89" spans="1:16" x14ac:dyDescent="0.35">
      <c r="A89" s="2" t="s">
        <v>980</v>
      </c>
      <c r="B89" s="3">
        <v>44289</v>
      </c>
      <c r="C89" s="2" t="s">
        <v>981</v>
      </c>
      <c r="D89" t="s">
        <v>6155</v>
      </c>
      <c r="E89" s="2">
        <v>3</v>
      </c>
      <c r="F89" s="2" t="s">
        <v>982</v>
      </c>
      <c r="G89" s="2" t="s">
        <v>983</v>
      </c>
      <c r="H89" t="s">
        <v>19</v>
      </c>
      <c r="I89" t="s">
        <v>6193</v>
      </c>
      <c r="J89" t="s">
        <v>6188</v>
      </c>
      <c r="K89" s="4">
        <v>1</v>
      </c>
      <c r="L89" s="5">
        <v>11.25</v>
      </c>
      <c r="M89" s="5">
        <v>33.75</v>
      </c>
      <c r="N89" t="s">
        <v>6216</v>
      </c>
      <c r="O89" t="s">
        <v>6221</v>
      </c>
      <c r="P89" t="s">
        <v>6191</v>
      </c>
    </row>
    <row r="90" spans="1:16" x14ac:dyDescent="0.35">
      <c r="A90" s="19" t="s">
        <v>985</v>
      </c>
      <c r="B90" s="27">
        <v>44284</v>
      </c>
      <c r="C90" s="19" t="s">
        <v>986</v>
      </c>
      <c r="D90" s="11" t="s">
        <v>6179</v>
      </c>
      <c r="E90" s="19">
        <v>3</v>
      </c>
      <c r="F90" s="19" t="s">
        <v>987</v>
      </c>
      <c r="G90" s="19" t="s">
        <v>988</v>
      </c>
      <c r="H90" s="11" t="s">
        <v>19</v>
      </c>
      <c r="I90" s="11" t="s">
        <v>6192</v>
      </c>
      <c r="J90" s="11" t="s">
        <v>6186</v>
      </c>
      <c r="K90" s="28">
        <v>1</v>
      </c>
      <c r="L90" s="29">
        <v>11.95</v>
      </c>
      <c r="M90" s="29">
        <v>35.849999999999994</v>
      </c>
      <c r="N90" s="11" t="s">
        <v>6219</v>
      </c>
      <c r="O90" s="11" t="s">
        <v>6222</v>
      </c>
      <c r="P90" s="11" t="s">
        <v>6191</v>
      </c>
    </row>
    <row r="91" spans="1:16" x14ac:dyDescent="0.35">
      <c r="A91" s="2" t="s">
        <v>990</v>
      </c>
      <c r="B91" s="3">
        <v>44545</v>
      </c>
      <c r="C91" s="2" t="s">
        <v>991</v>
      </c>
      <c r="D91" t="s">
        <v>6140</v>
      </c>
      <c r="E91" s="2">
        <v>6</v>
      </c>
      <c r="F91" s="2" t="s">
        <v>992</v>
      </c>
      <c r="G91" s="2" t="s">
        <v>993</v>
      </c>
      <c r="H91" t="s">
        <v>19</v>
      </c>
      <c r="I91" t="s">
        <v>6193</v>
      </c>
      <c r="J91" t="s">
        <v>6186</v>
      </c>
      <c r="K91" s="4">
        <v>1</v>
      </c>
      <c r="L91" s="5">
        <v>12.95</v>
      </c>
      <c r="M91" s="5">
        <v>77.699999999999989</v>
      </c>
      <c r="N91" t="s">
        <v>6216</v>
      </c>
      <c r="O91" t="s">
        <v>6222</v>
      </c>
      <c r="P91" t="s">
        <v>6191</v>
      </c>
    </row>
    <row r="92" spans="1:16" x14ac:dyDescent="0.35">
      <c r="A92" s="19" t="s">
        <v>996</v>
      </c>
      <c r="B92" s="27">
        <v>43971</v>
      </c>
      <c r="C92" s="19" t="s">
        <v>997</v>
      </c>
      <c r="D92" s="11" t="s">
        <v>6140</v>
      </c>
      <c r="E92" s="19">
        <v>4</v>
      </c>
      <c r="F92" s="19" t="s">
        <v>998</v>
      </c>
      <c r="G92" s="19" t="s">
        <v>6223</v>
      </c>
      <c r="H92" s="11" t="s">
        <v>318</v>
      </c>
      <c r="I92" s="11" t="s">
        <v>6193</v>
      </c>
      <c r="J92" s="11" t="s">
        <v>6186</v>
      </c>
      <c r="K92" s="28">
        <v>1</v>
      </c>
      <c r="L92" s="29">
        <v>12.95</v>
      </c>
      <c r="M92" s="29">
        <v>51.8</v>
      </c>
      <c r="N92" s="11" t="s">
        <v>6216</v>
      </c>
      <c r="O92" s="11" t="s">
        <v>6222</v>
      </c>
      <c r="P92" s="11" t="s">
        <v>6190</v>
      </c>
    </row>
    <row r="93" spans="1:16" x14ac:dyDescent="0.35">
      <c r="A93" s="2" t="s">
        <v>1001</v>
      </c>
      <c r="B93" s="3">
        <v>44137</v>
      </c>
      <c r="C93" s="2" t="s">
        <v>1002</v>
      </c>
      <c r="D93" t="s">
        <v>6175</v>
      </c>
      <c r="E93" s="2">
        <v>4</v>
      </c>
      <c r="F93" s="2" t="s">
        <v>1003</v>
      </c>
      <c r="G93" s="2" t="s">
        <v>1004</v>
      </c>
      <c r="H93" t="s">
        <v>19</v>
      </c>
      <c r="I93" t="s">
        <v>6193</v>
      </c>
      <c r="J93" t="s">
        <v>6188</v>
      </c>
      <c r="K93" s="4">
        <v>2.5</v>
      </c>
      <c r="L93" s="5">
        <v>25.874999999999996</v>
      </c>
      <c r="M93" s="5">
        <v>103.49999999999999</v>
      </c>
      <c r="N93" t="s">
        <v>6216</v>
      </c>
      <c r="O93" t="s">
        <v>6221</v>
      </c>
      <c r="P93" t="s">
        <v>6191</v>
      </c>
    </row>
    <row r="94" spans="1:16" x14ac:dyDescent="0.35">
      <c r="A94" s="19" t="s">
        <v>1007</v>
      </c>
      <c r="B94" s="27">
        <v>44037</v>
      </c>
      <c r="C94" s="19" t="s">
        <v>1008</v>
      </c>
      <c r="D94" s="11" t="s">
        <v>6171</v>
      </c>
      <c r="E94" s="19">
        <v>3</v>
      </c>
      <c r="F94" s="19" t="s">
        <v>1009</v>
      </c>
      <c r="G94" s="19" t="s">
        <v>6223</v>
      </c>
      <c r="H94" s="11" t="s">
        <v>19</v>
      </c>
      <c r="I94" s="11" t="s">
        <v>6194</v>
      </c>
      <c r="J94" s="11" t="s">
        <v>6186</v>
      </c>
      <c r="K94" s="28">
        <v>1</v>
      </c>
      <c r="L94" s="29">
        <v>14.85</v>
      </c>
      <c r="M94" s="29">
        <v>44.55</v>
      </c>
      <c r="N94" s="11" t="s">
        <v>6217</v>
      </c>
      <c r="O94" s="11" t="s">
        <v>6222</v>
      </c>
      <c r="P94" s="11" t="s">
        <v>6190</v>
      </c>
    </row>
    <row r="95" spans="1:16" x14ac:dyDescent="0.35">
      <c r="A95" s="2" t="s">
        <v>1012</v>
      </c>
      <c r="B95" s="3">
        <v>43538</v>
      </c>
      <c r="C95" s="2" t="s">
        <v>1013</v>
      </c>
      <c r="D95" t="s">
        <v>6176</v>
      </c>
      <c r="E95" s="2">
        <v>4</v>
      </c>
      <c r="F95" s="2" t="s">
        <v>1014</v>
      </c>
      <c r="G95" s="2" t="s">
        <v>1015</v>
      </c>
      <c r="H95" t="s">
        <v>28</v>
      </c>
      <c r="I95" t="s">
        <v>6194</v>
      </c>
      <c r="J95" t="s">
        <v>6186</v>
      </c>
      <c r="K95" s="4">
        <v>0.5</v>
      </c>
      <c r="L95" s="5">
        <v>8.91</v>
      </c>
      <c r="M95" s="5">
        <v>35.64</v>
      </c>
      <c r="N95" t="s">
        <v>6217</v>
      </c>
      <c r="O95" t="s">
        <v>6222</v>
      </c>
      <c r="P95" t="s">
        <v>6190</v>
      </c>
    </row>
    <row r="96" spans="1:16" x14ac:dyDescent="0.35">
      <c r="A96" s="19" t="s">
        <v>1018</v>
      </c>
      <c r="B96" s="27">
        <v>44014</v>
      </c>
      <c r="C96" s="19" t="s">
        <v>1019</v>
      </c>
      <c r="D96" s="11" t="s">
        <v>6154</v>
      </c>
      <c r="E96" s="19">
        <v>6</v>
      </c>
      <c r="F96" s="19" t="s">
        <v>1020</v>
      </c>
      <c r="G96" s="19" t="s">
        <v>6223</v>
      </c>
      <c r="H96" s="11" t="s">
        <v>318</v>
      </c>
      <c r="I96" s="11" t="s">
        <v>6193</v>
      </c>
      <c r="J96" s="11" t="s">
        <v>6187</v>
      </c>
      <c r="K96" s="28">
        <v>0.2</v>
      </c>
      <c r="L96" s="29">
        <v>2.9849999999999999</v>
      </c>
      <c r="M96" s="29">
        <v>17.91</v>
      </c>
      <c r="N96" s="11" t="s">
        <v>6216</v>
      </c>
      <c r="O96" s="11" t="s">
        <v>6224</v>
      </c>
      <c r="P96" s="11" t="s">
        <v>6190</v>
      </c>
    </row>
    <row r="97" spans="1:16" x14ac:dyDescent="0.35">
      <c r="A97" s="2" t="s">
        <v>1022</v>
      </c>
      <c r="B97" s="3">
        <v>43816</v>
      </c>
      <c r="C97" s="2" t="s">
        <v>1023</v>
      </c>
      <c r="D97" t="s">
        <v>6175</v>
      </c>
      <c r="E97" s="2">
        <v>6</v>
      </c>
      <c r="F97" s="2" t="s">
        <v>1024</v>
      </c>
      <c r="G97" s="2" t="s">
        <v>1025</v>
      </c>
      <c r="H97" t="s">
        <v>19</v>
      </c>
      <c r="I97" t="s">
        <v>6193</v>
      </c>
      <c r="J97" t="s">
        <v>6188</v>
      </c>
      <c r="K97" s="4">
        <v>2.5</v>
      </c>
      <c r="L97" s="5">
        <v>25.874999999999996</v>
      </c>
      <c r="M97" s="5">
        <v>155.24999999999997</v>
      </c>
      <c r="N97" t="s">
        <v>6216</v>
      </c>
      <c r="O97" t="s">
        <v>6221</v>
      </c>
      <c r="P97" t="s">
        <v>6191</v>
      </c>
    </row>
    <row r="98" spans="1:16" x14ac:dyDescent="0.35">
      <c r="A98" s="19" t="s">
        <v>1027</v>
      </c>
      <c r="B98" s="27">
        <v>44171</v>
      </c>
      <c r="C98" s="19" t="s">
        <v>1028</v>
      </c>
      <c r="D98" s="11" t="s">
        <v>6154</v>
      </c>
      <c r="E98" s="19">
        <v>2</v>
      </c>
      <c r="F98" s="19" t="s">
        <v>1029</v>
      </c>
      <c r="G98" s="19" t="s">
        <v>1030</v>
      </c>
      <c r="H98" s="11" t="s">
        <v>19</v>
      </c>
      <c r="I98" s="11" t="s">
        <v>6193</v>
      </c>
      <c r="J98" s="11" t="s">
        <v>6187</v>
      </c>
      <c r="K98" s="28">
        <v>0.2</v>
      </c>
      <c r="L98" s="29">
        <v>2.9849999999999999</v>
      </c>
      <c r="M98" s="29">
        <v>5.97</v>
      </c>
      <c r="N98" s="11" t="s">
        <v>6216</v>
      </c>
      <c r="O98" s="11" t="s">
        <v>6224</v>
      </c>
      <c r="P98" s="11" t="s">
        <v>6191</v>
      </c>
    </row>
    <row r="99" spans="1:16" x14ac:dyDescent="0.35">
      <c r="A99" s="2" t="s">
        <v>1032</v>
      </c>
      <c r="B99" s="3">
        <v>44259</v>
      </c>
      <c r="C99" s="2" t="s">
        <v>1033</v>
      </c>
      <c r="D99" t="s">
        <v>6157</v>
      </c>
      <c r="E99" s="2">
        <v>2</v>
      </c>
      <c r="F99" s="2" t="s">
        <v>1034</v>
      </c>
      <c r="G99" s="2" t="s">
        <v>1035</v>
      </c>
      <c r="H99" t="s">
        <v>19</v>
      </c>
      <c r="I99" t="s">
        <v>6193</v>
      </c>
      <c r="J99" t="s">
        <v>6188</v>
      </c>
      <c r="K99" s="4">
        <v>0.5</v>
      </c>
      <c r="L99" s="5">
        <v>6.75</v>
      </c>
      <c r="M99" s="5">
        <v>13.5</v>
      </c>
      <c r="N99" t="s">
        <v>6216</v>
      </c>
      <c r="O99" t="s">
        <v>6221</v>
      </c>
      <c r="P99" t="s">
        <v>6191</v>
      </c>
    </row>
    <row r="100" spans="1:16" x14ac:dyDescent="0.35">
      <c r="A100" s="19" t="s">
        <v>1038</v>
      </c>
      <c r="B100" s="27">
        <v>44394</v>
      </c>
      <c r="C100" s="19" t="s">
        <v>1039</v>
      </c>
      <c r="D100" s="11" t="s">
        <v>6154</v>
      </c>
      <c r="E100" s="19">
        <v>1</v>
      </c>
      <c r="F100" s="19" t="s">
        <v>1040</v>
      </c>
      <c r="G100" s="19" t="s">
        <v>6223</v>
      </c>
      <c r="H100" s="11" t="s">
        <v>318</v>
      </c>
      <c r="I100" s="11" t="s">
        <v>6193</v>
      </c>
      <c r="J100" s="11" t="s">
        <v>6187</v>
      </c>
      <c r="K100" s="28">
        <v>0.2</v>
      </c>
      <c r="L100" s="29">
        <v>2.9849999999999999</v>
      </c>
      <c r="M100" s="29">
        <v>2.9849999999999999</v>
      </c>
      <c r="N100" s="11" t="s">
        <v>6216</v>
      </c>
      <c r="O100" s="11" t="s">
        <v>6224</v>
      </c>
      <c r="P100" s="11" t="s">
        <v>6191</v>
      </c>
    </row>
    <row r="101" spans="1:16" x14ac:dyDescent="0.35">
      <c r="A101" s="2" t="s">
        <v>1043</v>
      </c>
      <c r="B101" s="3">
        <v>44139</v>
      </c>
      <c r="C101" s="2" t="s">
        <v>1044</v>
      </c>
      <c r="D101" t="s">
        <v>6159</v>
      </c>
      <c r="E101" s="2">
        <v>3</v>
      </c>
      <c r="F101" s="2" t="s">
        <v>1045</v>
      </c>
      <c r="G101" s="2" t="s">
        <v>6223</v>
      </c>
      <c r="H101" t="s">
        <v>19</v>
      </c>
      <c r="I101" t="s">
        <v>6195</v>
      </c>
      <c r="J101" t="s">
        <v>6188</v>
      </c>
      <c r="K101" s="4">
        <v>0.2</v>
      </c>
      <c r="L101" s="5">
        <v>4.3650000000000002</v>
      </c>
      <c r="M101" s="5">
        <v>13.095000000000001</v>
      </c>
      <c r="N101" t="s">
        <v>6218</v>
      </c>
      <c r="O101" t="s">
        <v>6221</v>
      </c>
      <c r="P101" t="s">
        <v>6190</v>
      </c>
    </row>
    <row r="102" spans="1:16" x14ac:dyDescent="0.35">
      <c r="A102" s="19" t="s">
        <v>1048</v>
      </c>
      <c r="B102" s="27">
        <v>44291</v>
      </c>
      <c r="C102" s="19" t="s">
        <v>1049</v>
      </c>
      <c r="D102" s="11" t="s">
        <v>6167</v>
      </c>
      <c r="E102" s="19">
        <v>2</v>
      </c>
      <c r="F102" s="19" t="s">
        <v>1050</v>
      </c>
      <c r="G102" s="19" t="s">
        <v>6223</v>
      </c>
      <c r="H102" s="11" t="s">
        <v>19</v>
      </c>
      <c r="I102" s="11" t="s">
        <v>6193</v>
      </c>
      <c r="J102" s="11" t="s">
        <v>6186</v>
      </c>
      <c r="K102" s="28">
        <v>0.2</v>
      </c>
      <c r="L102" s="29">
        <v>3.8849999999999998</v>
      </c>
      <c r="M102" s="29">
        <v>7.77</v>
      </c>
      <c r="N102" s="11" t="s">
        <v>6216</v>
      </c>
      <c r="O102" s="11" t="s">
        <v>6222</v>
      </c>
      <c r="P102" s="11" t="s">
        <v>6190</v>
      </c>
    </row>
    <row r="103" spans="1:16" x14ac:dyDescent="0.35">
      <c r="A103" s="2" t="s">
        <v>1053</v>
      </c>
      <c r="B103" s="3">
        <v>43891</v>
      </c>
      <c r="C103" s="2" t="s">
        <v>1054</v>
      </c>
      <c r="D103" t="s">
        <v>6165</v>
      </c>
      <c r="E103" s="2">
        <v>5</v>
      </c>
      <c r="F103" s="2" t="s">
        <v>1055</v>
      </c>
      <c r="G103" s="2" t="s">
        <v>1056</v>
      </c>
      <c r="H103" t="s">
        <v>318</v>
      </c>
      <c r="I103" t="s">
        <v>6195</v>
      </c>
      <c r="J103" t="s">
        <v>6187</v>
      </c>
      <c r="K103" s="4">
        <v>2.5</v>
      </c>
      <c r="L103" s="5">
        <v>29.784999999999997</v>
      </c>
      <c r="M103" s="5">
        <v>148.92499999999998</v>
      </c>
      <c r="N103" t="s">
        <v>6218</v>
      </c>
      <c r="O103" t="s">
        <v>6224</v>
      </c>
      <c r="P103" t="s">
        <v>6190</v>
      </c>
    </row>
    <row r="104" spans="1:16" x14ac:dyDescent="0.35">
      <c r="A104" s="19" t="s">
        <v>1059</v>
      </c>
      <c r="B104" s="27">
        <v>44488</v>
      </c>
      <c r="C104" s="19" t="s">
        <v>1060</v>
      </c>
      <c r="D104" s="11" t="s">
        <v>6143</v>
      </c>
      <c r="E104" s="19">
        <v>3</v>
      </c>
      <c r="F104" s="19" t="s">
        <v>1061</v>
      </c>
      <c r="G104" s="19" t="s">
        <v>1062</v>
      </c>
      <c r="H104" s="11" t="s">
        <v>318</v>
      </c>
      <c r="I104" s="11" t="s">
        <v>6195</v>
      </c>
      <c r="J104" s="11" t="s">
        <v>6187</v>
      </c>
      <c r="K104" s="28">
        <v>1</v>
      </c>
      <c r="L104" s="29">
        <v>12.95</v>
      </c>
      <c r="M104" s="29">
        <v>38.849999999999994</v>
      </c>
      <c r="N104" s="11" t="s">
        <v>6218</v>
      </c>
      <c r="O104" s="11" t="s">
        <v>6224</v>
      </c>
      <c r="P104" s="11" t="s">
        <v>6190</v>
      </c>
    </row>
    <row r="105" spans="1:16" x14ac:dyDescent="0.35">
      <c r="A105" s="2" t="s">
        <v>1065</v>
      </c>
      <c r="B105" s="3">
        <v>44750</v>
      </c>
      <c r="C105" s="2" t="s">
        <v>1066</v>
      </c>
      <c r="D105" t="s">
        <v>6174</v>
      </c>
      <c r="E105" s="2">
        <v>4</v>
      </c>
      <c r="F105" s="2" t="s">
        <v>1067</v>
      </c>
      <c r="G105" s="2" t="s">
        <v>1068</v>
      </c>
      <c r="H105" t="s">
        <v>19</v>
      </c>
      <c r="I105" t="s">
        <v>6192</v>
      </c>
      <c r="J105" t="s">
        <v>6188</v>
      </c>
      <c r="K105" s="4">
        <v>0.2</v>
      </c>
      <c r="L105" s="5">
        <v>2.9849999999999999</v>
      </c>
      <c r="M105" s="5">
        <v>11.94</v>
      </c>
      <c r="N105" t="s">
        <v>6219</v>
      </c>
      <c r="O105" t="s">
        <v>6221</v>
      </c>
      <c r="P105" t="s">
        <v>6191</v>
      </c>
    </row>
    <row r="106" spans="1:16" x14ac:dyDescent="0.35">
      <c r="A106" s="19" t="s">
        <v>1071</v>
      </c>
      <c r="B106" s="27">
        <v>43694</v>
      </c>
      <c r="C106" s="19" t="s">
        <v>1072</v>
      </c>
      <c r="D106" s="11" t="s">
        <v>6162</v>
      </c>
      <c r="E106" s="19">
        <v>6</v>
      </c>
      <c r="F106" s="19" t="s">
        <v>1073</v>
      </c>
      <c r="G106" s="19" t="s">
        <v>1074</v>
      </c>
      <c r="H106" s="11" t="s">
        <v>19</v>
      </c>
      <c r="I106" s="11" t="s">
        <v>6195</v>
      </c>
      <c r="J106" s="11" t="s">
        <v>6188</v>
      </c>
      <c r="K106" s="28">
        <v>1</v>
      </c>
      <c r="L106" s="29">
        <v>14.55</v>
      </c>
      <c r="M106" s="29">
        <v>87.300000000000011</v>
      </c>
      <c r="N106" s="11" t="s">
        <v>6218</v>
      </c>
      <c r="O106" s="11" t="s">
        <v>6221</v>
      </c>
      <c r="P106" s="11" t="s">
        <v>6191</v>
      </c>
    </row>
    <row r="107" spans="1:16" x14ac:dyDescent="0.35">
      <c r="A107" s="2" t="s">
        <v>1077</v>
      </c>
      <c r="B107" s="3">
        <v>43982</v>
      </c>
      <c r="C107" s="2" t="s">
        <v>1078</v>
      </c>
      <c r="D107" t="s">
        <v>6157</v>
      </c>
      <c r="E107" s="2">
        <v>6</v>
      </c>
      <c r="F107" s="2" t="s">
        <v>1079</v>
      </c>
      <c r="G107" s="2" t="s">
        <v>1080</v>
      </c>
      <c r="H107" t="s">
        <v>19</v>
      </c>
      <c r="I107" t="s">
        <v>6193</v>
      </c>
      <c r="J107" t="s">
        <v>6188</v>
      </c>
      <c r="K107" s="4">
        <v>0.5</v>
      </c>
      <c r="L107" s="5">
        <v>6.75</v>
      </c>
      <c r="M107" s="5">
        <v>40.5</v>
      </c>
      <c r="N107" t="s">
        <v>6216</v>
      </c>
      <c r="O107" t="s">
        <v>6221</v>
      </c>
      <c r="P107" t="s">
        <v>6190</v>
      </c>
    </row>
    <row r="108" spans="1:16" x14ac:dyDescent="0.35">
      <c r="A108" s="19" t="s">
        <v>1083</v>
      </c>
      <c r="B108" s="27">
        <v>43956</v>
      </c>
      <c r="C108" s="19" t="s">
        <v>1084</v>
      </c>
      <c r="D108" s="11" t="s">
        <v>6183</v>
      </c>
      <c r="E108" s="19">
        <v>2</v>
      </c>
      <c r="F108" s="19" t="s">
        <v>1085</v>
      </c>
      <c r="G108" s="19" t="s">
        <v>1086</v>
      </c>
      <c r="H108" s="11" t="s">
        <v>19</v>
      </c>
      <c r="I108" s="11" t="s">
        <v>6194</v>
      </c>
      <c r="J108" s="11" t="s">
        <v>6187</v>
      </c>
      <c r="K108" s="28">
        <v>1</v>
      </c>
      <c r="L108" s="29">
        <v>12.15</v>
      </c>
      <c r="M108" s="29">
        <v>24.3</v>
      </c>
      <c r="N108" s="11" t="s">
        <v>6217</v>
      </c>
      <c r="O108" s="11" t="s">
        <v>6224</v>
      </c>
      <c r="P108" s="11" t="s">
        <v>6191</v>
      </c>
    </row>
    <row r="109" spans="1:16" x14ac:dyDescent="0.35">
      <c r="A109" s="2" t="s">
        <v>1089</v>
      </c>
      <c r="B109" s="3">
        <v>43569</v>
      </c>
      <c r="C109" s="2" t="s">
        <v>1090</v>
      </c>
      <c r="D109" t="s">
        <v>6146</v>
      </c>
      <c r="E109" s="2">
        <v>3</v>
      </c>
      <c r="F109" s="2" t="s">
        <v>1091</v>
      </c>
      <c r="G109" s="2" t="s">
        <v>1092</v>
      </c>
      <c r="H109" t="s">
        <v>19</v>
      </c>
      <c r="I109" t="s">
        <v>6192</v>
      </c>
      <c r="J109" t="s">
        <v>6188</v>
      </c>
      <c r="K109" s="4">
        <v>0.5</v>
      </c>
      <c r="L109" s="5">
        <v>5.97</v>
      </c>
      <c r="M109" s="5">
        <v>17.91</v>
      </c>
      <c r="N109" t="s">
        <v>6219</v>
      </c>
      <c r="O109" t="s">
        <v>6221</v>
      </c>
      <c r="P109" t="s">
        <v>6190</v>
      </c>
    </row>
    <row r="110" spans="1:16" x14ac:dyDescent="0.35">
      <c r="A110" s="19" t="s">
        <v>1095</v>
      </c>
      <c r="B110" s="27">
        <v>44041</v>
      </c>
      <c r="C110" s="19" t="s">
        <v>1096</v>
      </c>
      <c r="D110" s="11" t="s">
        <v>6157</v>
      </c>
      <c r="E110" s="19">
        <v>4</v>
      </c>
      <c r="F110" s="19" t="s">
        <v>1097</v>
      </c>
      <c r="G110" s="19" t="s">
        <v>6223</v>
      </c>
      <c r="H110" s="11" t="s">
        <v>19</v>
      </c>
      <c r="I110" s="11" t="s">
        <v>6193</v>
      </c>
      <c r="J110" s="11" t="s">
        <v>6188</v>
      </c>
      <c r="K110" s="28">
        <v>0.5</v>
      </c>
      <c r="L110" s="29">
        <v>6.75</v>
      </c>
      <c r="M110" s="29">
        <v>27</v>
      </c>
      <c r="N110" s="11" t="s">
        <v>6216</v>
      </c>
      <c r="O110" s="11" t="s">
        <v>6221</v>
      </c>
      <c r="P110" s="11" t="s">
        <v>6191</v>
      </c>
    </row>
    <row r="111" spans="1:16" x14ac:dyDescent="0.35">
      <c r="A111" s="2" t="s">
        <v>1100</v>
      </c>
      <c r="B111" s="3">
        <v>43811</v>
      </c>
      <c r="C111" s="2" t="s">
        <v>1101</v>
      </c>
      <c r="D111" t="s">
        <v>6169</v>
      </c>
      <c r="E111" s="2">
        <v>1</v>
      </c>
      <c r="F111" s="2" t="s">
        <v>1102</v>
      </c>
      <c r="G111" s="2" t="s">
        <v>1103</v>
      </c>
      <c r="H111" t="s">
        <v>19</v>
      </c>
      <c r="I111" t="s">
        <v>6195</v>
      </c>
      <c r="J111" t="s">
        <v>6187</v>
      </c>
      <c r="K111" s="4">
        <v>0.5</v>
      </c>
      <c r="L111" s="5">
        <v>7.77</v>
      </c>
      <c r="M111" s="5">
        <v>7.77</v>
      </c>
      <c r="N111" t="s">
        <v>6218</v>
      </c>
      <c r="O111" t="s">
        <v>6224</v>
      </c>
      <c r="P111" t="s">
        <v>6190</v>
      </c>
    </row>
    <row r="112" spans="1:16" x14ac:dyDescent="0.35">
      <c r="A112" s="19" t="s">
        <v>1106</v>
      </c>
      <c r="B112" s="27">
        <v>44727</v>
      </c>
      <c r="C112" s="19" t="s">
        <v>1107</v>
      </c>
      <c r="D112" s="11" t="s">
        <v>6184</v>
      </c>
      <c r="E112" s="19">
        <v>3</v>
      </c>
      <c r="F112" s="19" t="s">
        <v>1108</v>
      </c>
      <c r="G112" s="19" t="s">
        <v>1109</v>
      </c>
      <c r="H112" s="11" t="s">
        <v>19</v>
      </c>
      <c r="I112" s="11" t="s">
        <v>6194</v>
      </c>
      <c r="J112" s="11" t="s">
        <v>6186</v>
      </c>
      <c r="K112" s="28">
        <v>0.2</v>
      </c>
      <c r="L112" s="29">
        <v>4.4550000000000001</v>
      </c>
      <c r="M112" s="29">
        <v>13.365</v>
      </c>
      <c r="N112" s="11" t="s">
        <v>6217</v>
      </c>
      <c r="O112" s="11" t="s">
        <v>6222</v>
      </c>
      <c r="P112" s="11" t="s">
        <v>6190</v>
      </c>
    </row>
    <row r="113" spans="1:16" x14ac:dyDescent="0.35">
      <c r="A113" s="2" t="s">
        <v>1112</v>
      </c>
      <c r="B113" s="3">
        <v>43642</v>
      </c>
      <c r="C113" s="2" t="s">
        <v>1113</v>
      </c>
      <c r="D113" t="s">
        <v>6172</v>
      </c>
      <c r="E113" s="2">
        <v>5</v>
      </c>
      <c r="F113" s="2" t="s">
        <v>1114</v>
      </c>
      <c r="G113" s="2" t="s">
        <v>1115</v>
      </c>
      <c r="H113" t="s">
        <v>19</v>
      </c>
      <c r="I113" t="s">
        <v>6192</v>
      </c>
      <c r="J113" t="s">
        <v>6187</v>
      </c>
      <c r="K113" s="4">
        <v>0.5</v>
      </c>
      <c r="L113" s="5">
        <v>5.3699999999999992</v>
      </c>
      <c r="M113" s="5">
        <v>26.849999999999994</v>
      </c>
      <c r="N113" t="s">
        <v>6219</v>
      </c>
      <c r="O113" t="s">
        <v>6224</v>
      </c>
      <c r="P113" t="s">
        <v>6191</v>
      </c>
    </row>
    <row r="114" spans="1:16" x14ac:dyDescent="0.35">
      <c r="A114" s="19" t="s">
        <v>1117</v>
      </c>
      <c r="B114" s="27">
        <v>44481</v>
      </c>
      <c r="C114" s="19" t="s">
        <v>1118</v>
      </c>
      <c r="D114" s="11" t="s">
        <v>6155</v>
      </c>
      <c r="E114" s="19">
        <v>1</v>
      </c>
      <c r="F114" s="19" t="s">
        <v>1119</v>
      </c>
      <c r="G114" s="19" t="s">
        <v>1120</v>
      </c>
      <c r="H114" s="11" t="s">
        <v>19</v>
      </c>
      <c r="I114" s="11" t="s">
        <v>6193</v>
      </c>
      <c r="J114" s="11" t="s">
        <v>6188</v>
      </c>
      <c r="K114" s="28">
        <v>1</v>
      </c>
      <c r="L114" s="29">
        <v>11.25</v>
      </c>
      <c r="M114" s="29">
        <v>11.25</v>
      </c>
      <c r="N114" s="11" t="s">
        <v>6216</v>
      </c>
      <c r="O114" s="11" t="s">
        <v>6221</v>
      </c>
      <c r="P114" s="11" t="s">
        <v>6191</v>
      </c>
    </row>
    <row r="115" spans="1:16" x14ac:dyDescent="0.35">
      <c r="A115" s="2" t="s">
        <v>1123</v>
      </c>
      <c r="B115" s="3">
        <v>43556</v>
      </c>
      <c r="C115" s="2" t="s">
        <v>1124</v>
      </c>
      <c r="D115" t="s">
        <v>6162</v>
      </c>
      <c r="E115" s="2">
        <v>1</v>
      </c>
      <c r="F115" s="2" t="s">
        <v>1125</v>
      </c>
      <c r="G115" s="2" t="s">
        <v>1126</v>
      </c>
      <c r="H115" t="s">
        <v>318</v>
      </c>
      <c r="I115" t="s">
        <v>6195</v>
      </c>
      <c r="J115" t="s">
        <v>6188</v>
      </c>
      <c r="K115" s="4">
        <v>1</v>
      </c>
      <c r="L115" s="5">
        <v>14.55</v>
      </c>
      <c r="M115" s="5">
        <v>14.55</v>
      </c>
      <c r="N115" t="s">
        <v>6218</v>
      </c>
      <c r="O115" t="s">
        <v>6221</v>
      </c>
      <c r="P115" t="s">
        <v>6191</v>
      </c>
    </row>
    <row r="116" spans="1:16" x14ac:dyDescent="0.35">
      <c r="A116" s="19" t="s">
        <v>1129</v>
      </c>
      <c r="B116" s="27">
        <v>44265</v>
      </c>
      <c r="C116" s="19" t="s">
        <v>1130</v>
      </c>
      <c r="D116" s="11" t="s">
        <v>6178</v>
      </c>
      <c r="E116" s="19">
        <v>4</v>
      </c>
      <c r="F116" s="19" t="s">
        <v>1131</v>
      </c>
      <c r="G116" s="19" t="s">
        <v>6223</v>
      </c>
      <c r="H116" s="11" t="s">
        <v>19</v>
      </c>
      <c r="I116" s="11" t="s">
        <v>6192</v>
      </c>
      <c r="J116" s="11" t="s">
        <v>6186</v>
      </c>
      <c r="K116" s="28">
        <v>0.2</v>
      </c>
      <c r="L116" s="29">
        <v>3.5849999999999995</v>
      </c>
      <c r="M116" s="29">
        <v>14.339999999999998</v>
      </c>
      <c r="N116" s="11" t="s">
        <v>6219</v>
      </c>
      <c r="O116" s="11" t="s">
        <v>6222</v>
      </c>
      <c r="P116" s="11" t="s">
        <v>6191</v>
      </c>
    </row>
    <row r="117" spans="1:16" x14ac:dyDescent="0.35">
      <c r="A117" s="2" t="s">
        <v>1134</v>
      </c>
      <c r="B117" s="3">
        <v>43693</v>
      </c>
      <c r="C117" s="2" t="s">
        <v>1135</v>
      </c>
      <c r="D117" t="s">
        <v>6170</v>
      </c>
      <c r="E117" s="2">
        <v>1</v>
      </c>
      <c r="F117" s="2" t="s">
        <v>1136</v>
      </c>
      <c r="G117" s="2" t="s">
        <v>1137</v>
      </c>
      <c r="H117" t="s">
        <v>28</v>
      </c>
      <c r="I117" t="s">
        <v>6195</v>
      </c>
      <c r="J117" t="s">
        <v>6186</v>
      </c>
      <c r="K117" s="4">
        <v>1</v>
      </c>
      <c r="L117" s="5">
        <v>15.85</v>
      </c>
      <c r="M117" s="5">
        <v>15.85</v>
      </c>
      <c r="N117" t="s">
        <v>6218</v>
      </c>
      <c r="O117" t="s">
        <v>6222</v>
      </c>
      <c r="P117" t="s">
        <v>6191</v>
      </c>
    </row>
    <row r="118" spans="1:16" x14ac:dyDescent="0.35">
      <c r="A118" s="19" t="s">
        <v>1140</v>
      </c>
      <c r="B118" s="27">
        <v>44054</v>
      </c>
      <c r="C118" s="19" t="s">
        <v>1141</v>
      </c>
      <c r="D118" s="11" t="s">
        <v>6145</v>
      </c>
      <c r="E118" s="19">
        <v>4</v>
      </c>
      <c r="F118" s="19" t="s">
        <v>1142</v>
      </c>
      <c r="G118" s="19" t="s">
        <v>1143</v>
      </c>
      <c r="H118" s="11" t="s">
        <v>318</v>
      </c>
      <c r="I118" s="11" t="s">
        <v>6195</v>
      </c>
      <c r="J118" s="11" t="s">
        <v>6186</v>
      </c>
      <c r="K118" s="28">
        <v>0.2</v>
      </c>
      <c r="L118" s="29">
        <v>4.7549999999999999</v>
      </c>
      <c r="M118" s="29">
        <v>19.02</v>
      </c>
      <c r="N118" s="11" t="s">
        <v>6218</v>
      </c>
      <c r="O118" s="11" t="s">
        <v>6222</v>
      </c>
      <c r="P118" s="11" t="s">
        <v>6190</v>
      </c>
    </row>
    <row r="119" spans="1:16" x14ac:dyDescent="0.35">
      <c r="A119" s="2" t="s">
        <v>1146</v>
      </c>
      <c r="B119" s="3">
        <v>44656</v>
      </c>
      <c r="C119" s="2" t="s">
        <v>1147</v>
      </c>
      <c r="D119" t="s">
        <v>6161</v>
      </c>
      <c r="E119" s="2">
        <v>4</v>
      </c>
      <c r="F119" s="2" t="s">
        <v>1148</v>
      </c>
      <c r="G119" s="2" t="s">
        <v>1149</v>
      </c>
      <c r="H119" t="s">
        <v>19</v>
      </c>
      <c r="I119" t="s">
        <v>6195</v>
      </c>
      <c r="J119" t="s">
        <v>6186</v>
      </c>
      <c r="K119" s="4">
        <v>0.5</v>
      </c>
      <c r="L119" s="5">
        <v>9.51</v>
      </c>
      <c r="M119" s="5">
        <v>38.04</v>
      </c>
      <c r="N119" t="s">
        <v>6218</v>
      </c>
      <c r="O119" t="s">
        <v>6222</v>
      </c>
      <c r="P119" t="s">
        <v>6191</v>
      </c>
    </row>
    <row r="120" spans="1:16" x14ac:dyDescent="0.35">
      <c r="A120" s="19" t="s">
        <v>1152</v>
      </c>
      <c r="B120" s="27">
        <v>43760</v>
      </c>
      <c r="C120" s="19" t="s">
        <v>1153</v>
      </c>
      <c r="D120" s="11" t="s">
        <v>6144</v>
      </c>
      <c r="E120" s="19">
        <v>3</v>
      </c>
      <c r="F120" s="19" t="s">
        <v>1154</v>
      </c>
      <c r="G120" s="19" t="s">
        <v>1155</v>
      </c>
      <c r="H120" s="11" t="s">
        <v>19</v>
      </c>
      <c r="I120" s="11" t="s">
        <v>6194</v>
      </c>
      <c r="J120" s="11" t="s">
        <v>6187</v>
      </c>
      <c r="K120" s="28">
        <v>0.5</v>
      </c>
      <c r="L120" s="29">
        <v>7.29</v>
      </c>
      <c r="M120" s="29">
        <v>21.87</v>
      </c>
      <c r="N120" s="11" t="s">
        <v>6217</v>
      </c>
      <c r="O120" s="11" t="s">
        <v>6224</v>
      </c>
      <c r="P120" s="11" t="s">
        <v>6190</v>
      </c>
    </row>
    <row r="121" spans="1:16" x14ac:dyDescent="0.35">
      <c r="A121" s="2" t="s">
        <v>1158</v>
      </c>
      <c r="B121" s="3">
        <v>44471</v>
      </c>
      <c r="C121" s="2" t="s">
        <v>1159</v>
      </c>
      <c r="D121" t="s">
        <v>6156</v>
      </c>
      <c r="E121" s="2">
        <v>1</v>
      </c>
      <c r="F121" s="2" t="s">
        <v>1160</v>
      </c>
      <c r="G121" s="2" t="s">
        <v>1161</v>
      </c>
      <c r="H121" t="s">
        <v>19</v>
      </c>
      <c r="I121" t="s">
        <v>6194</v>
      </c>
      <c r="J121" t="s">
        <v>6188</v>
      </c>
      <c r="K121" s="4">
        <v>0.2</v>
      </c>
      <c r="L121" s="5">
        <v>4.125</v>
      </c>
      <c r="M121" s="5">
        <v>4.125</v>
      </c>
      <c r="N121" t="s">
        <v>6217</v>
      </c>
      <c r="O121" t="s">
        <v>6221</v>
      </c>
      <c r="P121" t="s">
        <v>6191</v>
      </c>
    </row>
    <row r="122" spans="1:16" x14ac:dyDescent="0.35">
      <c r="A122" s="19" t="s">
        <v>1158</v>
      </c>
      <c r="B122" s="27">
        <v>44471</v>
      </c>
      <c r="C122" s="19" t="s">
        <v>1159</v>
      </c>
      <c r="D122" s="11" t="s">
        <v>6167</v>
      </c>
      <c r="E122" s="19">
        <v>1</v>
      </c>
      <c r="F122" s="19" t="s">
        <v>1160</v>
      </c>
      <c r="G122" s="19" t="s">
        <v>1161</v>
      </c>
      <c r="H122" s="11" t="s">
        <v>19</v>
      </c>
      <c r="I122" s="11" t="s">
        <v>6193</v>
      </c>
      <c r="J122" s="11" t="s">
        <v>6186</v>
      </c>
      <c r="K122" s="28">
        <v>0.2</v>
      </c>
      <c r="L122" s="29">
        <v>3.8849999999999998</v>
      </c>
      <c r="M122" s="29">
        <v>3.8849999999999998</v>
      </c>
      <c r="N122" s="11" t="s">
        <v>6216</v>
      </c>
      <c r="O122" s="11" t="s">
        <v>6222</v>
      </c>
      <c r="P122" s="11" t="s">
        <v>6191</v>
      </c>
    </row>
    <row r="123" spans="1:16" x14ac:dyDescent="0.35">
      <c r="A123" s="2" t="s">
        <v>1158</v>
      </c>
      <c r="B123" s="3">
        <v>44471</v>
      </c>
      <c r="C123" s="2" t="s">
        <v>1159</v>
      </c>
      <c r="D123" t="s">
        <v>6141</v>
      </c>
      <c r="E123" s="2">
        <v>5</v>
      </c>
      <c r="F123" s="2" t="s">
        <v>1160</v>
      </c>
      <c r="G123" s="2" t="s">
        <v>1161</v>
      </c>
      <c r="H123" t="s">
        <v>19</v>
      </c>
      <c r="I123" t="s">
        <v>6194</v>
      </c>
      <c r="J123" t="s">
        <v>6188</v>
      </c>
      <c r="K123" s="4">
        <v>1</v>
      </c>
      <c r="L123" s="5">
        <v>13.75</v>
      </c>
      <c r="M123" s="5">
        <v>68.75</v>
      </c>
      <c r="N123" t="s">
        <v>6217</v>
      </c>
      <c r="O123" t="s">
        <v>6221</v>
      </c>
      <c r="P123" t="s">
        <v>6191</v>
      </c>
    </row>
    <row r="124" spans="1:16" x14ac:dyDescent="0.35">
      <c r="A124" s="19" t="s">
        <v>1174</v>
      </c>
      <c r="B124" s="27">
        <v>44268</v>
      </c>
      <c r="C124" s="19" t="s">
        <v>1175</v>
      </c>
      <c r="D124" s="11" t="s">
        <v>6158</v>
      </c>
      <c r="E124" s="19">
        <v>4</v>
      </c>
      <c r="F124" s="19" t="s">
        <v>1176</v>
      </c>
      <c r="G124" s="19" t="s">
        <v>1177</v>
      </c>
      <c r="H124" s="11" t="s">
        <v>19</v>
      </c>
      <c r="I124" s="11" t="s">
        <v>6193</v>
      </c>
      <c r="J124" s="11" t="s">
        <v>6187</v>
      </c>
      <c r="K124" s="28">
        <v>0.5</v>
      </c>
      <c r="L124" s="29">
        <v>5.97</v>
      </c>
      <c r="M124" s="29">
        <v>23.88</v>
      </c>
      <c r="N124" s="11" t="s">
        <v>6216</v>
      </c>
      <c r="O124" s="11" t="s">
        <v>6224</v>
      </c>
      <c r="P124" s="11" t="s">
        <v>6190</v>
      </c>
    </row>
    <row r="125" spans="1:16" x14ac:dyDescent="0.35">
      <c r="A125" s="2" t="s">
        <v>1180</v>
      </c>
      <c r="B125" s="3">
        <v>44724</v>
      </c>
      <c r="C125" s="2" t="s">
        <v>1181</v>
      </c>
      <c r="D125" t="s">
        <v>6164</v>
      </c>
      <c r="E125" s="2">
        <v>4</v>
      </c>
      <c r="F125" s="2" t="s">
        <v>1182</v>
      </c>
      <c r="G125" s="2" t="s">
        <v>1183</v>
      </c>
      <c r="H125" t="s">
        <v>19</v>
      </c>
      <c r="I125" t="s">
        <v>6195</v>
      </c>
      <c r="J125" t="s">
        <v>6186</v>
      </c>
      <c r="K125" s="4">
        <v>2.5</v>
      </c>
      <c r="L125" s="5">
        <v>36.454999999999998</v>
      </c>
      <c r="M125" s="5">
        <v>145.82</v>
      </c>
      <c r="N125" t="s">
        <v>6218</v>
      </c>
      <c r="O125" t="s">
        <v>6222</v>
      </c>
      <c r="P125" t="s">
        <v>6191</v>
      </c>
    </row>
    <row r="126" spans="1:16" x14ac:dyDescent="0.35">
      <c r="A126" s="19" t="s">
        <v>1186</v>
      </c>
      <c r="B126" s="27">
        <v>43582</v>
      </c>
      <c r="C126" s="19" t="s">
        <v>1187</v>
      </c>
      <c r="D126" s="11" t="s">
        <v>6159</v>
      </c>
      <c r="E126" s="19">
        <v>5</v>
      </c>
      <c r="F126" s="19" t="s">
        <v>1188</v>
      </c>
      <c r="G126" s="19" t="s">
        <v>1189</v>
      </c>
      <c r="H126" s="11" t="s">
        <v>19</v>
      </c>
      <c r="I126" s="11" t="s">
        <v>6195</v>
      </c>
      <c r="J126" s="11" t="s">
        <v>6188</v>
      </c>
      <c r="K126" s="28">
        <v>0.2</v>
      </c>
      <c r="L126" s="29">
        <v>4.3650000000000002</v>
      </c>
      <c r="M126" s="29">
        <v>21.825000000000003</v>
      </c>
      <c r="N126" s="11" t="s">
        <v>6218</v>
      </c>
      <c r="O126" s="11" t="s">
        <v>6221</v>
      </c>
      <c r="P126" s="11" t="s">
        <v>6190</v>
      </c>
    </row>
    <row r="127" spans="1:16" x14ac:dyDescent="0.35">
      <c r="A127" s="2" t="s">
        <v>1192</v>
      </c>
      <c r="B127" s="3">
        <v>43608</v>
      </c>
      <c r="C127" s="2" t="s">
        <v>1193</v>
      </c>
      <c r="D127" t="s">
        <v>6160</v>
      </c>
      <c r="E127" s="2">
        <v>3</v>
      </c>
      <c r="F127" s="2" t="s">
        <v>1194</v>
      </c>
      <c r="G127" s="2" t="s">
        <v>1195</v>
      </c>
      <c r="H127" t="s">
        <v>318</v>
      </c>
      <c r="I127" t="s">
        <v>6195</v>
      </c>
      <c r="J127" t="s">
        <v>6188</v>
      </c>
      <c r="K127" s="4">
        <v>0.5</v>
      </c>
      <c r="L127" s="5">
        <v>8.73</v>
      </c>
      <c r="M127" s="5">
        <v>26.19</v>
      </c>
      <c r="N127" t="s">
        <v>6218</v>
      </c>
      <c r="O127" t="s">
        <v>6221</v>
      </c>
      <c r="P127" t="s">
        <v>6190</v>
      </c>
    </row>
    <row r="128" spans="1:16" x14ac:dyDescent="0.35">
      <c r="A128" s="19" t="s">
        <v>1198</v>
      </c>
      <c r="B128" s="27">
        <v>44026</v>
      </c>
      <c r="C128" s="19" t="s">
        <v>1199</v>
      </c>
      <c r="D128" s="11" t="s">
        <v>6155</v>
      </c>
      <c r="E128" s="19">
        <v>1</v>
      </c>
      <c r="F128" s="19" t="s">
        <v>1200</v>
      </c>
      <c r="G128" s="19" t="s">
        <v>1201</v>
      </c>
      <c r="H128" s="11" t="s">
        <v>19</v>
      </c>
      <c r="I128" s="11" t="s">
        <v>6193</v>
      </c>
      <c r="J128" s="11" t="s">
        <v>6188</v>
      </c>
      <c r="K128" s="28">
        <v>1</v>
      </c>
      <c r="L128" s="29">
        <v>11.25</v>
      </c>
      <c r="M128" s="29">
        <v>11.25</v>
      </c>
      <c r="N128" s="11" t="s">
        <v>6216</v>
      </c>
      <c r="O128" s="11" t="s">
        <v>6221</v>
      </c>
      <c r="P128" s="11" t="s">
        <v>6191</v>
      </c>
    </row>
    <row r="129" spans="1:16" x14ac:dyDescent="0.35">
      <c r="A129" s="2" t="s">
        <v>1204</v>
      </c>
      <c r="B129" s="3">
        <v>44510</v>
      </c>
      <c r="C129" s="2" t="s">
        <v>1205</v>
      </c>
      <c r="D129" t="s">
        <v>6143</v>
      </c>
      <c r="E129" s="2">
        <v>6</v>
      </c>
      <c r="F129" s="2" t="s">
        <v>1206</v>
      </c>
      <c r="G129" s="2" t="s">
        <v>1207</v>
      </c>
      <c r="H129" t="s">
        <v>318</v>
      </c>
      <c r="I129" t="s">
        <v>6195</v>
      </c>
      <c r="J129" t="s">
        <v>6187</v>
      </c>
      <c r="K129" s="4">
        <v>1</v>
      </c>
      <c r="L129" s="5">
        <v>12.95</v>
      </c>
      <c r="M129" s="5">
        <v>77.699999999999989</v>
      </c>
      <c r="N129" t="s">
        <v>6218</v>
      </c>
      <c r="O129" t="s">
        <v>6224</v>
      </c>
      <c r="P129" t="s">
        <v>6191</v>
      </c>
    </row>
    <row r="130" spans="1:16" x14ac:dyDescent="0.35">
      <c r="A130" s="19" t="s">
        <v>1210</v>
      </c>
      <c r="B130" s="27">
        <v>44439</v>
      </c>
      <c r="C130" s="19" t="s">
        <v>1211</v>
      </c>
      <c r="D130" s="11" t="s">
        <v>6157</v>
      </c>
      <c r="E130" s="19">
        <v>1</v>
      </c>
      <c r="F130" s="19" t="s">
        <v>1212</v>
      </c>
      <c r="G130" s="19" t="s">
        <v>1213</v>
      </c>
      <c r="H130" s="11" t="s">
        <v>19</v>
      </c>
      <c r="I130" s="11" t="s">
        <v>6193</v>
      </c>
      <c r="J130" s="11" t="s">
        <v>6188</v>
      </c>
      <c r="K130" s="28">
        <v>0.5</v>
      </c>
      <c r="L130" s="29">
        <v>6.75</v>
      </c>
      <c r="M130" s="29">
        <v>6.75</v>
      </c>
      <c r="N130" s="11" t="s">
        <v>6216</v>
      </c>
      <c r="O130" s="11" t="s">
        <v>6221</v>
      </c>
      <c r="P130" s="11" t="s">
        <v>6191</v>
      </c>
    </row>
    <row r="131" spans="1:16" x14ac:dyDescent="0.35">
      <c r="A131" s="2" t="s">
        <v>1216</v>
      </c>
      <c r="B131" s="3">
        <v>43652</v>
      </c>
      <c r="C131" s="2" t="s">
        <v>1217</v>
      </c>
      <c r="D131" t="s">
        <v>6183</v>
      </c>
      <c r="E131" s="2">
        <v>1</v>
      </c>
      <c r="F131" s="2" t="s">
        <v>1218</v>
      </c>
      <c r="G131" s="2" t="s">
        <v>1219</v>
      </c>
      <c r="H131" t="s">
        <v>19</v>
      </c>
      <c r="I131" t="s">
        <v>6194</v>
      </c>
      <c r="J131" t="s">
        <v>6187</v>
      </c>
      <c r="K131" s="4">
        <v>1</v>
      </c>
      <c r="L131" s="5">
        <v>12.15</v>
      </c>
      <c r="M131" s="5">
        <v>12.15</v>
      </c>
      <c r="N131" t="s">
        <v>6217</v>
      </c>
      <c r="O131" t="s">
        <v>6224</v>
      </c>
      <c r="P131" t="s">
        <v>6190</v>
      </c>
    </row>
    <row r="132" spans="1:16" x14ac:dyDescent="0.35">
      <c r="A132" s="19" t="s">
        <v>1222</v>
      </c>
      <c r="B132" s="27">
        <v>44624</v>
      </c>
      <c r="C132" s="19" t="s">
        <v>1223</v>
      </c>
      <c r="D132" s="11" t="s">
        <v>6182</v>
      </c>
      <c r="E132" s="19">
        <v>5</v>
      </c>
      <c r="F132" s="19" t="s">
        <v>1224</v>
      </c>
      <c r="G132" s="19" t="s">
        <v>6223</v>
      </c>
      <c r="H132" s="11" t="s">
        <v>318</v>
      </c>
      <c r="I132" s="11" t="s">
        <v>6193</v>
      </c>
      <c r="J132" s="11" t="s">
        <v>6186</v>
      </c>
      <c r="K132" s="28">
        <v>2.5</v>
      </c>
      <c r="L132" s="29">
        <v>29.784999999999997</v>
      </c>
      <c r="M132" s="29">
        <v>148.92499999999998</v>
      </c>
      <c r="N132" s="11" t="s">
        <v>6216</v>
      </c>
      <c r="O132" s="11" t="s">
        <v>6222</v>
      </c>
      <c r="P132" s="11" t="s">
        <v>6190</v>
      </c>
    </row>
    <row r="133" spans="1:16" x14ac:dyDescent="0.35">
      <c r="A133" s="2" t="s">
        <v>1227</v>
      </c>
      <c r="B133" s="3">
        <v>44196</v>
      </c>
      <c r="C133" s="2" t="s">
        <v>1228</v>
      </c>
      <c r="D133" t="s">
        <v>6144</v>
      </c>
      <c r="E133" s="2">
        <v>2</v>
      </c>
      <c r="F133" s="2" t="s">
        <v>1229</v>
      </c>
      <c r="G133" s="2" t="s">
        <v>1230</v>
      </c>
      <c r="H133" t="s">
        <v>19</v>
      </c>
      <c r="I133" t="s">
        <v>6194</v>
      </c>
      <c r="J133" t="s">
        <v>6187</v>
      </c>
      <c r="K133" s="4">
        <v>0.5</v>
      </c>
      <c r="L133" s="5">
        <v>7.29</v>
      </c>
      <c r="M133" s="5">
        <v>14.58</v>
      </c>
      <c r="N133" t="s">
        <v>6217</v>
      </c>
      <c r="O133" t="s">
        <v>6224</v>
      </c>
      <c r="P133" t="s">
        <v>6190</v>
      </c>
    </row>
    <row r="134" spans="1:16" x14ac:dyDescent="0.35">
      <c r="A134" s="19" t="s">
        <v>1233</v>
      </c>
      <c r="B134" s="27">
        <v>44043</v>
      </c>
      <c r="C134" s="19" t="s">
        <v>1234</v>
      </c>
      <c r="D134" s="11" t="s">
        <v>6182</v>
      </c>
      <c r="E134" s="19">
        <v>5</v>
      </c>
      <c r="F134" s="19" t="s">
        <v>1235</v>
      </c>
      <c r="G134" s="19" t="s">
        <v>1236</v>
      </c>
      <c r="H134" s="11" t="s">
        <v>19</v>
      </c>
      <c r="I134" s="11" t="s">
        <v>6193</v>
      </c>
      <c r="J134" s="11" t="s">
        <v>6186</v>
      </c>
      <c r="K134" s="28">
        <v>2.5</v>
      </c>
      <c r="L134" s="29">
        <v>29.784999999999997</v>
      </c>
      <c r="M134" s="29">
        <v>148.92499999999998</v>
      </c>
      <c r="N134" s="11" t="s">
        <v>6216</v>
      </c>
      <c r="O134" s="11" t="s">
        <v>6222</v>
      </c>
      <c r="P134" s="11" t="s">
        <v>6190</v>
      </c>
    </row>
    <row r="135" spans="1:16" x14ac:dyDescent="0.35">
      <c r="A135" s="2" t="s">
        <v>1239</v>
      </c>
      <c r="B135" s="3">
        <v>44340</v>
      </c>
      <c r="C135" s="2" t="s">
        <v>1240</v>
      </c>
      <c r="D135" t="s">
        <v>6143</v>
      </c>
      <c r="E135" s="2">
        <v>1</v>
      </c>
      <c r="F135" s="2" t="s">
        <v>1241</v>
      </c>
      <c r="G135" s="2" t="s">
        <v>1242</v>
      </c>
      <c r="H135" t="s">
        <v>19</v>
      </c>
      <c r="I135" t="s">
        <v>6195</v>
      </c>
      <c r="J135" t="s">
        <v>6187</v>
      </c>
      <c r="K135" s="4">
        <v>1</v>
      </c>
      <c r="L135" s="5">
        <v>12.95</v>
      </c>
      <c r="M135" s="5">
        <v>12.95</v>
      </c>
      <c r="N135" t="s">
        <v>6218</v>
      </c>
      <c r="O135" t="s">
        <v>6224</v>
      </c>
      <c r="P135" t="s">
        <v>6191</v>
      </c>
    </row>
    <row r="136" spans="1:16" x14ac:dyDescent="0.35">
      <c r="A136" s="19" t="s">
        <v>1245</v>
      </c>
      <c r="B136" s="27">
        <v>44758</v>
      </c>
      <c r="C136" s="19" t="s">
        <v>1246</v>
      </c>
      <c r="D136" s="11" t="s">
        <v>6166</v>
      </c>
      <c r="E136" s="19">
        <v>3</v>
      </c>
      <c r="F136" s="19" t="s">
        <v>1247</v>
      </c>
      <c r="G136" s="19" t="s">
        <v>6223</v>
      </c>
      <c r="H136" s="11" t="s">
        <v>19</v>
      </c>
      <c r="I136" s="11" t="s">
        <v>6194</v>
      </c>
      <c r="J136" s="11" t="s">
        <v>6188</v>
      </c>
      <c r="K136" s="28">
        <v>2.5</v>
      </c>
      <c r="L136" s="29">
        <v>31.624999999999996</v>
      </c>
      <c r="M136" s="29">
        <v>94.874999999999986</v>
      </c>
      <c r="N136" s="11" t="s">
        <v>6217</v>
      </c>
      <c r="O136" s="11" t="s">
        <v>6221</v>
      </c>
      <c r="P136" s="11" t="s">
        <v>6190</v>
      </c>
    </row>
    <row r="137" spans="1:16" x14ac:dyDescent="0.35">
      <c r="A137" s="2" t="s">
        <v>1249</v>
      </c>
      <c r="B137" s="3">
        <v>44232</v>
      </c>
      <c r="C137" s="2" t="s">
        <v>976</v>
      </c>
      <c r="D137" t="s">
        <v>6180</v>
      </c>
      <c r="E137" s="2">
        <v>5</v>
      </c>
      <c r="F137" s="2" t="s">
        <v>977</v>
      </c>
      <c r="G137" s="2" t="s">
        <v>978</v>
      </c>
      <c r="H137" t="s">
        <v>19</v>
      </c>
      <c r="I137" t="s">
        <v>6193</v>
      </c>
      <c r="J137" t="s">
        <v>6186</v>
      </c>
      <c r="K137" s="4">
        <v>0.5</v>
      </c>
      <c r="L137" s="5">
        <v>7.77</v>
      </c>
      <c r="M137" s="5">
        <v>38.849999999999994</v>
      </c>
      <c r="N137" t="s">
        <v>6216</v>
      </c>
      <c r="O137" t="s">
        <v>6222</v>
      </c>
      <c r="P137" t="s">
        <v>6190</v>
      </c>
    </row>
    <row r="138" spans="1:16" x14ac:dyDescent="0.35">
      <c r="A138" s="19" t="s">
        <v>1255</v>
      </c>
      <c r="B138" s="27">
        <v>44406</v>
      </c>
      <c r="C138" s="19" t="s">
        <v>1256</v>
      </c>
      <c r="D138" s="11" t="s">
        <v>6154</v>
      </c>
      <c r="E138" s="19">
        <v>4</v>
      </c>
      <c r="F138" s="19" t="s">
        <v>1257</v>
      </c>
      <c r="G138" s="19" t="s">
        <v>1258</v>
      </c>
      <c r="H138" s="11" t="s">
        <v>19</v>
      </c>
      <c r="I138" s="11" t="s">
        <v>6193</v>
      </c>
      <c r="J138" s="11" t="s">
        <v>6187</v>
      </c>
      <c r="K138" s="28">
        <v>0.2</v>
      </c>
      <c r="L138" s="29">
        <v>2.9849999999999999</v>
      </c>
      <c r="M138" s="29">
        <v>11.94</v>
      </c>
      <c r="N138" s="11" t="s">
        <v>6216</v>
      </c>
      <c r="O138" s="11" t="s">
        <v>6224</v>
      </c>
      <c r="P138" s="11" t="s">
        <v>6191</v>
      </c>
    </row>
    <row r="139" spans="1:16" x14ac:dyDescent="0.35">
      <c r="A139" s="2" t="s">
        <v>1261</v>
      </c>
      <c r="B139" s="3">
        <v>44637</v>
      </c>
      <c r="C139" s="2" t="s">
        <v>1262</v>
      </c>
      <c r="D139" t="s">
        <v>6148</v>
      </c>
      <c r="E139" s="2">
        <v>3</v>
      </c>
      <c r="F139" s="2" t="s">
        <v>1263</v>
      </c>
      <c r="G139" s="2" t="s">
        <v>6223</v>
      </c>
      <c r="H139" t="s">
        <v>318</v>
      </c>
      <c r="I139" t="s">
        <v>6194</v>
      </c>
      <c r="J139" t="s">
        <v>6186</v>
      </c>
      <c r="K139" s="4">
        <v>2.5</v>
      </c>
      <c r="L139" s="5">
        <v>34.154999999999994</v>
      </c>
      <c r="M139" s="5">
        <v>102.46499999999997</v>
      </c>
      <c r="N139" t="s">
        <v>6217</v>
      </c>
      <c r="O139" t="s">
        <v>6222</v>
      </c>
      <c r="P139" t="s">
        <v>6191</v>
      </c>
    </row>
    <row r="140" spans="1:16" x14ac:dyDescent="0.35">
      <c r="A140" s="19" t="s">
        <v>1266</v>
      </c>
      <c r="B140" s="27">
        <v>44238</v>
      </c>
      <c r="C140" s="19" t="s">
        <v>1267</v>
      </c>
      <c r="D140" s="11" t="s">
        <v>6183</v>
      </c>
      <c r="E140" s="19">
        <v>4</v>
      </c>
      <c r="F140" s="19" t="s">
        <v>1268</v>
      </c>
      <c r="G140" s="19" t="s">
        <v>6223</v>
      </c>
      <c r="H140" s="11" t="s">
        <v>19</v>
      </c>
      <c r="I140" s="11" t="s">
        <v>6194</v>
      </c>
      <c r="J140" s="11" t="s">
        <v>6187</v>
      </c>
      <c r="K140" s="28">
        <v>1</v>
      </c>
      <c r="L140" s="29">
        <v>12.15</v>
      </c>
      <c r="M140" s="29">
        <v>48.6</v>
      </c>
      <c r="N140" s="11" t="s">
        <v>6217</v>
      </c>
      <c r="O140" s="11" t="s">
        <v>6224</v>
      </c>
      <c r="P140" s="11" t="s">
        <v>6191</v>
      </c>
    </row>
    <row r="141" spans="1:16" x14ac:dyDescent="0.35">
      <c r="A141" s="2" t="s">
        <v>1271</v>
      </c>
      <c r="B141" s="3">
        <v>43509</v>
      </c>
      <c r="C141" s="2" t="s">
        <v>1272</v>
      </c>
      <c r="D141" t="s">
        <v>6143</v>
      </c>
      <c r="E141" s="2">
        <v>6</v>
      </c>
      <c r="F141" s="2" t="s">
        <v>1273</v>
      </c>
      <c r="G141" s="2" t="s">
        <v>6223</v>
      </c>
      <c r="H141" t="s">
        <v>19</v>
      </c>
      <c r="I141" t="s">
        <v>6195</v>
      </c>
      <c r="J141" t="s">
        <v>6187</v>
      </c>
      <c r="K141" s="4">
        <v>1</v>
      </c>
      <c r="L141" s="5">
        <v>12.95</v>
      </c>
      <c r="M141" s="5">
        <v>77.699999999999989</v>
      </c>
      <c r="N141" t="s">
        <v>6218</v>
      </c>
      <c r="O141" t="s">
        <v>6224</v>
      </c>
      <c r="P141" t="s">
        <v>6190</v>
      </c>
    </row>
    <row r="142" spans="1:16" x14ac:dyDescent="0.35">
      <c r="A142" s="19" t="s">
        <v>1276</v>
      </c>
      <c r="B142" s="27">
        <v>44694</v>
      </c>
      <c r="C142" s="19" t="s">
        <v>1277</v>
      </c>
      <c r="D142" s="11" t="s">
        <v>6165</v>
      </c>
      <c r="E142" s="19">
        <v>1</v>
      </c>
      <c r="F142" s="19" t="s">
        <v>1278</v>
      </c>
      <c r="G142" s="19" t="s">
        <v>1279</v>
      </c>
      <c r="H142" s="11" t="s">
        <v>318</v>
      </c>
      <c r="I142" s="11" t="s">
        <v>6195</v>
      </c>
      <c r="J142" s="11" t="s">
        <v>6187</v>
      </c>
      <c r="K142" s="28">
        <v>2.5</v>
      </c>
      <c r="L142" s="29">
        <v>29.784999999999997</v>
      </c>
      <c r="M142" s="29">
        <v>29.784999999999997</v>
      </c>
      <c r="N142" s="11" t="s">
        <v>6218</v>
      </c>
      <c r="O142" s="11" t="s">
        <v>6224</v>
      </c>
      <c r="P142" s="11" t="s">
        <v>6190</v>
      </c>
    </row>
    <row r="143" spans="1:16" x14ac:dyDescent="0.35">
      <c r="A143" s="2" t="s">
        <v>1283</v>
      </c>
      <c r="B143" s="3">
        <v>43970</v>
      </c>
      <c r="C143" s="2" t="s">
        <v>1284</v>
      </c>
      <c r="D143" t="s">
        <v>6167</v>
      </c>
      <c r="E143" s="2">
        <v>4</v>
      </c>
      <c r="F143" s="2" t="s">
        <v>1285</v>
      </c>
      <c r="G143" s="2" t="s">
        <v>1286</v>
      </c>
      <c r="H143" t="s">
        <v>19</v>
      </c>
      <c r="I143" t="s">
        <v>6193</v>
      </c>
      <c r="J143" t="s">
        <v>6186</v>
      </c>
      <c r="K143" s="4">
        <v>0.2</v>
      </c>
      <c r="L143" s="5">
        <v>3.8849999999999998</v>
      </c>
      <c r="M143" s="5">
        <v>15.54</v>
      </c>
      <c r="N143" t="s">
        <v>6216</v>
      </c>
      <c r="O143" t="s">
        <v>6222</v>
      </c>
      <c r="P143" t="s">
        <v>6190</v>
      </c>
    </row>
    <row r="144" spans="1:16" x14ac:dyDescent="0.35">
      <c r="A144" s="19" t="s">
        <v>1289</v>
      </c>
      <c r="B144" s="27">
        <v>44678</v>
      </c>
      <c r="C144" s="19" t="s">
        <v>1290</v>
      </c>
      <c r="D144" s="11" t="s">
        <v>6148</v>
      </c>
      <c r="E144" s="19">
        <v>4</v>
      </c>
      <c r="F144" s="19" t="s">
        <v>1291</v>
      </c>
      <c r="G144" s="19" t="s">
        <v>6223</v>
      </c>
      <c r="H144" s="11" t="s">
        <v>318</v>
      </c>
      <c r="I144" s="11" t="s">
        <v>6194</v>
      </c>
      <c r="J144" s="11" t="s">
        <v>6186</v>
      </c>
      <c r="K144" s="28">
        <v>2.5</v>
      </c>
      <c r="L144" s="29">
        <v>34.154999999999994</v>
      </c>
      <c r="M144" s="29">
        <v>136.61999999999998</v>
      </c>
      <c r="N144" s="11" t="s">
        <v>6217</v>
      </c>
      <c r="O144" s="11" t="s">
        <v>6222</v>
      </c>
      <c r="P144" s="11" t="s">
        <v>6190</v>
      </c>
    </row>
    <row r="145" spans="1:16" x14ac:dyDescent="0.35">
      <c r="A145" s="2" t="s">
        <v>1293</v>
      </c>
      <c r="B145" s="3">
        <v>44083</v>
      </c>
      <c r="C145" s="2" t="s">
        <v>1294</v>
      </c>
      <c r="D145" t="s">
        <v>6160</v>
      </c>
      <c r="E145" s="2">
        <v>2</v>
      </c>
      <c r="F145" s="2" t="s">
        <v>1295</v>
      </c>
      <c r="G145" s="2" t="s">
        <v>1296</v>
      </c>
      <c r="H145" t="s">
        <v>19</v>
      </c>
      <c r="I145" t="s">
        <v>6195</v>
      </c>
      <c r="J145" t="s">
        <v>6188</v>
      </c>
      <c r="K145" s="4">
        <v>0.5</v>
      </c>
      <c r="L145" s="5">
        <v>8.73</v>
      </c>
      <c r="M145" s="5">
        <v>17.46</v>
      </c>
      <c r="N145" t="s">
        <v>6218</v>
      </c>
      <c r="O145" t="s">
        <v>6221</v>
      </c>
      <c r="P145" t="s">
        <v>6191</v>
      </c>
    </row>
    <row r="146" spans="1:16" x14ac:dyDescent="0.35">
      <c r="A146" s="19" t="s">
        <v>1299</v>
      </c>
      <c r="B146" s="27">
        <v>44265</v>
      </c>
      <c r="C146" s="19" t="s">
        <v>1300</v>
      </c>
      <c r="D146" s="11" t="s">
        <v>6148</v>
      </c>
      <c r="E146" s="19">
        <v>2</v>
      </c>
      <c r="F146" s="19" t="s">
        <v>1301</v>
      </c>
      <c r="G146" s="19" t="s">
        <v>1302</v>
      </c>
      <c r="H146" s="11" t="s">
        <v>19</v>
      </c>
      <c r="I146" s="11" t="s">
        <v>6194</v>
      </c>
      <c r="J146" s="11" t="s">
        <v>6186</v>
      </c>
      <c r="K146" s="28">
        <v>2.5</v>
      </c>
      <c r="L146" s="29">
        <v>34.154999999999994</v>
      </c>
      <c r="M146" s="29">
        <v>68.309999999999988</v>
      </c>
      <c r="N146" s="11" t="s">
        <v>6217</v>
      </c>
      <c r="O146" s="11" t="s">
        <v>6222</v>
      </c>
      <c r="P146" s="11" t="s">
        <v>6190</v>
      </c>
    </row>
    <row r="147" spans="1:16" x14ac:dyDescent="0.35">
      <c r="A147" s="2" t="s">
        <v>1305</v>
      </c>
      <c r="B147" s="3">
        <v>43562</v>
      </c>
      <c r="C147" s="2" t="s">
        <v>1306</v>
      </c>
      <c r="D147" t="s">
        <v>6159</v>
      </c>
      <c r="E147" s="2">
        <v>4</v>
      </c>
      <c r="F147" s="2" t="s">
        <v>1307</v>
      </c>
      <c r="G147" s="2" t="s">
        <v>1308</v>
      </c>
      <c r="H147" t="s">
        <v>19</v>
      </c>
      <c r="I147" t="s">
        <v>6195</v>
      </c>
      <c r="J147" t="s">
        <v>6188</v>
      </c>
      <c r="K147" s="4">
        <v>0.2</v>
      </c>
      <c r="L147" s="5">
        <v>4.3650000000000002</v>
      </c>
      <c r="M147" s="5">
        <v>17.46</v>
      </c>
      <c r="N147" t="s">
        <v>6218</v>
      </c>
      <c r="O147" t="s">
        <v>6221</v>
      </c>
      <c r="P147" t="s">
        <v>6191</v>
      </c>
    </row>
    <row r="148" spans="1:16" x14ac:dyDescent="0.35">
      <c r="A148" s="19" t="s">
        <v>1311</v>
      </c>
      <c r="B148" s="27">
        <v>44024</v>
      </c>
      <c r="C148" s="19" t="s">
        <v>1312</v>
      </c>
      <c r="D148" s="11" t="s">
        <v>6162</v>
      </c>
      <c r="E148" s="19">
        <v>3</v>
      </c>
      <c r="F148" s="19" t="s">
        <v>1313</v>
      </c>
      <c r="G148" s="19" t="s">
        <v>1314</v>
      </c>
      <c r="H148" s="11" t="s">
        <v>19</v>
      </c>
      <c r="I148" s="11" t="s">
        <v>6195</v>
      </c>
      <c r="J148" s="11" t="s">
        <v>6188</v>
      </c>
      <c r="K148" s="28">
        <v>1</v>
      </c>
      <c r="L148" s="29">
        <v>14.55</v>
      </c>
      <c r="M148" s="29">
        <v>43.650000000000006</v>
      </c>
      <c r="N148" s="11" t="s">
        <v>6218</v>
      </c>
      <c r="O148" s="11" t="s">
        <v>6221</v>
      </c>
      <c r="P148" s="11" t="s">
        <v>6191</v>
      </c>
    </row>
    <row r="149" spans="1:16" x14ac:dyDescent="0.35">
      <c r="A149" s="2" t="s">
        <v>1311</v>
      </c>
      <c r="B149" s="3">
        <v>44024</v>
      </c>
      <c r="C149" s="2" t="s">
        <v>1312</v>
      </c>
      <c r="D149" t="s">
        <v>6141</v>
      </c>
      <c r="E149" s="2">
        <v>2</v>
      </c>
      <c r="F149" s="2" t="s">
        <v>1313</v>
      </c>
      <c r="G149" s="2" t="s">
        <v>1314</v>
      </c>
      <c r="H149" t="s">
        <v>19</v>
      </c>
      <c r="I149" t="s">
        <v>6194</v>
      </c>
      <c r="J149" t="s">
        <v>6188</v>
      </c>
      <c r="K149" s="4">
        <v>1</v>
      </c>
      <c r="L149" s="5">
        <v>13.75</v>
      </c>
      <c r="M149" s="5">
        <v>27.5</v>
      </c>
      <c r="N149" t="s">
        <v>6217</v>
      </c>
      <c r="O149" t="s">
        <v>6221</v>
      </c>
      <c r="P149" t="s">
        <v>6191</v>
      </c>
    </row>
    <row r="150" spans="1:16" x14ac:dyDescent="0.35">
      <c r="A150" s="19" t="s">
        <v>1322</v>
      </c>
      <c r="B150" s="27">
        <v>44551</v>
      </c>
      <c r="C150" s="19" t="s">
        <v>1323</v>
      </c>
      <c r="D150" s="11" t="s">
        <v>6153</v>
      </c>
      <c r="E150" s="19">
        <v>5</v>
      </c>
      <c r="F150" s="19" t="s">
        <v>1324</v>
      </c>
      <c r="G150" s="19" t="s">
        <v>1325</v>
      </c>
      <c r="H150" s="11" t="s">
        <v>19</v>
      </c>
      <c r="I150" s="11" t="s">
        <v>6194</v>
      </c>
      <c r="J150" s="11" t="s">
        <v>6187</v>
      </c>
      <c r="K150" s="28">
        <v>0.2</v>
      </c>
      <c r="L150" s="29">
        <v>3.645</v>
      </c>
      <c r="M150" s="29">
        <v>18.225000000000001</v>
      </c>
      <c r="N150" s="11" t="s">
        <v>6217</v>
      </c>
      <c r="O150" s="11" t="s">
        <v>6224</v>
      </c>
      <c r="P150" s="11" t="s">
        <v>6190</v>
      </c>
    </row>
    <row r="151" spans="1:16" x14ac:dyDescent="0.35">
      <c r="A151" s="2" t="s">
        <v>1328</v>
      </c>
      <c r="B151" s="3">
        <v>44108</v>
      </c>
      <c r="C151" s="2" t="s">
        <v>1329</v>
      </c>
      <c r="D151" t="s">
        <v>6175</v>
      </c>
      <c r="E151" s="2">
        <v>2</v>
      </c>
      <c r="F151" s="2" t="s">
        <v>1330</v>
      </c>
      <c r="G151" s="2" t="s">
        <v>6223</v>
      </c>
      <c r="H151" t="s">
        <v>19</v>
      </c>
      <c r="I151" t="s">
        <v>6193</v>
      </c>
      <c r="J151" t="s">
        <v>6188</v>
      </c>
      <c r="K151" s="4">
        <v>2.5</v>
      </c>
      <c r="L151" s="5">
        <v>25.874999999999996</v>
      </c>
      <c r="M151" s="5">
        <v>51.749999999999993</v>
      </c>
      <c r="N151" t="s">
        <v>6216</v>
      </c>
      <c r="O151" t="s">
        <v>6221</v>
      </c>
      <c r="P151" t="s">
        <v>6190</v>
      </c>
    </row>
    <row r="152" spans="1:16" x14ac:dyDescent="0.35">
      <c r="A152" s="19" t="s">
        <v>1333</v>
      </c>
      <c r="B152" s="27">
        <v>44051</v>
      </c>
      <c r="C152" s="19" t="s">
        <v>1334</v>
      </c>
      <c r="D152" s="11" t="s">
        <v>6143</v>
      </c>
      <c r="E152" s="19">
        <v>1</v>
      </c>
      <c r="F152" s="19" t="s">
        <v>1335</v>
      </c>
      <c r="G152" s="19" t="s">
        <v>1336</v>
      </c>
      <c r="H152" s="11" t="s">
        <v>19</v>
      </c>
      <c r="I152" s="11" t="s">
        <v>6195</v>
      </c>
      <c r="J152" s="11" t="s">
        <v>6187</v>
      </c>
      <c r="K152" s="28">
        <v>1</v>
      </c>
      <c r="L152" s="29">
        <v>12.95</v>
      </c>
      <c r="M152" s="29">
        <v>12.95</v>
      </c>
      <c r="N152" s="11" t="s">
        <v>6218</v>
      </c>
      <c r="O152" s="11" t="s">
        <v>6224</v>
      </c>
      <c r="P152" s="11" t="s">
        <v>6190</v>
      </c>
    </row>
    <row r="153" spans="1:16" x14ac:dyDescent="0.35">
      <c r="A153" s="2" t="s">
        <v>1339</v>
      </c>
      <c r="B153" s="3">
        <v>44115</v>
      </c>
      <c r="C153" s="2" t="s">
        <v>1340</v>
      </c>
      <c r="D153" t="s">
        <v>6155</v>
      </c>
      <c r="E153" s="2">
        <v>3</v>
      </c>
      <c r="F153" s="2" t="s">
        <v>1341</v>
      </c>
      <c r="G153" s="2" t="s">
        <v>6223</v>
      </c>
      <c r="H153" t="s">
        <v>19</v>
      </c>
      <c r="I153" t="s">
        <v>6193</v>
      </c>
      <c r="J153" t="s">
        <v>6188</v>
      </c>
      <c r="K153" s="4">
        <v>1</v>
      </c>
      <c r="L153" s="5">
        <v>11.25</v>
      </c>
      <c r="M153" s="5">
        <v>33.75</v>
      </c>
      <c r="N153" t="s">
        <v>6216</v>
      </c>
      <c r="O153" t="s">
        <v>6221</v>
      </c>
      <c r="P153" t="s">
        <v>6190</v>
      </c>
    </row>
    <row r="154" spans="1:16" x14ac:dyDescent="0.35">
      <c r="A154" s="19" t="s">
        <v>1344</v>
      </c>
      <c r="B154" s="27">
        <v>44510</v>
      </c>
      <c r="C154" s="19" t="s">
        <v>1345</v>
      </c>
      <c r="D154" s="11" t="s">
        <v>6151</v>
      </c>
      <c r="E154" s="19">
        <v>3</v>
      </c>
      <c r="F154" s="19" t="s">
        <v>1346</v>
      </c>
      <c r="G154" s="19" t="s">
        <v>1347</v>
      </c>
      <c r="H154" s="11" t="s">
        <v>19</v>
      </c>
      <c r="I154" s="11" t="s">
        <v>6192</v>
      </c>
      <c r="J154" s="11" t="s">
        <v>6188</v>
      </c>
      <c r="K154" s="28">
        <v>2.5</v>
      </c>
      <c r="L154" s="29">
        <v>22.884999999999998</v>
      </c>
      <c r="M154" s="29">
        <v>68.655000000000001</v>
      </c>
      <c r="N154" s="11" t="s">
        <v>6219</v>
      </c>
      <c r="O154" s="11" t="s">
        <v>6221</v>
      </c>
      <c r="P154" s="11" t="s">
        <v>6190</v>
      </c>
    </row>
    <row r="155" spans="1:16" x14ac:dyDescent="0.35">
      <c r="A155" s="2" t="s">
        <v>1350</v>
      </c>
      <c r="B155" s="3">
        <v>44367</v>
      </c>
      <c r="C155" s="2" t="s">
        <v>1351</v>
      </c>
      <c r="D155" t="s">
        <v>6163</v>
      </c>
      <c r="E155" s="2">
        <v>1</v>
      </c>
      <c r="F155" s="2" t="s">
        <v>1352</v>
      </c>
      <c r="G155" s="2" t="s">
        <v>6223</v>
      </c>
      <c r="H155" t="s">
        <v>19</v>
      </c>
      <c r="I155" t="s">
        <v>6192</v>
      </c>
      <c r="J155" t="s">
        <v>6187</v>
      </c>
      <c r="K155" s="4">
        <v>0.2</v>
      </c>
      <c r="L155" s="5">
        <v>2.6849999999999996</v>
      </c>
      <c r="M155" s="5">
        <v>2.6849999999999996</v>
      </c>
      <c r="N155" t="s">
        <v>6219</v>
      </c>
      <c r="O155" t="s">
        <v>6224</v>
      </c>
      <c r="P155" t="s">
        <v>6191</v>
      </c>
    </row>
    <row r="156" spans="1:16" x14ac:dyDescent="0.35">
      <c r="A156" s="19" t="s">
        <v>1355</v>
      </c>
      <c r="B156" s="27">
        <v>44473</v>
      </c>
      <c r="C156" s="19" t="s">
        <v>1356</v>
      </c>
      <c r="D156" s="11" t="s">
        <v>6168</v>
      </c>
      <c r="E156" s="19">
        <v>5</v>
      </c>
      <c r="F156" s="19" t="s">
        <v>1357</v>
      </c>
      <c r="G156" s="19" t="s">
        <v>1358</v>
      </c>
      <c r="H156" s="11" t="s">
        <v>19</v>
      </c>
      <c r="I156" s="11" t="s">
        <v>6193</v>
      </c>
      <c r="J156" s="11" t="s">
        <v>6187</v>
      </c>
      <c r="K156" s="28">
        <v>2.5</v>
      </c>
      <c r="L156" s="29">
        <v>22.884999999999998</v>
      </c>
      <c r="M156" s="29">
        <v>114.42499999999998</v>
      </c>
      <c r="N156" s="11" t="s">
        <v>6216</v>
      </c>
      <c r="O156" s="11" t="s">
        <v>6224</v>
      </c>
      <c r="P156" s="11" t="s">
        <v>6191</v>
      </c>
    </row>
    <row r="157" spans="1:16" x14ac:dyDescent="0.35">
      <c r="A157" s="2" t="s">
        <v>1361</v>
      </c>
      <c r="B157" s="3">
        <v>43640</v>
      </c>
      <c r="C157" s="2" t="s">
        <v>1362</v>
      </c>
      <c r="D157" t="s">
        <v>6175</v>
      </c>
      <c r="E157" s="2">
        <v>6</v>
      </c>
      <c r="F157" s="2" t="s">
        <v>1363</v>
      </c>
      <c r="G157" s="2" t="s">
        <v>1364</v>
      </c>
      <c r="H157" t="s">
        <v>19</v>
      </c>
      <c r="I157" t="s">
        <v>6193</v>
      </c>
      <c r="J157" t="s">
        <v>6188</v>
      </c>
      <c r="K157" s="4">
        <v>2.5</v>
      </c>
      <c r="L157" s="5">
        <v>25.874999999999996</v>
      </c>
      <c r="M157" s="5">
        <v>155.24999999999997</v>
      </c>
      <c r="N157" t="s">
        <v>6216</v>
      </c>
      <c r="O157" t="s">
        <v>6221</v>
      </c>
      <c r="P157" t="s">
        <v>6190</v>
      </c>
    </row>
    <row r="158" spans="1:16" x14ac:dyDescent="0.35">
      <c r="A158" s="19" t="s">
        <v>1367</v>
      </c>
      <c r="B158" s="27">
        <v>43764</v>
      </c>
      <c r="C158" s="19" t="s">
        <v>1368</v>
      </c>
      <c r="D158" s="11" t="s">
        <v>6175</v>
      </c>
      <c r="E158" s="19">
        <v>3</v>
      </c>
      <c r="F158" s="19" t="s">
        <v>1369</v>
      </c>
      <c r="G158" s="19" t="s">
        <v>1370</v>
      </c>
      <c r="H158" s="11" t="s">
        <v>19</v>
      </c>
      <c r="I158" s="11" t="s">
        <v>6193</v>
      </c>
      <c r="J158" s="11" t="s">
        <v>6188</v>
      </c>
      <c r="K158" s="28">
        <v>2.5</v>
      </c>
      <c r="L158" s="29">
        <v>25.874999999999996</v>
      </c>
      <c r="M158" s="29">
        <v>77.624999999999986</v>
      </c>
      <c r="N158" s="11" t="s">
        <v>6216</v>
      </c>
      <c r="O158" s="11" t="s">
        <v>6221</v>
      </c>
      <c r="P158" s="11" t="s">
        <v>6190</v>
      </c>
    </row>
    <row r="159" spans="1:16" x14ac:dyDescent="0.35">
      <c r="A159" s="2" t="s">
        <v>1373</v>
      </c>
      <c r="B159" s="3">
        <v>44374</v>
      </c>
      <c r="C159" s="2" t="s">
        <v>1374</v>
      </c>
      <c r="D159" t="s">
        <v>6149</v>
      </c>
      <c r="E159" s="2">
        <v>3</v>
      </c>
      <c r="F159" s="2" t="s">
        <v>1375</v>
      </c>
      <c r="G159" s="2" t="s">
        <v>1376</v>
      </c>
      <c r="H159" t="s">
        <v>318</v>
      </c>
      <c r="I159" t="s">
        <v>6192</v>
      </c>
      <c r="J159" t="s">
        <v>6187</v>
      </c>
      <c r="K159" s="4">
        <v>2.5</v>
      </c>
      <c r="L159" s="5">
        <v>20.584999999999997</v>
      </c>
      <c r="M159" s="5">
        <v>61.754999999999995</v>
      </c>
      <c r="N159" t="s">
        <v>6219</v>
      </c>
      <c r="O159" t="s">
        <v>6224</v>
      </c>
      <c r="P159" t="s">
        <v>6191</v>
      </c>
    </row>
    <row r="160" spans="1:16" x14ac:dyDescent="0.35">
      <c r="A160" s="19" t="s">
        <v>1379</v>
      </c>
      <c r="B160" s="27">
        <v>43714</v>
      </c>
      <c r="C160" s="19" t="s">
        <v>1380</v>
      </c>
      <c r="D160" s="11" t="s">
        <v>6149</v>
      </c>
      <c r="E160" s="19">
        <v>6</v>
      </c>
      <c r="F160" s="19" t="s">
        <v>1381</v>
      </c>
      <c r="G160" s="19" t="s">
        <v>6223</v>
      </c>
      <c r="H160" s="11" t="s">
        <v>19</v>
      </c>
      <c r="I160" s="11" t="s">
        <v>6192</v>
      </c>
      <c r="J160" s="11" t="s">
        <v>6187</v>
      </c>
      <c r="K160" s="28">
        <v>2.5</v>
      </c>
      <c r="L160" s="29">
        <v>20.584999999999997</v>
      </c>
      <c r="M160" s="29">
        <v>123.50999999999999</v>
      </c>
      <c r="N160" s="11" t="s">
        <v>6219</v>
      </c>
      <c r="O160" s="11" t="s">
        <v>6224</v>
      </c>
      <c r="P160" s="11" t="s">
        <v>6190</v>
      </c>
    </row>
    <row r="161" spans="1:16" x14ac:dyDescent="0.35">
      <c r="A161" s="2" t="s">
        <v>1384</v>
      </c>
      <c r="B161" s="3">
        <v>44316</v>
      </c>
      <c r="C161" s="2" t="s">
        <v>1385</v>
      </c>
      <c r="D161" t="s">
        <v>6164</v>
      </c>
      <c r="E161" s="2">
        <v>6</v>
      </c>
      <c r="F161" s="2" t="s">
        <v>1386</v>
      </c>
      <c r="G161" s="2" t="s">
        <v>6223</v>
      </c>
      <c r="H161" t="s">
        <v>19</v>
      </c>
      <c r="I161" t="s">
        <v>6195</v>
      </c>
      <c r="J161" t="s">
        <v>6186</v>
      </c>
      <c r="K161" s="4">
        <v>2.5</v>
      </c>
      <c r="L161" s="5">
        <v>36.454999999999998</v>
      </c>
      <c r="M161" s="5">
        <v>218.73</v>
      </c>
      <c r="N161" t="s">
        <v>6218</v>
      </c>
      <c r="O161" t="s">
        <v>6222</v>
      </c>
      <c r="P161" t="s">
        <v>6191</v>
      </c>
    </row>
    <row r="162" spans="1:16" x14ac:dyDescent="0.35">
      <c r="A162" s="19" t="s">
        <v>1389</v>
      </c>
      <c r="B162" s="27">
        <v>43837</v>
      </c>
      <c r="C162" s="19" t="s">
        <v>1390</v>
      </c>
      <c r="D162" s="11" t="s">
        <v>6139</v>
      </c>
      <c r="E162" s="19">
        <v>4</v>
      </c>
      <c r="F162" s="19" t="s">
        <v>1391</v>
      </c>
      <c r="G162" s="19" t="s">
        <v>1392</v>
      </c>
      <c r="H162" s="11" t="s">
        <v>19</v>
      </c>
      <c r="I162" s="11" t="s">
        <v>6194</v>
      </c>
      <c r="J162" s="11" t="s">
        <v>6188</v>
      </c>
      <c r="K162" s="28">
        <v>0.5</v>
      </c>
      <c r="L162" s="29">
        <v>8.25</v>
      </c>
      <c r="M162" s="29">
        <v>33</v>
      </c>
      <c r="N162" s="11" t="s">
        <v>6217</v>
      </c>
      <c r="O162" s="11" t="s">
        <v>6221</v>
      </c>
      <c r="P162" s="11" t="s">
        <v>6191</v>
      </c>
    </row>
    <row r="163" spans="1:16" x14ac:dyDescent="0.35">
      <c r="A163" s="2" t="s">
        <v>1395</v>
      </c>
      <c r="B163" s="3">
        <v>44207</v>
      </c>
      <c r="C163" s="2" t="s">
        <v>1396</v>
      </c>
      <c r="D163" t="s">
        <v>6180</v>
      </c>
      <c r="E163" s="2">
        <v>3</v>
      </c>
      <c r="F163" s="2" t="s">
        <v>1397</v>
      </c>
      <c r="G163" s="2" t="s">
        <v>1398</v>
      </c>
      <c r="H163" t="s">
        <v>19</v>
      </c>
      <c r="I163" t="s">
        <v>6193</v>
      </c>
      <c r="J163" t="s">
        <v>6186</v>
      </c>
      <c r="K163" s="4">
        <v>0.5</v>
      </c>
      <c r="L163" s="5">
        <v>7.77</v>
      </c>
      <c r="M163" s="5">
        <v>23.31</v>
      </c>
      <c r="N163" t="s">
        <v>6216</v>
      </c>
      <c r="O163" t="s">
        <v>6222</v>
      </c>
      <c r="P163" t="s">
        <v>6191</v>
      </c>
    </row>
    <row r="164" spans="1:16" x14ac:dyDescent="0.35">
      <c r="A164" s="19" t="s">
        <v>1401</v>
      </c>
      <c r="B164" s="27">
        <v>44515</v>
      </c>
      <c r="C164" s="19" t="s">
        <v>1402</v>
      </c>
      <c r="D164" s="11" t="s">
        <v>6144</v>
      </c>
      <c r="E164" s="19">
        <v>3</v>
      </c>
      <c r="F164" s="19" t="s">
        <v>1403</v>
      </c>
      <c r="G164" s="19" t="s">
        <v>1404</v>
      </c>
      <c r="H164" s="11" t="s">
        <v>19</v>
      </c>
      <c r="I164" s="11" t="s">
        <v>6194</v>
      </c>
      <c r="J164" s="11" t="s">
        <v>6187</v>
      </c>
      <c r="K164" s="28">
        <v>0.5</v>
      </c>
      <c r="L164" s="29">
        <v>7.29</v>
      </c>
      <c r="M164" s="29">
        <v>21.87</v>
      </c>
      <c r="N164" s="11" t="s">
        <v>6217</v>
      </c>
      <c r="O164" s="11" t="s">
        <v>6224</v>
      </c>
      <c r="P164" s="11" t="s">
        <v>6190</v>
      </c>
    </row>
    <row r="165" spans="1:16" x14ac:dyDescent="0.35">
      <c r="A165" s="2" t="s">
        <v>1407</v>
      </c>
      <c r="B165" s="3">
        <v>43619</v>
      </c>
      <c r="C165" s="2" t="s">
        <v>1408</v>
      </c>
      <c r="D165" t="s">
        <v>6163</v>
      </c>
      <c r="E165" s="2">
        <v>6</v>
      </c>
      <c r="F165" s="2" t="s">
        <v>1409</v>
      </c>
      <c r="G165" s="2" t="s">
        <v>1410</v>
      </c>
      <c r="H165" t="s">
        <v>19</v>
      </c>
      <c r="I165" t="s">
        <v>6192</v>
      </c>
      <c r="J165" t="s">
        <v>6187</v>
      </c>
      <c r="K165" s="4">
        <v>0.2</v>
      </c>
      <c r="L165" s="5">
        <v>2.6849999999999996</v>
      </c>
      <c r="M165" s="5">
        <v>16.11</v>
      </c>
      <c r="N165" t="s">
        <v>6219</v>
      </c>
      <c r="O165" t="s">
        <v>6224</v>
      </c>
      <c r="P165" t="s">
        <v>6191</v>
      </c>
    </row>
    <row r="166" spans="1:16" x14ac:dyDescent="0.35">
      <c r="A166" s="19" t="s">
        <v>1413</v>
      </c>
      <c r="B166" s="27">
        <v>44182</v>
      </c>
      <c r="C166" s="19" t="s">
        <v>1414</v>
      </c>
      <c r="D166" s="11" t="s">
        <v>6144</v>
      </c>
      <c r="E166" s="19">
        <v>4</v>
      </c>
      <c r="F166" s="19" t="s">
        <v>1415</v>
      </c>
      <c r="G166" s="19" t="s">
        <v>1416</v>
      </c>
      <c r="H166" s="11" t="s">
        <v>318</v>
      </c>
      <c r="I166" s="11" t="s">
        <v>6194</v>
      </c>
      <c r="J166" s="11" t="s">
        <v>6187</v>
      </c>
      <c r="K166" s="28">
        <v>0.5</v>
      </c>
      <c r="L166" s="29">
        <v>7.29</v>
      </c>
      <c r="M166" s="29">
        <v>29.16</v>
      </c>
      <c r="N166" s="11" t="s">
        <v>6217</v>
      </c>
      <c r="O166" s="11" t="s">
        <v>6224</v>
      </c>
      <c r="P166" s="11" t="s">
        <v>6191</v>
      </c>
    </row>
    <row r="167" spans="1:16" x14ac:dyDescent="0.35">
      <c r="A167" s="2" t="s">
        <v>1420</v>
      </c>
      <c r="B167" s="3">
        <v>44234</v>
      </c>
      <c r="C167" s="2" t="s">
        <v>1421</v>
      </c>
      <c r="D167" t="s">
        <v>6177</v>
      </c>
      <c r="E167" s="2">
        <v>6</v>
      </c>
      <c r="F167" s="2" t="s">
        <v>1422</v>
      </c>
      <c r="G167" s="2" t="s">
        <v>6223</v>
      </c>
      <c r="H167" t="s">
        <v>19</v>
      </c>
      <c r="I167" t="s">
        <v>6192</v>
      </c>
      <c r="J167" t="s">
        <v>6187</v>
      </c>
      <c r="K167" s="4">
        <v>1</v>
      </c>
      <c r="L167" s="5">
        <v>8.9499999999999993</v>
      </c>
      <c r="M167" s="5">
        <v>53.699999999999996</v>
      </c>
      <c r="N167" t="s">
        <v>6219</v>
      </c>
      <c r="O167" t="s">
        <v>6224</v>
      </c>
      <c r="P167" t="s">
        <v>6190</v>
      </c>
    </row>
    <row r="168" spans="1:16" x14ac:dyDescent="0.35">
      <c r="A168" s="19" t="s">
        <v>1425</v>
      </c>
      <c r="B168" s="27">
        <v>44270</v>
      </c>
      <c r="C168" s="19" t="s">
        <v>1426</v>
      </c>
      <c r="D168" s="11" t="s">
        <v>6172</v>
      </c>
      <c r="E168" s="19">
        <v>5</v>
      </c>
      <c r="F168" s="19" t="s">
        <v>1427</v>
      </c>
      <c r="G168" s="19" t="s">
        <v>6223</v>
      </c>
      <c r="H168" s="11" t="s">
        <v>19</v>
      </c>
      <c r="I168" s="11" t="s">
        <v>6192</v>
      </c>
      <c r="J168" s="11" t="s">
        <v>6187</v>
      </c>
      <c r="K168" s="28">
        <v>0.5</v>
      </c>
      <c r="L168" s="29">
        <v>5.3699999999999992</v>
      </c>
      <c r="M168" s="29">
        <v>26.849999999999994</v>
      </c>
      <c r="N168" s="11" t="s">
        <v>6219</v>
      </c>
      <c r="O168" s="11" t="s">
        <v>6224</v>
      </c>
      <c r="P168" s="11" t="s">
        <v>6190</v>
      </c>
    </row>
    <row r="169" spans="1:16" x14ac:dyDescent="0.35">
      <c r="A169" s="2" t="s">
        <v>1430</v>
      </c>
      <c r="B169" s="3">
        <v>44777</v>
      </c>
      <c r="C169" s="2" t="s">
        <v>1431</v>
      </c>
      <c r="D169" t="s">
        <v>6139</v>
      </c>
      <c r="E169" s="2">
        <v>5</v>
      </c>
      <c r="F169" s="2" t="s">
        <v>1432</v>
      </c>
      <c r="G169" s="2" t="s">
        <v>1433</v>
      </c>
      <c r="H169" t="s">
        <v>19</v>
      </c>
      <c r="I169" t="s">
        <v>6194</v>
      </c>
      <c r="J169" t="s">
        <v>6188</v>
      </c>
      <c r="K169" s="4">
        <v>0.5</v>
      </c>
      <c r="L169" s="5">
        <v>8.25</v>
      </c>
      <c r="M169" s="5">
        <v>41.25</v>
      </c>
      <c r="N169" t="s">
        <v>6217</v>
      </c>
      <c r="O169" t="s">
        <v>6221</v>
      </c>
      <c r="P169" t="s">
        <v>6190</v>
      </c>
    </row>
    <row r="170" spans="1:16" x14ac:dyDescent="0.35">
      <c r="A170" s="19" t="s">
        <v>1436</v>
      </c>
      <c r="B170" s="27">
        <v>43484</v>
      </c>
      <c r="C170" s="19" t="s">
        <v>1437</v>
      </c>
      <c r="D170" s="11" t="s">
        <v>6157</v>
      </c>
      <c r="E170" s="19">
        <v>6</v>
      </c>
      <c r="F170" s="19" t="s">
        <v>1438</v>
      </c>
      <c r="G170" s="19" t="s">
        <v>6223</v>
      </c>
      <c r="H170" s="11" t="s">
        <v>318</v>
      </c>
      <c r="I170" s="11" t="s">
        <v>6193</v>
      </c>
      <c r="J170" s="11" t="s">
        <v>6188</v>
      </c>
      <c r="K170" s="28">
        <v>0.5</v>
      </c>
      <c r="L170" s="29">
        <v>6.75</v>
      </c>
      <c r="M170" s="29">
        <v>40.5</v>
      </c>
      <c r="N170" s="11" t="s">
        <v>6216</v>
      </c>
      <c r="O170" s="11" t="s">
        <v>6221</v>
      </c>
      <c r="P170" s="11" t="s">
        <v>6191</v>
      </c>
    </row>
    <row r="171" spans="1:16" x14ac:dyDescent="0.35">
      <c r="A171" s="2" t="s">
        <v>1441</v>
      </c>
      <c r="B171" s="3">
        <v>44643</v>
      </c>
      <c r="C171" s="2" t="s">
        <v>1442</v>
      </c>
      <c r="D171" t="s">
        <v>6177</v>
      </c>
      <c r="E171" s="2">
        <v>2</v>
      </c>
      <c r="F171" s="2" t="s">
        <v>1443</v>
      </c>
      <c r="G171" s="2" t="s">
        <v>1444</v>
      </c>
      <c r="H171" t="s">
        <v>318</v>
      </c>
      <c r="I171" t="s">
        <v>6192</v>
      </c>
      <c r="J171" t="s">
        <v>6187</v>
      </c>
      <c r="K171" s="4">
        <v>1</v>
      </c>
      <c r="L171" s="5">
        <v>8.9499999999999993</v>
      </c>
      <c r="M171" s="5">
        <v>17.899999999999999</v>
      </c>
      <c r="N171" t="s">
        <v>6219</v>
      </c>
      <c r="O171" t="s">
        <v>6224</v>
      </c>
      <c r="P171" t="s">
        <v>6191</v>
      </c>
    </row>
    <row r="172" spans="1:16" x14ac:dyDescent="0.35">
      <c r="A172" s="19" t="s">
        <v>1448</v>
      </c>
      <c r="B172" s="27">
        <v>44476</v>
      </c>
      <c r="C172" s="19" t="s">
        <v>1449</v>
      </c>
      <c r="D172" s="11" t="s">
        <v>6148</v>
      </c>
      <c r="E172" s="19">
        <v>2</v>
      </c>
      <c r="F172" s="19" t="s">
        <v>1450</v>
      </c>
      <c r="G172" s="19" t="s">
        <v>1451</v>
      </c>
      <c r="H172" s="11" t="s">
        <v>28</v>
      </c>
      <c r="I172" s="11" t="s">
        <v>6194</v>
      </c>
      <c r="J172" s="11" t="s">
        <v>6186</v>
      </c>
      <c r="K172" s="28">
        <v>2.5</v>
      </c>
      <c r="L172" s="29">
        <v>34.154999999999994</v>
      </c>
      <c r="M172" s="29">
        <v>68.309999999999988</v>
      </c>
      <c r="N172" s="11" t="s">
        <v>6217</v>
      </c>
      <c r="O172" s="11" t="s">
        <v>6222</v>
      </c>
      <c r="P172" s="11" t="s">
        <v>6191</v>
      </c>
    </row>
    <row r="173" spans="1:16" x14ac:dyDescent="0.35">
      <c r="A173" s="2" t="s">
        <v>1453</v>
      </c>
      <c r="B173" s="3">
        <v>43544</v>
      </c>
      <c r="C173" s="2" t="s">
        <v>1454</v>
      </c>
      <c r="D173" t="s">
        <v>6166</v>
      </c>
      <c r="E173" s="2">
        <v>2</v>
      </c>
      <c r="F173" s="2" t="s">
        <v>1455</v>
      </c>
      <c r="G173" s="2" t="s">
        <v>1456</v>
      </c>
      <c r="H173" t="s">
        <v>19</v>
      </c>
      <c r="I173" t="s">
        <v>6194</v>
      </c>
      <c r="J173" t="s">
        <v>6188</v>
      </c>
      <c r="K173" s="4">
        <v>2.5</v>
      </c>
      <c r="L173" s="5">
        <v>31.624999999999996</v>
      </c>
      <c r="M173" s="5">
        <v>63.249999999999993</v>
      </c>
      <c r="N173" t="s">
        <v>6217</v>
      </c>
      <c r="O173" t="s">
        <v>6221</v>
      </c>
      <c r="P173" t="s">
        <v>6190</v>
      </c>
    </row>
    <row r="174" spans="1:16" x14ac:dyDescent="0.35">
      <c r="A174" s="19" t="s">
        <v>1459</v>
      </c>
      <c r="B174" s="27">
        <v>44545</v>
      </c>
      <c r="C174" s="19" t="s">
        <v>1460</v>
      </c>
      <c r="D174" s="11" t="s">
        <v>6144</v>
      </c>
      <c r="E174" s="19">
        <v>3</v>
      </c>
      <c r="F174" s="19" t="s">
        <v>1461</v>
      </c>
      <c r="G174" s="19" t="s">
        <v>1462</v>
      </c>
      <c r="H174" s="11" t="s">
        <v>318</v>
      </c>
      <c r="I174" s="11" t="s">
        <v>6194</v>
      </c>
      <c r="J174" s="11" t="s">
        <v>6187</v>
      </c>
      <c r="K174" s="28">
        <v>0.5</v>
      </c>
      <c r="L174" s="29">
        <v>7.29</v>
      </c>
      <c r="M174" s="29">
        <v>21.87</v>
      </c>
      <c r="N174" s="11" t="s">
        <v>6217</v>
      </c>
      <c r="O174" s="11" t="s">
        <v>6224</v>
      </c>
      <c r="P174" s="11" t="s">
        <v>6191</v>
      </c>
    </row>
    <row r="175" spans="1:16" x14ac:dyDescent="0.35">
      <c r="A175" s="2" t="s">
        <v>1464</v>
      </c>
      <c r="B175" s="3">
        <v>44720</v>
      </c>
      <c r="C175" s="2" t="s">
        <v>1465</v>
      </c>
      <c r="D175" t="s">
        <v>6151</v>
      </c>
      <c r="E175" s="2">
        <v>4</v>
      </c>
      <c r="F175" s="2" t="s">
        <v>1466</v>
      </c>
      <c r="G175" s="2" t="s">
        <v>1467</v>
      </c>
      <c r="H175" t="s">
        <v>19</v>
      </c>
      <c r="I175" t="s">
        <v>6192</v>
      </c>
      <c r="J175" t="s">
        <v>6188</v>
      </c>
      <c r="K175" s="4">
        <v>2.5</v>
      </c>
      <c r="L175" s="5">
        <v>22.884999999999998</v>
      </c>
      <c r="M175" s="5">
        <v>91.539999999999992</v>
      </c>
      <c r="N175" t="s">
        <v>6219</v>
      </c>
      <c r="O175" t="s">
        <v>6221</v>
      </c>
      <c r="P175" t="s">
        <v>6191</v>
      </c>
    </row>
    <row r="176" spans="1:16" x14ac:dyDescent="0.35">
      <c r="A176" s="19" t="s">
        <v>1470</v>
      </c>
      <c r="B176" s="27">
        <v>43813</v>
      </c>
      <c r="C176" s="19" t="s">
        <v>1471</v>
      </c>
      <c r="D176" s="11" t="s">
        <v>6148</v>
      </c>
      <c r="E176" s="19">
        <v>6</v>
      </c>
      <c r="F176" s="19" t="s">
        <v>1472</v>
      </c>
      <c r="G176" s="19" t="s">
        <v>6223</v>
      </c>
      <c r="H176" s="11" t="s">
        <v>19</v>
      </c>
      <c r="I176" s="11" t="s">
        <v>6194</v>
      </c>
      <c r="J176" s="11" t="s">
        <v>6186</v>
      </c>
      <c r="K176" s="28">
        <v>2.5</v>
      </c>
      <c r="L176" s="29">
        <v>34.154999999999994</v>
      </c>
      <c r="M176" s="29">
        <v>204.92999999999995</v>
      </c>
      <c r="N176" s="11" t="s">
        <v>6217</v>
      </c>
      <c r="O176" s="11" t="s">
        <v>6222</v>
      </c>
      <c r="P176" s="11" t="s">
        <v>6190</v>
      </c>
    </row>
    <row r="177" spans="1:16" x14ac:dyDescent="0.35">
      <c r="A177" s="2" t="s">
        <v>1475</v>
      </c>
      <c r="B177" s="3">
        <v>44296</v>
      </c>
      <c r="C177" s="2" t="s">
        <v>1476</v>
      </c>
      <c r="D177" t="s">
        <v>6166</v>
      </c>
      <c r="E177" s="2">
        <v>2</v>
      </c>
      <c r="F177" s="2" t="s">
        <v>1477</v>
      </c>
      <c r="G177" s="2" t="s">
        <v>1478</v>
      </c>
      <c r="H177" t="s">
        <v>19</v>
      </c>
      <c r="I177" t="s">
        <v>6194</v>
      </c>
      <c r="J177" t="s">
        <v>6188</v>
      </c>
      <c r="K177" s="4">
        <v>2.5</v>
      </c>
      <c r="L177" s="5">
        <v>31.624999999999996</v>
      </c>
      <c r="M177" s="5">
        <v>63.249999999999993</v>
      </c>
      <c r="N177" t="s">
        <v>6217</v>
      </c>
      <c r="O177" t="s">
        <v>6221</v>
      </c>
      <c r="P177" t="s">
        <v>6190</v>
      </c>
    </row>
    <row r="178" spans="1:16" x14ac:dyDescent="0.35">
      <c r="A178" s="19" t="s">
        <v>1481</v>
      </c>
      <c r="B178" s="27">
        <v>43900</v>
      </c>
      <c r="C178" s="19" t="s">
        <v>1482</v>
      </c>
      <c r="D178" s="11" t="s">
        <v>6148</v>
      </c>
      <c r="E178" s="19">
        <v>1</v>
      </c>
      <c r="F178" s="19" t="s">
        <v>1483</v>
      </c>
      <c r="G178" s="19" t="s">
        <v>1484</v>
      </c>
      <c r="H178" s="11" t="s">
        <v>19</v>
      </c>
      <c r="I178" s="11" t="s">
        <v>6194</v>
      </c>
      <c r="J178" s="11" t="s">
        <v>6186</v>
      </c>
      <c r="K178" s="28">
        <v>2.5</v>
      </c>
      <c r="L178" s="29">
        <v>34.154999999999994</v>
      </c>
      <c r="M178" s="29">
        <v>34.154999999999994</v>
      </c>
      <c r="N178" s="11" t="s">
        <v>6217</v>
      </c>
      <c r="O178" s="11" t="s">
        <v>6222</v>
      </c>
      <c r="P178" s="11" t="s">
        <v>6190</v>
      </c>
    </row>
    <row r="179" spans="1:16" x14ac:dyDescent="0.35">
      <c r="A179" s="2" t="s">
        <v>1487</v>
      </c>
      <c r="B179" s="3">
        <v>44120</v>
      </c>
      <c r="C179" s="2" t="s">
        <v>1488</v>
      </c>
      <c r="D179" t="s">
        <v>6142</v>
      </c>
      <c r="E179" s="2">
        <v>4</v>
      </c>
      <c r="F179" s="2" t="s">
        <v>1489</v>
      </c>
      <c r="G179" s="2" t="s">
        <v>1490</v>
      </c>
      <c r="H179" t="s">
        <v>19</v>
      </c>
      <c r="I179" t="s">
        <v>6192</v>
      </c>
      <c r="J179" t="s">
        <v>6186</v>
      </c>
      <c r="K179" s="4">
        <v>2.5</v>
      </c>
      <c r="L179" s="5">
        <v>27.484999999999996</v>
      </c>
      <c r="M179" s="5">
        <v>109.93999999999998</v>
      </c>
      <c r="N179" t="s">
        <v>6219</v>
      </c>
      <c r="O179" t="s">
        <v>6222</v>
      </c>
      <c r="P179" t="s">
        <v>6190</v>
      </c>
    </row>
    <row r="180" spans="1:16" x14ac:dyDescent="0.35">
      <c r="A180" s="19" t="s">
        <v>1492</v>
      </c>
      <c r="B180" s="27">
        <v>43746</v>
      </c>
      <c r="C180" s="19" t="s">
        <v>1493</v>
      </c>
      <c r="D180" s="11" t="s">
        <v>6140</v>
      </c>
      <c r="E180" s="19">
        <v>2</v>
      </c>
      <c r="F180" s="19" t="s">
        <v>1494</v>
      </c>
      <c r="G180" s="19" t="s">
        <v>1495</v>
      </c>
      <c r="H180" s="11" t="s">
        <v>19</v>
      </c>
      <c r="I180" s="11" t="s">
        <v>6193</v>
      </c>
      <c r="J180" s="11" t="s">
        <v>6186</v>
      </c>
      <c r="K180" s="28">
        <v>1</v>
      </c>
      <c r="L180" s="29">
        <v>12.95</v>
      </c>
      <c r="M180" s="29">
        <v>25.9</v>
      </c>
      <c r="N180" s="11" t="s">
        <v>6216</v>
      </c>
      <c r="O180" s="11" t="s">
        <v>6222</v>
      </c>
      <c r="P180" s="11" t="s">
        <v>6191</v>
      </c>
    </row>
    <row r="181" spans="1:16" x14ac:dyDescent="0.35">
      <c r="A181" s="2" t="s">
        <v>1498</v>
      </c>
      <c r="B181" s="3">
        <v>43830</v>
      </c>
      <c r="C181" s="2" t="s">
        <v>1499</v>
      </c>
      <c r="D181" t="s">
        <v>6154</v>
      </c>
      <c r="E181" s="2">
        <v>1</v>
      </c>
      <c r="F181" s="2" t="s">
        <v>1500</v>
      </c>
      <c r="G181" s="2" t="s">
        <v>6223</v>
      </c>
      <c r="H181" t="s">
        <v>318</v>
      </c>
      <c r="I181" t="s">
        <v>6193</v>
      </c>
      <c r="J181" t="s">
        <v>6187</v>
      </c>
      <c r="K181" s="4">
        <v>0.2</v>
      </c>
      <c r="L181" s="5">
        <v>2.9849999999999999</v>
      </c>
      <c r="M181" s="5">
        <v>2.9849999999999999</v>
      </c>
      <c r="N181" t="s">
        <v>6216</v>
      </c>
      <c r="O181" t="s">
        <v>6224</v>
      </c>
      <c r="P181" t="s">
        <v>6191</v>
      </c>
    </row>
    <row r="182" spans="1:16" x14ac:dyDescent="0.35">
      <c r="A182" s="19" t="s">
        <v>1503</v>
      </c>
      <c r="B182" s="27">
        <v>43910</v>
      </c>
      <c r="C182" s="19" t="s">
        <v>1504</v>
      </c>
      <c r="D182" s="11" t="s">
        <v>6184</v>
      </c>
      <c r="E182" s="19">
        <v>5</v>
      </c>
      <c r="F182" s="19" t="s">
        <v>1505</v>
      </c>
      <c r="G182" s="19" t="s">
        <v>1506</v>
      </c>
      <c r="H182" s="11" t="s">
        <v>19</v>
      </c>
      <c r="I182" s="11" t="s">
        <v>6194</v>
      </c>
      <c r="J182" s="11" t="s">
        <v>6186</v>
      </c>
      <c r="K182" s="28">
        <v>0.2</v>
      </c>
      <c r="L182" s="29">
        <v>4.4550000000000001</v>
      </c>
      <c r="M182" s="29">
        <v>22.274999999999999</v>
      </c>
      <c r="N182" s="11" t="s">
        <v>6217</v>
      </c>
      <c r="O182" s="11" t="s">
        <v>6222</v>
      </c>
      <c r="P182" s="11" t="s">
        <v>6191</v>
      </c>
    </row>
    <row r="183" spans="1:16" x14ac:dyDescent="0.35">
      <c r="A183" s="2" t="s">
        <v>1503</v>
      </c>
      <c r="B183" s="3">
        <v>43910</v>
      </c>
      <c r="C183" s="2" t="s">
        <v>1504</v>
      </c>
      <c r="D183" t="s">
        <v>6158</v>
      </c>
      <c r="E183" s="2">
        <v>5</v>
      </c>
      <c r="F183" s="2" t="s">
        <v>1505</v>
      </c>
      <c r="G183" s="2" t="s">
        <v>1506</v>
      </c>
      <c r="H183" t="s">
        <v>19</v>
      </c>
      <c r="I183" t="s">
        <v>6193</v>
      </c>
      <c r="J183" t="s">
        <v>6187</v>
      </c>
      <c r="K183" s="4">
        <v>0.5</v>
      </c>
      <c r="L183" s="5">
        <v>5.97</v>
      </c>
      <c r="M183" s="5">
        <v>29.849999999999998</v>
      </c>
      <c r="N183" t="s">
        <v>6216</v>
      </c>
      <c r="O183" t="s">
        <v>6224</v>
      </c>
      <c r="P183" t="s">
        <v>6191</v>
      </c>
    </row>
    <row r="184" spans="1:16" x14ac:dyDescent="0.35">
      <c r="A184" s="19" t="s">
        <v>1514</v>
      </c>
      <c r="B184" s="27">
        <v>44284</v>
      </c>
      <c r="C184" s="19" t="s">
        <v>1515</v>
      </c>
      <c r="D184" s="11" t="s">
        <v>6172</v>
      </c>
      <c r="E184" s="19">
        <v>6</v>
      </c>
      <c r="F184" s="19" t="s">
        <v>1516</v>
      </c>
      <c r="G184" s="19" t="s">
        <v>1517</v>
      </c>
      <c r="H184" s="11" t="s">
        <v>19</v>
      </c>
      <c r="I184" s="11" t="s">
        <v>6192</v>
      </c>
      <c r="J184" s="11" t="s">
        <v>6187</v>
      </c>
      <c r="K184" s="28">
        <v>0.5</v>
      </c>
      <c r="L184" s="29">
        <v>5.3699999999999992</v>
      </c>
      <c r="M184" s="29">
        <v>32.22</v>
      </c>
      <c r="N184" s="11" t="s">
        <v>6219</v>
      </c>
      <c r="O184" s="11" t="s">
        <v>6224</v>
      </c>
      <c r="P184" s="11" t="s">
        <v>6191</v>
      </c>
    </row>
    <row r="185" spans="1:16" x14ac:dyDescent="0.35">
      <c r="A185" s="2" t="s">
        <v>1520</v>
      </c>
      <c r="B185" s="3">
        <v>44512</v>
      </c>
      <c r="C185" s="2" t="s">
        <v>1521</v>
      </c>
      <c r="D185" t="s">
        <v>6156</v>
      </c>
      <c r="E185" s="2">
        <v>2</v>
      </c>
      <c r="F185" s="2" t="s">
        <v>1522</v>
      </c>
      <c r="G185" s="2" t="s">
        <v>1523</v>
      </c>
      <c r="H185" t="s">
        <v>19</v>
      </c>
      <c r="I185" t="s">
        <v>6194</v>
      </c>
      <c r="J185" t="s">
        <v>6188</v>
      </c>
      <c r="K185" s="4">
        <v>0.2</v>
      </c>
      <c r="L185" s="5">
        <v>4.125</v>
      </c>
      <c r="M185" s="5">
        <v>8.25</v>
      </c>
      <c r="N185" t="s">
        <v>6217</v>
      </c>
      <c r="O185" t="s">
        <v>6221</v>
      </c>
      <c r="P185" t="s">
        <v>6191</v>
      </c>
    </row>
    <row r="186" spans="1:16" x14ac:dyDescent="0.35">
      <c r="A186" s="19" t="s">
        <v>1526</v>
      </c>
      <c r="B186" s="27">
        <v>44397</v>
      </c>
      <c r="C186" s="19" t="s">
        <v>1527</v>
      </c>
      <c r="D186" s="11" t="s">
        <v>6180</v>
      </c>
      <c r="E186" s="19">
        <v>4</v>
      </c>
      <c r="F186" s="19" t="s">
        <v>1528</v>
      </c>
      <c r="G186" s="19" t="s">
        <v>1529</v>
      </c>
      <c r="H186" s="11" t="s">
        <v>19</v>
      </c>
      <c r="I186" s="11" t="s">
        <v>6193</v>
      </c>
      <c r="J186" s="11" t="s">
        <v>6186</v>
      </c>
      <c r="K186" s="28">
        <v>0.5</v>
      </c>
      <c r="L186" s="29">
        <v>7.77</v>
      </c>
      <c r="M186" s="29">
        <v>31.08</v>
      </c>
      <c r="N186" s="11" t="s">
        <v>6216</v>
      </c>
      <c r="O186" s="11" t="s">
        <v>6222</v>
      </c>
      <c r="P186" s="11" t="s">
        <v>6191</v>
      </c>
    </row>
    <row r="187" spans="1:16" x14ac:dyDescent="0.35">
      <c r="A187" s="2" t="s">
        <v>1532</v>
      </c>
      <c r="B187" s="3">
        <v>43483</v>
      </c>
      <c r="C187" s="2" t="s">
        <v>1533</v>
      </c>
      <c r="D187" t="s">
        <v>6144</v>
      </c>
      <c r="E187" s="2">
        <v>5</v>
      </c>
      <c r="F187" s="2" t="s">
        <v>1534</v>
      </c>
      <c r="G187" s="2" t="s">
        <v>1535</v>
      </c>
      <c r="H187" t="s">
        <v>19</v>
      </c>
      <c r="I187" t="s">
        <v>6194</v>
      </c>
      <c r="J187" t="s">
        <v>6187</v>
      </c>
      <c r="K187" s="4">
        <v>0.5</v>
      </c>
      <c r="L187" s="5">
        <v>7.29</v>
      </c>
      <c r="M187" s="5">
        <v>36.450000000000003</v>
      </c>
      <c r="N187" t="s">
        <v>6217</v>
      </c>
      <c r="O187" t="s">
        <v>6224</v>
      </c>
      <c r="P187" t="s">
        <v>6190</v>
      </c>
    </row>
    <row r="188" spans="1:16" x14ac:dyDescent="0.35">
      <c r="A188" s="19" t="s">
        <v>1538</v>
      </c>
      <c r="B188" s="27">
        <v>43684</v>
      </c>
      <c r="C188" s="19" t="s">
        <v>1539</v>
      </c>
      <c r="D188" s="11" t="s">
        <v>6151</v>
      </c>
      <c r="E188" s="19">
        <v>3</v>
      </c>
      <c r="F188" s="19" t="s">
        <v>1540</v>
      </c>
      <c r="G188" s="19" t="s">
        <v>1541</v>
      </c>
      <c r="H188" s="11" t="s">
        <v>19</v>
      </c>
      <c r="I188" s="11" t="s">
        <v>6192</v>
      </c>
      <c r="J188" s="11" t="s">
        <v>6188</v>
      </c>
      <c r="K188" s="28">
        <v>2.5</v>
      </c>
      <c r="L188" s="29">
        <v>22.884999999999998</v>
      </c>
      <c r="M188" s="29">
        <v>68.655000000000001</v>
      </c>
      <c r="N188" s="11" t="s">
        <v>6219</v>
      </c>
      <c r="O188" s="11" t="s">
        <v>6221</v>
      </c>
      <c r="P188" s="11" t="s">
        <v>6191</v>
      </c>
    </row>
    <row r="189" spans="1:16" x14ac:dyDescent="0.35">
      <c r="A189" s="2" t="s">
        <v>1544</v>
      </c>
      <c r="B189" s="3">
        <v>44633</v>
      </c>
      <c r="C189" s="2" t="s">
        <v>1545</v>
      </c>
      <c r="D189" t="s">
        <v>6160</v>
      </c>
      <c r="E189" s="2">
        <v>5</v>
      </c>
      <c r="F189" s="2" t="s">
        <v>1546</v>
      </c>
      <c r="G189" s="2" t="s">
        <v>1547</v>
      </c>
      <c r="H189" t="s">
        <v>19</v>
      </c>
      <c r="I189" t="s">
        <v>6195</v>
      </c>
      <c r="J189" t="s">
        <v>6188</v>
      </c>
      <c r="K189" s="4">
        <v>0.5</v>
      </c>
      <c r="L189" s="5">
        <v>8.73</v>
      </c>
      <c r="M189" s="5">
        <v>43.650000000000006</v>
      </c>
      <c r="N189" t="s">
        <v>6218</v>
      </c>
      <c r="O189" t="s">
        <v>6221</v>
      </c>
      <c r="P189" t="s">
        <v>6190</v>
      </c>
    </row>
    <row r="190" spans="1:16" x14ac:dyDescent="0.35">
      <c r="A190" s="19" t="s">
        <v>1549</v>
      </c>
      <c r="B190" s="27">
        <v>44698</v>
      </c>
      <c r="C190" s="19" t="s">
        <v>1550</v>
      </c>
      <c r="D190" s="11" t="s">
        <v>6184</v>
      </c>
      <c r="E190" s="19">
        <v>1</v>
      </c>
      <c r="F190" s="19" t="s">
        <v>1551</v>
      </c>
      <c r="G190" s="19" t="s">
        <v>1552</v>
      </c>
      <c r="H190" s="11" t="s">
        <v>19</v>
      </c>
      <c r="I190" s="11" t="s">
        <v>6194</v>
      </c>
      <c r="J190" s="11" t="s">
        <v>6186</v>
      </c>
      <c r="K190" s="28">
        <v>0.2</v>
      </c>
      <c r="L190" s="29">
        <v>4.4550000000000001</v>
      </c>
      <c r="M190" s="29">
        <v>4.4550000000000001</v>
      </c>
      <c r="N190" s="11" t="s">
        <v>6217</v>
      </c>
      <c r="O190" s="11" t="s">
        <v>6222</v>
      </c>
      <c r="P190" s="11" t="s">
        <v>6190</v>
      </c>
    </row>
    <row r="191" spans="1:16" x14ac:dyDescent="0.35">
      <c r="A191" s="2" t="s">
        <v>1555</v>
      </c>
      <c r="B191" s="3">
        <v>43813</v>
      </c>
      <c r="C191" s="2" t="s">
        <v>1556</v>
      </c>
      <c r="D191" t="s">
        <v>6162</v>
      </c>
      <c r="E191" s="2">
        <v>3</v>
      </c>
      <c r="F191" s="2" t="s">
        <v>1557</v>
      </c>
      <c r="G191" s="2" t="s">
        <v>1558</v>
      </c>
      <c r="H191" t="s">
        <v>19</v>
      </c>
      <c r="I191" t="s">
        <v>6195</v>
      </c>
      <c r="J191" t="s">
        <v>6188</v>
      </c>
      <c r="K191" s="4">
        <v>1</v>
      </c>
      <c r="L191" s="5">
        <v>14.55</v>
      </c>
      <c r="M191" s="5">
        <v>43.650000000000006</v>
      </c>
      <c r="N191" t="s">
        <v>6218</v>
      </c>
      <c r="O191" t="s">
        <v>6221</v>
      </c>
      <c r="P191" t="s">
        <v>6190</v>
      </c>
    </row>
    <row r="192" spans="1:16" x14ac:dyDescent="0.35">
      <c r="A192" s="19" t="s">
        <v>1561</v>
      </c>
      <c r="B192" s="27">
        <v>43845</v>
      </c>
      <c r="C192" s="19" t="s">
        <v>1562</v>
      </c>
      <c r="D192" s="11" t="s">
        <v>6181</v>
      </c>
      <c r="E192" s="19">
        <v>1</v>
      </c>
      <c r="F192" s="19" t="s">
        <v>1563</v>
      </c>
      <c r="G192" s="19" t="s">
        <v>1564</v>
      </c>
      <c r="H192" s="11" t="s">
        <v>19</v>
      </c>
      <c r="I192" s="11" t="s">
        <v>6195</v>
      </c>
      <c r="J192" s="11" t="s">
        <v>6188</v>
      </c>
      <c r="K192" s="28">
        <v>2.5</v>
      </c>
      <c r="L192" s="29">
        <v>33.464999999999996</v>
      </c>
      <c r="M192" s="29">
        <v>33.464999999999996</v>
      </c>
      <c r="N192" s="11" t="s">
        <v>6218</v>
      </c>
      <c r="O192" s="11" t="s">
        <v>6221</v>
      </c>
      <c r="P192" s="11" t="s">
        <v>6190</v>
      </c>
    </row>
    <row r="193" spans="1:16" x14ac:dyDescent="0.35">
      <c r="A193" s="2" t="s">
        <v>1567</v>
      </c>
      <c r="B193" s="3">
        <v>43567</v>
      </c>
      <c r="C193" s="2" t="s">
        <v>1568</v>
      </c>
      <c r="D193" t="s">
        <v>6150</v>
      </c>
      <c r="E193" s="2">
        <v>5</v>
      </c>
      <c r="F193" s="2" t="s">
        <v>1569</v>
      </c>
      <c r="G193" s="2" t="s">
        <v>1570</v>
      </c>
      <c r="H193" t="s">
        <v>19</v>
      </c>
      <c r="I193" t="s">
        <v>6195</v>
      </c>
      <c r="J193" t="s">
        <v>6187</v>
      </c>
      <c r="K193" s="4">
        <v>0.2</v>
      </c>
      <c r="L193" s="5">
        <v>3.8849999999999998</v>
      </c>
      <c r="M193" s="5">
        <v>19.424999999999997</v>
      </c>
      <c r="N193" t="s">
        <v>6218</v>
      </c>
      <c r="O193" t="s">
        <v>6224</v>
      </c>
      <c r="P193" t="s">
        <v>6190</v>
      </c>
    </row>
    <row r="194" spans="1:16" x14ac:dyDescent="0.35">
      <c r="A194" s="19" t="s">
        <v>1573</v>
      </c>
      <c r="B194" s="27">
        <v>43919</v>
      </c>
      <c r="C194" s="19" t="s">
        <v>1574</v>
      </c>
      <c r="D194" s="11" t="s">
        <v>6183</v>
      </c>
      <c r="E194" s="19">
        <v>6</v>
      </c>
      <c r="F194" s="19" t="s">
        <v>1575</v>
      </c>
      <c r="G194" s="19" t="s">
        <v>1576</v>
      </c>
      <c r="H194" s="11" t="s">
        <v>318</v>
      </c>
      <c r="I194" s="11" t="s">
        <v>6194</v>
      </c>
      <c r="J194" s="11" t="s">
        <v>6187</v>
      </c>
      <c r="K194" s="28">
        <v>1</v>
      </c>
      <c r="L194" s="29">
        <v>12.15</v>
      </c>
      <c r="M194" s="29">
        <v>72.900000000000006</v>
      </c>
      <c r="N194" s="11" t="s">
        <v>6217</v>
      </c>
      <c r="O194" s="11" t="s">
        <v>6224</v>
      </c>
      <c r="P194" s="11" t="s">
        <v>6190</v>
      </c>
    </row>
    <row r="195" spans="1:16" x14ac:dyDescent="0.35">
      <c r="A195" s="2" t="s">
        <v>1579</v>
      </c>
      <c r="B195" s="3">
        <v>44644</v>
      </c>
      <c r="C195" s="2" t="s">
        <v>1580</v>
      </c>
      <c r="D195" t="s">
        <v>6171</v>
      </c>
      <c r="E195" s="2">
        <v>3</v>
      </c>
      <c r="F195" s="2" t="s">
        <v>1581</v>
      </c>
      <c r="G195" s="2" t="s">
        <v>6223</v>
      </c>
      <c r="H195" t="s">
        <v>19</v>
      </c>
      <c r="I195" t="s">
        <v>6194</v>
      </c>
      <c r="J195" t="s">
        <v>6186</v>
      </c>
      <c r="K195" s="4">
        <v>1</v>
      </c>
      <c r="L195" s="5">
        <v>14.85</v>
      </c>
      <c r="M195" s="5">
        <v>44.55</v>
      </c>
      <c r="N195" t="s">
        <v>6217</v>
      </c>
      <c r="O195" t="s">
        <v>6222</v>
      </c>
      <c r="P195" t="s">
        <v>6191</v>
      </c>
    </row>
    <row r="196" spans="1:16" x14ac:dyDescent="0.35">
      <c r="A196" s="19" t="s">
        <v>1584</v>
      </c>
      <c r="B196" s="27">
        <v>44398</v>
      </c>
      <c r="C196" s="19" t="s">
        <v>1585</v>
      </c>
      <c r="D196" s="11" t="s">
        <v>6144</v>
      </c>
      <c r="E196" s="19">
        <v>5</v>
      </c>
      <c r="F196" s="19" t="s">
        <v>1586</v>
      </c>
      <c r="G196" s="19" t="s">
        <v>1587</v>
      </c>
      <c r="H196" s="11" t="s">
        <v>19</v>
      </c>
      <c r="I196" s="11" t="s">
        <v>6194</v>
      </c>
      <c r="J196" s="11" t="s">
        <v>6187</v>
      </c>
      <c r="K196" s="28">
        <v>0.5</v>
      </c>
      <c r="L196" s="29">
        <v>7.29</v>
      </c>
      <c r="M196" s="29">
        <v>36.450000000000003</v>
      </c>
      <c r="N196" s="11" t="s">
        <v>6217</v>
      </c>
      <c r="O196" s="11" t="s">
        <v>6224</v>
      </c>
      <c r="P196" s="11" t="s">
        <v>6191</v>
      </c>
    </row>
    <row r="197" spans="1:16" x14ac:dyDescent="0.35">
      <c r="A197" s="2" t="s">
        <v>1590</v>
      </c>
      <c r="B197" s="3">
        <v>43683</v>
      </c>
      <c r="C197" s="2" t="s">
        <v>1591</v>
      </c>
      <c r="D197" t="s">
        <v>6140</v>
      </c>
      <c r="E197" s="2">
        <v>3</v>
      </c>
      <c r="F197" s="2" t="s">
        <v>1592</v>
      </c>
      <c r="G197" s="2" t="s">
        <v>1593</v>
      </c>
      <c r="H197" t="s">
        <v>19</v>
      </c>
      <c r="I197" t="s">
        <v>6193</v>
      </c>
      <c r="J197" t="s">
        <v>6186</v>
      </c>
      <c r="K197" s="4">
        <v>1</v>
      </c>
      <c r="L197" s="5">
        <v>12.95</v>
      </c>
      <c r="M197" s="5">
        <v>38.849999999999994</v>
      </c>
      <c r="N197" t="s">
        <v>6216</v>
      </c>
      <c r="O197" t="s">
        <v>6222</v>
      </c>
      <c r="P197" t="s">
        <v>6191</v>
      </c>
    </row>
    <row r="198" spans="1:16" x14ac:dyDescent="0.35">
      <c r="A198" s="19" t="s">
        <v>1596</v>
      </c>
      <c r="B198" s="27">
        <v>44339</v>
      </c>
      <c r="C198" s="19" t="s">
        <v>1597</v>
      </c>
      <c r="D198" s="11" t="s">
        <v>6176</v>
      </c>
      <c r="E198" s="19">
        <v>6</v>
      </c>
      <c r="F198" s="19" t="s">
        <v>1598</v>
      </c>
      <c r="G198" s="19" t="s">
        <v>1599</v>
      </c>
      <c r="H198" s="11" t="s">
        <v>19</v>
      </c>
      <c r="I198" s="11" t="s">
        <v>6194</v>
      </c>
      <c r="J198" s="11" t="s">
        <v>6186</v>
      </c>
      <c r="K198" s="28">
        <v>0.5</v>
      </c>
      <c r="L198" s="29">
        <v>8.91</v>
      </c>
      <c r="M198" s="29">
        <v>53.46</v>
      </c>
      <c r="N198" s="11" t="s">
        <v>6217</v>
      </c>
      <c r="O198" s="11" t="s">
        <v>6222</v>
      </c>
      <c r="P198" s="11" t="s">
        <v>6191</v>
      </c>
    </row>
    <row r="199" spans="1:16" x14ac:dyDescent="0.35">
      <c r="A199" s="2" t="s">
        <v>1596</v>
      </c>
      <c r="B199" s="3">
        <v>44339</v>
      </c>
      <c r="C199" s="2" t="s">
        <v>1597</v>
      </c>
      <c r="D199" t="s">
        <v>6165</v>
      </c>
      <c r="E199" s="2">
        <v>2</v>
      </c>
      <c r="F199" s="2" t="s">
        <v>1598</v>
      </c>
      <c r="G199" s="2" t="s">
        <v>1599</v>
      </c>
      <c r="H199" t="s">
        <v>19</v>
      </c>
      <c r="I199" t="s">
        <v>6195</v>
      </c>
      <c r="J199" t="s">
        <v>6187</v>
      </c>
      <c r="K199" s="4">
        <v>2.5</v>
      </c>
      <c r="L199" s="5">
        <v>29.784999999999997</v>
      </c>
      <c r="M199" s="5">
        <v>59.569999999999993</v>
      </c>
      <c r="N199" t="s">
        <v>6218</v>
      </c>
      <c r="O199" t="s">
        <v>6224</v>
      </c>
      <c r="P199" t="s">
        <v>6191</v>
      </c>
    </row>
    <row r="200" spans="1:16" x14ac:dyDescent="0.35">
      <c r="A200" s="19" t="s">
        <v>1596</v>
      </c>
      <c r="B200" s="27">
        <v>44339</v>
      </c>
      <c r="C200" s="19" t="s">
        <v>1597</v>
      </c>
      <c r="D200" s="11" t="s">
        <v>6165</v>
      </c>
      <c r="E200" s="19">
        <v>3</v>
      </c>
      <c r="F200" s="19" t="s">
        <v>1598</v>
      </c>
      <c r="G200" s="19" t="s">
        <v>1599</v>
      </c>
      <c r="H200" s="11" t="s">
        <v>19</v>
      </c>
      <c r="I200" s="11" t="s">
        <v>6195</v>
      </c>
      <c r="J200" s="11" t="s">
        <v>6187</v>
      </c>
      <c r="K200" s="28">
        <v>2.5</v>
      </c>
      <c r="L200" s="29">
        <v>29.784999999999997</v>
      </c>
      <c r="M200" s="29">
        <v>89.35499999999999</v>
      </c>
      <c r="N200" s="11" t="s">
        <v>6218</v>
      </c>
      <c r="O200" s="11" t="s">
        <v>6224</v>
      </c>
      <c r="P200" s="11" t="s">
        <v>6191</v>
      </c>
    </row>
    <row r="201" spans="1:16" x14ac:dyDescent="0.35">
      <c r="A201" s="2" t="s">
        <v>1596</v>
      </c>
      <c r="B201" s="3">
        <v>44339</v>
      </c>
      <c r="C201" s="2" t="s">
        <v>1597</v>
      </c>
      <c r="D201" t="s">
        <v>6161</v>
      </c>
      <c r="E201" s="2">
        <v>4</v>
      </c>
      <c r="F201" s="2" t="s">
        <v>1598</v>
      </c>
      <c r="G201" s="2" t="s">
        <v>1599</v>
      </c>
      <c r="H201" t="s">
        <v>19</v>
      </c>
      <c r="I201" t="s">
        <v>6195</v>
      </c>
      <c r="J201" t="s">
        <v>6186</v>
      </c>
      <c r="K201" s="4">
        <v>0.5</v>
      </c>
      <c r="L201" s="5">
        <v>9.51</v>
      </c>
      <c r="M201" s="5">
        <v>38.04</v>
      </c>
      <c r="N201" t="s">
        <v>6218</v>
      </c>
      <c r="O201" t="s">
        <v>6222</v>
      </c>
      <c r="P201" t="s">
        <v>6191</v>
      </c>
    </row>
    <row r="202" spans="1:16" x14ac:dyDescent="0.35">
      <c r="A202" s="19" t="s">
        <v>1596</v>
      </c>
      <c r="B202" s="27">
        <v>44339</v>
      </c>
      <c r="C202" s="19" t="s">
        <v>1597</v>
      </c>
      <c r="D202" s="11" t="s">
        <v>6141</v>
      </c>
      <c r="E202" s="19">
        <v>3</v>
      </c>
      <c r="F202" s="19" t="s">
        <v>1598</v>
      </c>
      <c r="G202" s="19" t="s">
        <v>1599</v>
      </c>
      <c r="H202" s="11" t="s">
        <v>19</v>
      </c>
      <c r="I202" s="11" t="s">
        <v>6194</v>
      </c>
      <c r="J202" s="11" t="s">
        <v>6188</v>
      </c>
      <c r="K202" s="28">
        <v>1</v>
      </c>
      <c r="L202" s="29">
        <v>13.75</v>
      </c>
      <c r="M202" s="29">
        <v>41.25</v>
      </c>
      <c r="N202" s="11" t="s">
        <v>6217</v>
      </c>
      <c r="O202" s="11" t="s">
        <v>6221</v>
      </c>
      <c r="P202" s="11" t="s">
        <v>6191</v>
      </c>
    </row>
    <row r="203" spans="1:16" x14ac:dyDescent="0.35">
      <c r="A203" s="2" t="s">
        <v>1621</v>
      </c>
      <c r="B203" s="3">
        <v>44294</v>
      </c>
      <c r="C203" s="2" t="s">
        <v>1622</v>
      </c>
      <c r="D203" t="s">
        <v>6161</v>
      </c>
      <c r="E203" s="2">
        <v>6</v>
      </c>
      <c r="F203" s="2" t="s">
        <v>1623</v>
      </c>
      <c r="G203" s="2" t="s">
        <v>6223</v>
      </c>
      <c r="H203" t="s">
        <v>19</v>
      </c>
      <c r="I203" t="s">
        <v>6195</v>
      </c>
      <c r="J203" t="s">
        <v>6186</v>
      </c>
      <c r="K203" s="4">
        <v>0.5</v>
      </c>
      <c r="L203" s="5">
        <v>9.51</v>
      </c>
      <c r="M203" s="5">
        <v>57.06</v>
      </c>
      <c r="N203" t="s">
        <v>6218</v>
      </c>
      <c r="O203" t="s">
        <v>6222</v>
      </c>
      <c r="P203" t="s">
        <v>6191</v>
      </c>
    </row>
    <row r="204" spans="1:16" x14ac:dyDescent="0.35">
      <c r="A204" s="19" t="s">
        <v>1626</v>
      </c>
      <c r="B204" s="27">
        <v>44486</v>
      </c>
      <c r="C204" s="19" t="s">
        <v>1627</v>
      </c>
      <c r="D204" s="11" t="s">
        <v>6165</v>
      </c>
      <c r="E204" s="19">
        <v>6</v>
      </c>
      <c r="F204" s="19" t="s">
        <v>1628</v>
      </c>
      <c r="G204" s="19" t="s">
        <v>1629</v>
      </c>
      <c r="H204" s="11" t="s">
        <v>19</v>
      </c>
      <c r="I204" s="11" t="s">
        <v>6195</v>
      </c>
      <c r="J204" s="11" t="s">
        <v>6187</v>
      </c>
      <c r="K204" s="28">
        <v>2.5</v>
      </c>
      <c r="L204" s="29">
        <v>29.784999999999997</v>
      </c>
      <c r="M204" s="29">
        <v>178.70999999999998</v>
      </c>
      <c r="N204" s="11" t="s">
        <v>6218</v>
      </c>
      <c r="O204" s="11" t="s">
        <v>6224</v>
      </c>
      <c r="P204" s="11" t="s">
        <v>6190</v>
      </c>
    </row>
    <row r="205" spans="1:16" x14ac:dyDescent="0.35">
      <c r="A205" s="2" t="s">
        <v>1632</v>
      </c>
      <c r="B205" s="3">
        <v>44608</v>
      </c>
      <c r="C205" s="2" t="s">
        <v>1633</v>
      </c>
      <c r="D205" t="s">
        <v>6145</v>
      </c>
      <c r="E205" s="2">
        <v>1</v>
      </c>
      <c r="F205" s="2" t="s">
        <v>1634</v>
      </c>
      <c r="G205" s="2" t="s">
        <v>1635</v>
      </c>
      <c r="H205" t="s">
        <v>19</v>
      </c>
      <c r="I205" t="s">
        <v>6195</v>
      </c>
      <c r="J205" t="s">
        <v>6186</v>
      </c>
      <c r="K205" s="4">
        <v>0.2</v>
      </c>
      <c r="L205" s="5">
        <v>4.7549999999999999</v>
      </c>
      <c r="M205" s="5">
        <v>4.7549999999999999</v>
      </c>
      <c r="N205" t="s">
        <v>6218</v>
      </c>
      <c r="O205" t="s">
        <v>6222</v>
      </c>
      <c r="P205" t="s">
        <v>6191</v>
      </c>
    </row>
    <row r="206" spans="1:16" x14ac:dyDescent="0.35">
      <c r="A206" s="19" t="s">
        <v>1638</v>
      </c>
      <c r="B206" s="27">
        <v>44027</v>
      </c>
      <c r="C206" s="19" t="s">
        <v>1639</v>
      </c>
      <c r="D206" s="11" t="s">
        <v>6141</v>
      </c>
      <c r="E206" s="19">
        <v>6</v>
      </c>
      <c r="F206" s="19" t="s">
        <v>1640</v>
      </c>
      <c r="G206" s="19" t="s">
        <v>6223</v>
      </c>
      <c r="H206" s="11" t="s">
        <v>19</v>
      </c>
      <c r="I206" s="11" t="s">
        <v>6194</v>
      </c>
      <c r="J206" s="11" t="s">
        <v>6188</v>
      </c>
      <c r="K206" s="28">
        <v>1</v>
      </c>
      <c r="L206" s="29">
        <v>13.75</v>
      </c>
      <c r="M206" s="29">
        <v>82.5</v>
      </c>
      <c r="N206" s="11" t="s">
        <v>6217</v>
      </c>
      <c r="O206" s="11" t="s">
        <v>6221</v>
      </c>
      <c r="P206" s="11" t="s">
        <v>6191</v>
      </c>
    </row>
    <row r="207" spans="1:16" x14ac:dyDescent="0.35">
      <c r="A207" s="2" t="s">
        <v>1643</v>
      </c>
      <c r="B207" s="3">
        <v>43883</v>
      </c>
      <c r="C207" s="2" t="s">
        <v>1644</v>
      </c>
      <c r="D207" t="s">
        <v>6163</v>
      </c>
      <c r="E207" s="2">
        <v>3</v>
      </c>
      <c r="F207" s="2" t="s">
        <v>1645</v>
      </c>
      <c r="G207" s="2" t="s">
        <v>6223</v>
      </c>
      <c r="H207" t="s">
        <v>19</v>
      </c>
      <c r="I207" t="s">
        <v>6192</v>
      </c>
      <c r="J207" t="s">
        <v>6187</v>
      </c>
      <c r="K207" s="4">
        <v>0.2</v>
      </c>
      <c r="L207" s="5">
        <v>2.6849999999999996</v>
      </c>
      <c r="M207" s="5">
        <v>8.0549999999999997</v>
      </c>
      <c r="N207" t="s">
        <v>6219</v>
      </c>
      <c r="O207" t="s">
        <v>6224</v>
      </c>
      <c r="P207" t="s">
        <v>6190</v>
      </c>
    </row>
    <row r="208" spans="1:16" x14ac:dyDescent="0.35">
      <c r="A208" s="19" t="s">
        <v>1648</v>
      </c>
      <c r="B208" s="27">
        <v>44211</v>
      </c>
      <c r="C208" s="19" t="s">
        <v>1649</v>
      </c>
      <c r="D208" s="11" t="s">
        <v>6155</v>
      </c>
      <c r="E208" s="19">
        <v>2</v>
      </c>
      <c r="F208" s="19" t="s">
        <v>1650</v>
      </c>
      <c r="G208" s="19" t="s">
        <v>1651</v>
      </c>
      <c r="H208" s="11" t="s">
        <v>19</v>
      </c>
      <c r="I208" s="11" t="s">
        <v>6193</v>
      </c>
      <c r="J208" s="11" t="s">
        <v>6188</v>
      </c>
      <c r="K208" s="28">
        <v>1</v>
      </c>
      <c r="L208" s="29">
        <v>11.25</v>
      </c>
      <c r="M208" s="29">
        <v>22.5</v>
      </c>
      <c r="N208" s="11" t="s">
        <v>6216</v>
      </c>
      <c r="O208" s="11" t="s">
        <v>6221</v>
      </c>
      <c r="P208" s="11" t="s">
        <v>6191</v>
      </c>
    </row>
    <row r="209" spans="1:16" x14ac:dyDescent="0.35">
      <c r="A209" s="2" t="s">
        <v>1653</v>
      </c>
      <c r="B209" s="3">
        <v>44207</v>
      </c>
      <c r="C209" s="2" t="s">
        <v>1654</v>
      </c>
      <c r="D209" t="s">
        <v>6157</v>
      </c>
      <c r="E209" s="2">
        <v>6</v>
      </c>
      <c r="F209" s="2" t="s">
        <v>1655</v>
      </c>
      <c r="G209" s="2" t="s">
        <v>1656</v>
      </c>
      <c r="H209" t="s">
        <v>19</v>
      </c>
      <c r="I209" t="s">
        <v>6193</v>
      </c>
      <c r="J209" t="s">
        <v>6188</v>
      </c>
      <c r="K209" s="4">
        <v>0.5</v>
      </c>
      <c r="L209" s="5">
        <v>6.75</v>
      </c>
      <c r="M209" s="5">
        <v>40.5</v>
      </c>
      <c r="N209" t="s">
        <v>6216</v>
      </c>
      <c r="O209" t="s">
        <v>6221</v>
      </c>
      <c r="P209" t="s">
        <v>6190</v>
      </c>
    </row>
    <row r="210" spans="1:16" x14ac:dyDescent="0.35">
      <c r="A210" s="19" t="s">
        <v>1659</v>
      </c>
      <c r="B210" s="27">
        <v>44659</v>
      </c>
      <c r="C210" s="19" t="s">
        <v>1660</v>
      </c>
      <c r="D210" s="11" t="s">
        <v>6144</v>
      </c>
      <c r="E210" s="19">
        <v>4</v>
      </c>
      <c r="F210" s="19" t="s">
        <v>1661</v>
      </c>
      <c r="G210" s="19" t="s">
        <v>1662</v>
      </c>
      <c r="H210" s="11" t="s">
        <v>318</v>
      </c>
      <c r="I210" s="11" t="s">
        <v>6194</v>
      </c>
      <c r="J210" s="11" t="s">
        <v>6187</v>
      </c>
      <c r="K210" s="28">
        <v>0.5</v>
      </c>
      <c r="L210" s="29">
        <v>7.29</v>
      </c>
      <c r="M210" s="29">
        <v>29.16</v>
      </c>
      <c r="N210" s="11" t="s">
        <v>6217</v>
      </c>
      <c r="O210" s="11" t="s">
        <v>6224</v>
      </c>
      <c r="P210" s="11" t="s">
        <v>6190</v>
      </c>
    </row>
    <row r="211" spans="1:16" x14ac:dyDescent="0.35">
      <c r="A211" s="2" t="s">
        <v>1665</v>
      </c>
      <c r="B211" s="3">
        <v>44105</v>
      </c>
      <c r="C211" s="2" t="s">
        <v>1666</v>
      </c>
      <c r="D211" t="s">
        <v>6157</v>
      </c>
      <c r="E211" s="2">
        <v>1</v>
      </c>
      <c r="F211" s="2" t="s">
        <v>1667</v>
      </c>
      <c r="G211" s="2" t="s">
        <v>1668</v>
      </c>
      <c r="H211" t="s">
        <v>28</v>
      </c>
      <c r="I211" t="s">
        <v>6193</v>
      </c>
      <c r="J211" t="s">
        <v>6188</v>
      </c>
      <c r="K211" s="4">
        <v>0.5</v>
      </c>
      <c r="L211" s="5">
        <v>6.75</v>
      </c>
      <c r="M211" s="5">
        <v>6.75</v>
      </c>
      <c r="N211" t="s">
        <v>6216</v>
      </c>
      <c r="O211" t="s">
        <v>6221</v>
      </c>
      <c r="P211" t="s">
        <v>6191</v>
      </c>
    </row>
    <row r="212" spans="1:16" x14ac:dyDescent="0.35">
      <c r="A212" s="19" t="s">
        <v>1671</v>
      </c>
      <c r="B212" s="27">
        <v>43766</v>
      </c>
      <c r="C212" s="19" t="s">
        <v>1672</v>
      </c>
      <c r="D212" s="11" t="s">
        <v>6143</v>
      </c>
      <c r="E212" s="19">
        <v>4</v>
      </c>
      <c r="F212" s="19" t="s">
        <v>1673</v>
      </c>
      <c r="G212" s="19" t="s">
        <v>1674</v>
      </c>
      <c r="H212" s="11" t="s">
        <v>19</v>
      </c>
      <c r="I212" s="11" t="s">
        <v>6195</v>
      </c>
      <c r="J212" s="11" t="s">
        <v>6187</v>
      </c>
      <c r="K212" s="28">
        <v>1</v>
      </c>
      <c r="L212" s="29">
        <v>12.95</v>
      </c>
      <c r="M212" s="29">
        <v>51.8</v>
      </c>
      <c r="N212" s="11" t="s">
        <v>6218</v>
      </c>
      <c r="O212" s="11" t="s">
        <v>6224</v>
      </c>
      <c r="P212" s="11" t="s">
        <v>6190</v>
      </c>
    </row>
    <row r="213" spans="1:16" x14ac:dyDescent="0.35">
      <c r="A213" s="2" t="s">
        <v>1677</v>
      </c>
      <c r="B213" s="3">
        <v>44283</v>
      </c>
      <c r="C213" s="2" t="s">
        <v>1678</v>
      </c>
      <c r="D213" t="s">
        <v>6176</v>
      </c>
      <c r="E213" s="2">
        <v>6</v>
      </c>
      <c r="F213" s="2" t="s">
        <v>1679</v>
      </c>
      <c r="G213" s="2" t="s">
        <v>1680</v>
      </c>
      <c r="H213" t="s">
        <v>19</v>
      </c>
      <c r="I213" t="s">
        <v>6194</v>
      </c>
      <c r="J213" t="s">
        <v>6186</v>
      </c>
      <c r="K213" s="4">
        <v>0.5</v>
      </c>
      <c r="L213" s="5">
        <v>8.91</v>
      </c>
      <c r="M213" s="5">
        <v>53.46</v>
      </c>
      <c r="N213" t="s">
        <v>6217</v>
      </c>
      <c r="O213" t="s">
        <v>6222</v>
      </c>
      <c r="P213" t="s">
        <v>6191</v>
      </c>
    </row>
    <row r="214" spans="1:16" x14ac:dyDescent="0.35">
      <c r="A214" s="19" t="s">
        <v>1682</v>
      </c>
      <c r="B214" s="27">
        <v>43921</v>
      </c>
      <c r="C214" s="19" t="s">
        <v>1683</v>
      </c>
      <c r="D214" s="11" t="s">
        <v>6153</v>
      </c>
      <c r="E214" s="19">
        <v>4</v>
      </c>
      <c r="F214" s="19" t="s">
        <v>1684</v>
      </c>
      <c r="G214" s="19" t="s">
        <v>1685</v>
      </c>
      <c r="H214" s="11" t="s">
        <v>19</v>
      </c>
      <c r="I214" s="11" t="s">
        <v>6194</v>
      </c>
      <c r="J214" s="11" t="s">
        <v>6187</v>
      </c>
      <c r="K214" s="28">
        <v>0.2</v>
      </c>
      <c r="L214" s="29">
        <v>3.645</v>
      </c>
      <c r="M214" s="29">
        <v>14.58</v>
      </c>
      <c r="N214" s="11" t="s">
        <v>6217</v>
      </c>
      <c r="O214" s="11" t="s">
        <v>6224</v>
      </c>
      <c r="P214" s="11" t="s">
        <v>6190</v>
      </c>
    </row>
    <row r="215" spans="1:16" x14ac:dyDescent="0.35">
      <c r="A215" s="2" t="s">
        <v>1688</v>
      </c>
      <c r="B215" s="3">
        <v>44646</v>
      </c>
      <c r="C215" s="2" t="s">
        <v>1689</v>
      </c>
      <c r="D215" t="s">
        <v>6149</v>
      </c>
      <c r="E215" s="2">
        <v>1</v>
      </c>
      <c r="F215" s="2" t="s">
        <v>1690</v>
      </c>
      <c r="G215" s="2" t="s">
        <v>1691</v>
      </c>
      <c r="H215" t="s">
        <v>19</v>
      </c>
      <c r="I215" t="s">
        <v>6192</v>
      </c>
      <c r="J215" t="s">
        <v>6187</v>
      </c>
      <c r="K215" s="4">
        <v>2.5</v>
      </c>
      <c r="L215" s="5">
        <v>20.584999999999997</v>
      </c>
      <c r="M215" s="5">
        <v>20.584999999999997</v>
      </c>
      <c r="N215" t="s">
        <v>6219</v>
      </c>
      <c r="O215" t="s">
        <v>6224</v>
      </c>
      <c r="P215" t="s">
        <v>6191</v>
      </c>
    </row>
    <row r="216" spans="1:16" x14ac:dyDescent="0.35">
      <c r="A216" s="19" t="s">
        <v>1694</v>
      </c>
      <c r="B216" s="27">
        <v>43775</v>
      </c>
      <c r="C216" s="19" t="s">
        <v>1695</v>
      </c>
      <c r="D216" s="11" t="s">
        <v>6170</v>
      </c>
      <c r="E216" s="19">
        <v>2</v>
      </c>
      <c r="F216" s="19" t="s">
        <v>1696</v>
      </c>
      <c r="G216" s="19" t="s">
        <v>1697</v>
      </c>
      <c r="H216" s="11" t="s">
        <v>318</v>
      </c>
      <c r="I216" s="11" t="s">
        <v>6195</v>
      </c>
      <c r="J216" s="11" t="s">
        <v>6186</v>
      </c>
      <c r="K216" s="28">
        <v>1</v>
      </c>
      <c r="L216" s="29">
        <v>15.85</v>
      </c>
      <c r="M216" s="29">
        <v>31.7</v>
      </c>
      <c r="N216" s="11" t="s">
        <v>6218</v>
      </c>
      <c r="O216" s="11" t="s">
        <v>6222</v>
      </c>
      <c r="P216" s="11" t="s">
        <v>6191</v>
      </c>
    </row>
    <row r="217" spans="1:16" x14ac:dyDescent="0.35">
      <c r="A217" s="2" t="s">
        <v>1701</v>
      </c>
      <c r="B217" s="3">
        <v>43829</v>
      </c>
      <c r="C217" s="2" t="s">
        <v>1702</v>
      </c>
      <c r="D217" t="s">
        <v>6150</v>
      </c>
      <c r="E217" s="2">
        <v>6</v>
      </c>
      <c r="F217" s="2" t="s">
        <v>1703</v>
      </c>
      <c r="G217" s="2" t="s">
        <v>1704</v>
      </c>
      <c r="H217" t="s">
        <v>19</v>
      </c>
      <c r="I217" t="s">
        <v>6195</v>
      </c>
      <c r="J217" t="s">
        <v>6187</v>
      </c>
      <c r="K217" s="4">
        <v>0.2</v>
      </c>
      <c r="L217" s="5">
        <v>3.8849999999999998</v>
      </c>
      <c r="M217" s="5">
        <v>23.31</v>
      </c>
      <c r="N217" t="s">
        <v>6218</v>
      </c>
      <c r="O217" t="s">
        <v>6224</v>
      </c>
      <c r="P217" t="s">
        <v>6191</v>
      </c>
    </row>
    <row r="218" spans="1:16" x14ac:dyDescent="0.35">
      <c r="A218" s="19" t="s">
        <v>1707</v>
      </c>
      <c r="B218" s="27">
        <v>44470</v>
      </c>
      <c r="C218" s="19" t="s">
        <v>1708</v>
      </c>
      <c r="D218" s="11" t="s">
        <v>6162</v>
      </c>
      <c r="E218" s="19">
        <v>4</v>
      </c>
      <c r="F218" s="19" t="s">
        <v>1709</v>
      </c>
      <c r="G218" s="19" t="s">
        <v>1710</v>
      </c>
      <c r="H218" s="11" t="s">
        <v>19</v>
      </c>
      <c r="I218" s="11" t="s">
        <v>6195</v>
      </c>
      <c r="J218" s="11" t="s">
        <v>6188</v>
      </c>
      <c r="K218" s="28">
        <v>1</v>
      </c>
      <c r="L218" s="29">
        <v>14.55</v>
      </c>
      <c r="M218" s="29">
        <v>58.2</v>
      </c>
      <c r="N218" s="11" t="s">
        <v>6218</v>
      </c>
      <c r="O218" s="11" t="s">
        <v>6221</v>
      </c>
      <c r="P218" s="11" t="s">
        <v>6190</v>
      </c>
    </row>
    <row r="219" spans="1:16" x14ac:dyDescent="0.35">
      <c r="A219" s="2" t="s">
        <v>1713</v>
      </c>
      <c r="B219" s="3">
        <v>44174</v>
      </c>
      <c r="C219" s="2" t="s">
        <v>1714</v>
      </c>
      <c r="D219" t="s">
        <v>6176</v>
      </c>
      <c r="E219" s="2">
        <v>4</v>
      </c>
      <c r="F219" s="2" t="s">
        <v>1715</v>
      </c>
      <c r="G219" s="2" t="s">
        <v>1716</v>
      </c>
      <c r="H219" t="s">
        <v>19</v>
      </c>
      <c r="I219" t="s">
        <v>6194</v>
      </c>
      <c r="J219" t="s">
        <v>6186</v>
      </c>
      <c r="K219" s="4">
        <v>0.5</v>
      </c>
      <c r="L219" s="5">
        <v>8.91</v>
      </c>
      <c r="M219" s="5">
        <v>35.64</v>
      </c>
      <c r="N219" t="s">
        <v>6217</v>
      </c>
      <c r="O219" t="s">
        <v>6222</v>
      </c>
      <c r="P219" t="s">
        <v>6191</v>
      </c>
    </row>
    <row r="220" spans="1:16" x14ac:dyDescent="0.35">
      <c r="A220" s="19" t="s">
        <v>1719</v>
      </c>
      <c r="B220" s="27">
        <v>44317</v>
      </c>
      <c r="C220" s="19" t="s">
        <v>1720</v>
      </c>
      <c r="D220" s="11" t="s">
        <v>6155</v>
      </c>
      <c r="E220" s="19">
        <v>5</v>
      </c>
      <c r="F220" s="19" t="s">
        <v>1721</v>
      </c>
      <c r="G220" s="19" t="s">
        <v>1722</v>
      </c>
      <c r="H220" s="11" t="s">
        <v>318</v>
      </c>
      <c r="I220" s="11" t="s">
        <v>6193</v>
      </c>
      <c r="J220" s="11" t="s">
        <v>6188</v>
      </c>
      <c r="K220" s="28">
        <v>1</v>
      </c>
      <c r="L220" s="29">
        <v>11.25</v>
      </c>
      <c r="M220" s="29">
        <v>56.25</v>
      </c>
      <c r="N220" s="11" t="s">
        <v>6216</v>
      </c>
      <c r="O220" s="11" t="s">
        <v>6221</v>
      </c>
      <c r="P220" s="11" t="s">
        <v>6190</v>
      </c>
    </row>
    <row r="221" spans="1:16" x14ac:dyDescent="0.35">
      <c r="A221" s="2" t="s">
        <v>1725</v>
      </c>
      <c r="B221" s="3">
        <v>44777</v>
      </c>
      <c r="C221" s="2" t="s">
        <v>1726</v>
      </c>
      <c r="D221" t="s">
        <v>6178</v>
      </c>
      <c r="E221" s="2">
        <v>3</v>
      </c>
      <c r="F221" s="2" t="s">
        <v>1727</v>
      </c>
      <c r="G221" s="2" t="s">
        <v>1728</v>
      </c>
      <c r="H221" t="s">
        <v>19</v>
      </c>
      <c r="I221" t="s">
        <v>6192</v>
      </c>
      <c r="J221" t="s">
        <v>6186</v>
      </c>
      <c r="K221" s="4">
        <v>0.2</v>
      </c>
      <c r="L221" s="5">
        <v>3.5849999999999995</v>
      </c>
      <c r="M221" s="5">
        <v>10.754999999999999</v>
      </c>
      <c r="N221" t="s">
        <v>6219</v>
      </c>
      <c r="O221" t="s">
        <v>6222</v>
      </c>
      <c r="P221" t="s">
        <v>6191</v>
      </c>
    </row>
    <row r="222" spans="1:16" x14ac:dyDescent="0.35">
      <c r="A222" s="19" t="s">
        <v>1725</v>
      </c>
      <c r="B222" s="27">
        <v>44777</v>
      </c>
      <c r="C222" s="19" t="s">
        <v>1726</v>
      </c>
      <c r="D222" s="11" t="s">
        <v>6174</v>
      </c>
      <c r="E222" s="19">
        <v>5</v>
      </c>
      <c r="F222" s="19" t="s">
        <v>1727</v>
      </c>
      <c r="G222" s="19" t="s">
        <v>1728</v>
      </c>
      <c r="H222" s="11" t="s">
        <v>19</v>
      </c>
      <c r="I222" s="11" t="s">
        <v>6192</v>
      </c>
      <c r="J222" s="11" t="s">
        <v>6188</v>
      </c>
      <c r="K222" s="28">
        <v>0.2</v>
      </c>
      <c r="L222" s="29">
        <v>2.9849999999999999</v>
      </c>
      <c r="M222" s="29">
        <v>14.924999999999999</v>
      </c>
      <c r="N222" s="11" t="s">
        <v>6219</v>
      </c>
      <c r="O222" s="11" t="s">
        <v>6221</v>
      </c>
      <c r="P222" s="11" t="s">
        <v>6191</v>
      </c>
    </row>
    <row r="223" spans="1:16" x14ac:dyDescent="0.35">
      <c r="A223" s="2" t="s">
        <v>1736</v>
      </c>
      <c r="B223" s="3">
        <v>44513</v>
      </c>
      <c r="C223" s="2" t="s">
        <v>1737</v>
      </c>
      <c r="D223" t="s">
        <v>6140</v>
      </c>
      <c r="E223" s="2">
        <v>6</v>
      </c>
      <c r="F223" s="2" t="s">
        <v>1738</v>
      </c>
      <c r="G223" s="2" t="s">
        <v>1739</v>
      </c>
      <c r="H223" t="s">
        <v>19</v>
      </c>
      <c r="I223" t="s">
        <v>6193</v>
      </c>
      <c r="J223" t="s">
        <v>6186</v>
      </c>
      <c r="K223" s="4">
        <v>1</v>
      </c>
      <c r="L223" s="5">
        <v>12.95</v>
      </c>
      <c r="M223" s="5">
        <v>77.699999999999989</v>
      </c>
      <c r="N223" t="s">
        <v>6216</v>
      </c>
      <c r="O223" t="s">
        <v>6222</v>
      </c>
      <c r="P223" t="s">
        <v>6190</v>
      </c>
    </row>
    <row r="224" spans="1:16" x14ac:dyDescent="0.35">
      <c r="A224" s="19" t="s">
        <v>1742</v>
      </c>
      <c r="B224" s="27">
        <v>44090</v>
      </c>
      <c r="C224" s="19" t="s">
        <v>1743</v>
      </c>
      <c r="D224" s="11" t="s">
        <v>6169</v>
      </c>
      <c r="E224" s="19">
        <v>3</v>
      </c>
      <c r="F224" s="19" t="s">
        <v>1744</v>
      </c>
      <c r="G224" s="19" t="s">
        <v>1745</v>
      </c>
      <c r="H224" s="11" t="s">
        <v>19</v>
      </c>
      <c r="I224" s="11" t="s">
        <v>6195</v>
      </c>
      <c r="J224" s="11" t="s">
        <v>6187</v>
      </c>
      <c r="K224" s="28">
        <v>0.5</v>
      </c>
      <c r="L224" s="29">
        <v>7.77</v>
      </c>
      <c r="M224" s="29">
        <v>23.31</v>
      </c>
      <c r="N224" s="11" t="s">
        <v>6218</v>
      </c>
      <c r="O224" s="11" t="s">
        <v>6224</v>
      </c>
      <c r="P224" s="11" t="s">
        <v>6191</v>
      </c>
    </row>
    <row r="225" spans="1:16" x14ac:dyDescent="0.35">
      <c r="A225" s="2" t="s">
        <v>1748</v>
      </c>
      <c r="B225" s="3">
        <v>44109</v>
      </c>
      <c r="C225" s="2" t="s">
        <v>1749</v>
      </c>
      <c r="D225" t="s">
        <v>6171</v>
      </c>
      <c r="E225" s="2">
        <v>4</v>
      </c>
      <c r="F225" s="2" t="s">
        <v>1750</v>
      </c>
      <c r="G225" s="2" t="s">
        <v>6223</v>
      </c>
      <c r="H225" t="s">
        <v>19</v>
      </c>
      <c r="I225" t="s">
        <v>6194</v>
      </c>
      <c r="J225" t="s">
        <v>6186</v>
      </c>
      <c r="K225" s="4">
        <v>1</v>
      </c>
      <c r="L225" s="5">
        <v>14.85</v>
      </c>
      <c r="M225" s="5">
        <v>59.4</v>
      </c>
      <c r="N225" t="s">
        <v>6217</v>
      </c>
      <c r="O225" t="s">
        <v>6222</v>
      </c>
      <c r="P225" t="s">
        <v>6190</v>
      </c>
    </row>
    <row r="226" spans="1:16" x14ac:dyDescent="0.35">
      <c r="A226" s="19" t="s">
        <v>1753</v>
      </c>
      <c r="B226" s="27">
        <v>43836</v>
      </c>
      <c r="C226" s="19" t="s">
        <v>1754</v>
      </c>
      <c r="D226" s="11" t="s">
        <v>6165</v>
      </c>
      <c r="E226" s="19">
        <v>4</v>
      </c>
      <c r="F226" s="19" t="s">
        <v>1755</v>
      </c>
      <c r="G226" s="19" t="s">
        <v>1756</v>
      </c>
      <c r="H226" s="11" t="s">
        <v>19</v>
      </c>
      <c r="I226" s="11" t="s">
        <v>6195</v>
      </c>
      <c r="J226" s="11" t="s">
        <v>6187</v>
      </c>
      <c r="K226" s="28">
        <v>2.5</v>
      </c>
      <c r="L226" s="29">
        <v>29.784999999999997</v>
      </c>
      <c r="M226" s="29">
        <v>119.13999999999999</v>
      </c>
      <c r="N226" s="11" t="s">
        <v>6218</v>
      </c>
      <c r="O226" s="11" t="s">
        <v>6224</v>
      </c>
      <c r="P226" s="11" t="s">
        <v>6190</v>
      </c>
    </row>
    <row r="227" spans="1:16" x14ac:dyDescent="0.35">
      <c r="A227" s="2" t="s">
        <v>1759</v>
      </c>
      <c r="B227" s="3">
        <v>44337</v>
      </c>
      <c r="C227" s="2" t="s">
        <v>1760</v>
      </c>
      <c r="D227" t="s">
        <v>6178</v>
      </c>
      <c r="E227" s="2">
        <v>4</v>
      </c>
      <c r="F227" s="2" t="s">
        <v>1761</v>
      </c>
      <c r="G227" s="2" t="s">
        <v>1762</v>
      </c>
      <c r="H227" t="s">
        <v>318</v>
      </c>
      <c r="I227" t="s">
        <v>6192</v>
      </c>
      <c r="J227" t="s">
        <v>6186</v>
      </c>
      <c r="K227" s="4">
        <v>0.2</v>
      </c>
      <c r="L227" s="5">
        <v>3.5849999999999995</v>
      </c>
      <c r="M227" s="5">
        <v>14.339999999999998</v>
      </c>
      <c r="N227" t="s">
        <v>6219</v>
      </c>
      <c r="O227" t="s">
        <v>6222</v>
      </c>
      <c r="P227" t="s">
        <v>6191</v>
      </c>
    </row>
    <row r="228" spans="1:16" x14ac:dyDescent="0.35">
      <c r="A228" s="19" t="s">
        <v>1765</v>
      </c>
      <c r="B228" s="27">
        <v>43887</v>
      </c>
      <c r="C228" s="19" t="s">
        <v>1766</v>
      </c>
      <c r="D228" s="11" t="s">
        <v>6175</v>
      </c>
      <c r="E228" s="19">
        <v>5</v>
      </c>
      <c r="F228" s="19" t="s">
        <v>1767</v>
      </c>
      <c r="G228" s="19" t="s">
        <v>1768</v>
      </c>
      <c r="H228" s="11" t="s">
        <v>19</v>
      </c>
      <c r="I228" s="11" t="s">
        <v>6193</v>
      </c>
      <c r="J228" s="11" t="s">
        <v>6188</v>
      </c>
      <c r="K228" s="28">
        <v>2.5</v>
      </c>
      <c r="L228" s="29">
        <v>25.874999999999996</v>
      </c>
      <c r="M228" s="29">
        <v>129.37499999999997</v>
      </c>
      <c r="N228" s="11" t="s">
        <v>6216</v>
      </c>
      <c r="O228" s="11" t="s">
        <v>6221</v>
      </c>
      <c r="P228" s="11" t="s">
        <v>6191</v>
      </c>
    </row>
    <row r="229" spans="1:16" x14ac:dyDescent="0.35">
      <c r="A229" s="2" t="s">
        <v>1771</v>
      </c>
      <c r="B229" s="3">
        <v>43880</v>
      </c>
      <c r="C229" s="2" t="s">
        <v>1772</v>
      </c>
      <c r="D229" t="s">
        <v>6163</v>
      </c>
      <c r="E229" s="2">
        <v>6</v>
      </c>
      <c r="F229" s="2" t="s">
        <v>1773</v>
      </c>
      <c r="G229" s="2" t="s">
        <v>1774</v>
      </c>
      <c r="H229" t="s">
        <v>28</v>
      </c>
      <c r="I229" t="s">
        <v>6192</v>
      </c>
      <c r="J229" t="s">
        <v>6187</v>
      </c>
      <c r="K229" s="4">
        <v>0.2</v>
      </c>
      <c r="L229" s="5">
        <v>2.6849999999999996</v>
      </c>
      <c r="M229" s="5">
        <v>16.11</v>
      </c>
      <c r="N229" t="s">
        <v>6219</v>
      </c>
      <c r="O229" t="s">
        <v>6224</v>
      </c>
      <c r="P229" t="s">
        <v>6190</v>
      </c>
    </row>
    <row r="230" spans="1:16" x14ac:dyDescent="0.35">
      <c r="A230" s="19" t="s">
        <v>1777</v>
      </c>
      <c r="B230" s="27">
        <v>44376</v>
      </c>
      <c r="C230" s="19" t="s">
        <v>1778</v>
      </c>
      <c r="D230" s="11" t="s">
        <v>6178</v>
      </c>
      <c r="E230" s="19">
        <v>5</v>
      </c>
      <c r="F230" s="19" t="s">
        <v>1779</v>
      </c>
      <c r="G230" s="19" t="s">
        <v>1780</v>
      </c>
      <c r="H230" s="11" t="s">
        <v>19</v>
      </c>
      <c r="I230" s="11" t="s">
        <v>6192</v>
      </c>
      <c r="J230" s="11" t="s">
        <v>6186</v>
      </c>
      <c r="K230" s="28">
        <v>0.2</v>
      </c>
      <c r="L230" s="29">
        <v>3.5849999999999995</v>
      </c>
      <c r="M230" s="29">
        <v>17.924999999999997</v>
      </c>
      <c r="N230" s="11" t="s">
        <v>6219</v>
      </c>
      <c r="O230" s="11" t="s">
        <v>6222</v>
      </c>
      <c r="P230" s="11" t="s">
        <v>6191</v>
      </c>
    </row>
    <row r="231" spans="1:16" x14ac:dyDescent="0.35">
      <c r="A231" s="2" t="s">
        <v>1783</v>
      </c>
      <c r="B231" s="3">
        <v>44282</v>
      </c>
      <c r="C231" s="2" t="s">
        <v>1784</v>
      </c>
      <c r="D231" t="s">
        <v>6159</v>
      </c>
      <c r="E231" s="2">
        <v>2</v>
      </c>
      <c r="F231" s="2" t="s">
        <v>1785</v>
      </c>
      <c r="G231" s="2" t="s">
        <v>1786</v>
      </c>
      <c r="H231" t="s">
        <v>19</v>
      </c>
      <c r="I231" t="s">
        <v>6195</v>
      </c>
      <c r="J231" t="s">
        <v>6188</v>
      </c>
      <c r="K231" s="4">
        <v>0.2</v>
      </c>
      <c r="L231" s="5">
        <v>4.3650000000000002</v>
      </c>
      <c r="M231" s="5">
        <v>8.73</v>
      </c>
      <c r="N231" t="s">
        <v>6218</v>
      </c>
      <c r="O231" t="s">
        <v>6221</v>
      </c>
      <c r="P231" t="s">
        <v>6191</v>
      </c>
    </row>
    <row r="232" spans="1:16" x14ac:dyDescent="0.35">
      <c r="A232" s="19" t="s">
        <v>1789</v>
      </c>
      <c r="B232" s="27">
        <v>44496</v>
      </c>
      <c r="C232" s="19" t="s">
        <v>1790</v>
      </c>
      <c r="D232" s="11" t="s">
        <v>6175</v>
      </c>
      <c r="E232" s="19">
        <v>2</v>
      </c>
      <c r="F232" s="19" t="s">
        <v>1791</v>
      </c>
      <c r="G232" s="19" t="s">
        <v>1792</v>
      </c>
      <c r="H232" s="11" t="s">
        <v>19</v>
      </c>
      <c r="I232" s="11" t="s">
        <v>6193</v>
      </c>
      <c r="J232" s="11" t="s">
        <v>6188</v>
      </c>
      <c r="K232" s="28">
        <v>2.5</v>
      </c>
      <c r="L232" s="29">
        <v>25.874999999999996</v>
      </c>
      <c r="M232" s="29">
        <v>51.749999999999993</v>
      </c>
      <c r="N232" s="11" t="s">
        <v>6216</v>
      </c>
      <c r="O232" s="11" t="s">
        <v>6221</v>
      </c>
      <c r="P232" s="11" t="s">
        <v>6191</v>
      </c>
    </row>
    <row r="233" spans="1:16" x14ac:dyDescent="0.35">
      <c r="A233" s="2" t="s">
        <v>1795</v>
      </c>
      <c r="B233" s="3">
        <v>43628</v>
      </c>
      <c r="C233" s="2" t="s">
        <v>1796</v>
      </c>
      <c r="D233" t="s">
        <v>6159</v>
      </c>
      <c r="E233" s="2">
        <v>2</v>
      </c>
      <c r="F233" s="2" t="s">
        <v>1797</v>
      </c>
      <c r="G233" s="2" t="s">
        <v>6223</v>
      </c>
      <c r="H233" t="s">
        <v>19</v>
      </c>
      <c r="I233" t="s">
        <v>6195</v>
      </c>
      <c r="J233" t="s">
        <v>6188</v>
      </c>
      <c r="K233" s="4">
        <v>0.2</v>
      </c>
      <c r="L233" s="5">
        <v>4.3650000000000002</v>
      </c>
      <c r="M233" s="5">
        <v>8.73</v>
      </c>
      <c r="N233" t="s">
        <v>6218</v>
      </c>
      <c r="O233" t="s">
        <v>6221</v>
      </c>
      <c r="P233" t="s">
        <v>6190</v>
      </c>
    </row>
    <row r="234" spans="1:16" x14ac:dyDescent="0.35">
      <c r="A234" s="19" t="s">
        <v>1800</v>
      </c>
      <c r="B234" s="27">
        <v>44010</v>
      </c>
      <c r="C234" s="19" t="s">
        <v>1801</v>
      </c>
      <c r="D234" s="11" t="s">
        <v>6145</v>
      </c>
      <c r="E234" s="19">
        <v>5</v>
      </c>
      <c r="F234" s="19" t="s">
        <v>1802</v>
      </c>
      <c r="G234" s="19" t="s">
        <v>1803</v>
      </c>
      <c r="H234" s="11" t="s">
        <v>28</v>
      </c>
      <c r="I234" s="11" t="s">
        <v>6195</v>
      </c>
      <c r="J234" s="11" t="s">
        <v>6186</v>
      </c>
      <c r="K234" s="28">
        <v>0.2</v>
      </c>
      <c r="L234" s="29">
        <v>4.7549999999999999</v>
      </c>
      <c r="M234" s="29">
        <v>23.774999999999999</v>
      </c>
      <c r="N234" s="11" t="s">
        <v>6218</v>
      </c>
      <c r="O234" s="11" t="s">
        <v>6222</v>
      </c>
      <c r="P234" s="11" t="s">
        <v>6191</v>
      </c>
    </row>
    <row r="235" spans="1:16" x14ac:dyDescent="0.35">
      <c r="A235" s="2" t="s">
        <v>1806</v>
      </c>
      <c r="B235" s="3">
        <v>44278</v>
      </c>
      <c r="C235" s="2" t="s">
        <v>1807</v>
      </c>
      <c r="D235" t="s">
        <v>6156</v>
      </c>
      <c r="E235" s="2">
        <v>5</v>
      </c>
      <c r="F235" s="2" t="s">
        <v>1808</v>
      </c>
      <c r="G235" s="2" t="s">
        <v>1809</v>
      </c>
      <c r="H235" t="s">
        <v>19</v>
      </c>
      <c r="I235" t="s">
        <v>6194</v>
      </c>
      <c r="J235" t="s">
        <v>6188</v>
      </c>
      <c r="K235" s="4">
        <v>0.2</v>
      </c>
      <c r="L235" s="5">
        <v>4.125</v>
      </c>
      <c r="M235" s="5">
        <v>20.625</v>
      </c>
      <c r="N235" t="s">
        <v>6217</v>
      </c>
      <c r="O235" t="s">
        <v>6221</v>
      </c>
      <c r="P235" t="s">
        <v>6191</v>
      </c>
    </row>
    <row r="236" spans="1:16" x14ac:dyDescent="0.35">
      <c r="A236" s="19" t="s">
        <v>1812</v>
      </c>
      <c r="B236" s="27">
        <v>44602</v>
      </c>
      <c r="C236" s="19" t="s">
        <v>1813</v>
      </c>
      <c r="D236" s="11" t="s">
        <v>6164</v>
      </c>
      <c r="E236" s="19">
        <v>1</v>
      </c>
      <c r="F236" s="19" t="s">
        <v>1814</v>
      </c>
      <c r="G236" s="19" t="s">
        <v>1815</v>
      </c>
      <c r="H236" s="11" t="s">
        <v>19</v>
      </c>
      <c r="I236" s="11" t="s">
        <v>6195</v>
      </c>
      <c r="J236" s="11" t="s">
        <v>6186</v>
      </c>
      <c r="K236" s="28">
        <v>2.5</v>
      </c>
      <c r="L236" s="29">
        <v>36.454999999999998</v>
      </c>
      <c r="M236" s="29">
        <v>36.454999999999998</v>
      </c>
      <c r="N236" s="11" t="s">
        <v>6218</v>
      </c>
      <c r="O236" s="11" t="s">
        <v>6222</v>
      </c>
      <c r="P236" s="11" t="s">
        <v>6191</v>
      </c>
    </row>
    <row r="237" spans="1:16" x14ac:dyDescent="0.35">
      <c r="A237" s="2" t="s">
        <v>1818</v>
      </c>
      <c r="B237" s="3">
        <v>43571</v>
      </c>
      <c r="C237" s="2" t="s">
        <v>1819</v>
      </c>
      <c r="D237" t="s">
        <v>6164</v>
      </c>
      <c r="E237" s="2">
        <v>5</v>
      </c>
      <c r="F237" s="2" t="s">
        <v>1820</v>
      </c>
      <c r="G237" s="2" t="s">
        <v>6223</v>
      </c>
      <c r="H237" t="s">
        <v>318</v>
      </c>
      <c r="I237" t="s">
        <v>6195</v>
      </c>
      <c r="J237" t="s">
        <v>6186</v>
      </c>
      <c r="K237" s="4">
        <v>2.5</v>
      </c>
      <c r="L237" s="5">
        <v>36.454999999999998</v>
      </c>
      <c r="M237" s="5">
        <v>182.27499999999998</v>
      </c>
      <c r="N237" t="s">
        <v>6218</v>
      </c>
      <c r="O237" t="s">
        <v>6222</v>
      </c>
      <c r="P237" t="s">
        <v>6191</v>
      </c>
    </row>
    <row r="238" spans="1:16" x14ac:dyDescent="0.35">
      <c r="A238" s="19" t="s">
        <v>1822</v>
      </c>
      <c r="B238" s="27">
        <v>43873</v>
      </c>
      <c r="C238" s="19" t="s">
        <v>1823</v>
      </c>
      <c r="D238" s="11" t="s">
        <v>6165</v>
      </c>
      <c r="E238" s="19">
        <v>3</v>
      </c>
      <c r="F238" s="19" t="s">
        <v>1824</v>
      </c>
      <c r="G238" s="19" t="s">
        <v>1825</v>
      </c>
      <c r="H238" s="11" t="s">
        <v>318</v>
      </c>
      <c r="I238" s="11" t="s">
        <v>6195</v>
      </c>
      <c r="J238" s="11" t="s">
        <v>6187</v>
      </c>
      <c r="K238" s="28">
        <v>2.5</v>
      </c>
      <c r="L238" s="29">
        <v>29.784999999999997</v>
      </c>
      <c r="M238" s="29">
        <v>89.35499999999999</v>
      </c>
      <c r="N238" s="11" t="s">
        <v>6218</v>
      </c>
      <c r="O238" s="11" t="s">
        <v>6224</v>
      </c>
      <c r="P238" s="11" t="s">
        <v>6191</v>
      </c>
    </row>
    <row r="239" spans="1:16" x14ac:dyDescent="0.35">
      <c r="A239" s="2" t="s">
        <v>1828</v>
      </c>
      <c r="B239" s="3">
        <v>44563</v>
      </c>
      <c r="C239" s="2" t="s">
        <v>1829</v>
      </c>
      <c r="D239" t="s">
        <v>6178</v>
      </c>
      <c r="E239" s="2">
        <v>1</v>
      </c>
      <c r="F239" s="2" t="s">
        <v>1830</v>
      </c>
      <c r="G239" s="2" t="s">
        <v>6223</v>
      </c>
      <c r="H239" t="s">
        <v>19</v>
      </c>
      <c r="I239" t="s">
        <v>6192</v>
      </c>
      <c r="J239" t="s">
        <v>6186</v>
      </c>
      <c r="K239" s="4">
        <v>0.2</v>
      </c>
      <c r="L239" s="5">
        <v>3.5849999999999995</v>
      </c>
      <c r="M239" s="5">
        <v>3.5849999999999995</v>
      </c>
      <c r="N239" t="s">
        <v>6219</v>
      </c>
      <c r="O239" t="s">
        <v>6222</v>
      </c>
      <c r="P239" t="s">
        <v>6190</v>
      </c>
    </row>
    <row r="240" spans="1:16" x14ac:dyDescent="0.35">
      <c r="A240" s="19" t="s">
        <v>1833</v>
      </c>
      <c r="B240" s="27">
        <v>44172</v>
      </c>
      <c r="C240" s="19" t="s">
        <v>1834</v>
      </c>
      <c r="D240" s="11" t="s">
        <v>6151</v>
      </c>
      <c r="E240" s="19">
        <v>2</v>
      </c>
      <c r="F240" s="19" t="s">
        <v>1835</v>
      </c>
      <c r="G240" s="19" t="s">
        <v>1836</v>
      </c>
      <c r="H240" s="11" t="s">
        <v>19</v>
      </c>
      <c r="I240" s="11" t="s">
        <v>6192</v>
      </c>
      <c r="J240" s="11" t="s">
        <v>6188</v>
      </c>
      <c r="K240" s="28">
        <v>2.5</v>
      </c>
      <c r="L240" s="29">
        <v>22.884999999999998</v>
      </c>
      <c r="M240" s="29">
        <v>45.769999999999996</v>
      </c>
      <c r="N240" s="11" t="s">
        <v>6219</v>
      </c>
      <c r="O240" s="11" t="s">
        <v>6221</v>
      </c>
      <c r="P240" s="11" t="s">
        <v>6190</v>
      </c>
    </row>
    <row r="241" spans="1:16" x14ac:dyDescent="0.35">
      <c r="A241" s="2" t="s">
        <v>1839</v>
      </c>
      <c r="B241" s="3">
        <v>43881</v>
      </c>
      <c r="C241" s="2" t="s">
        <v>1840</v>
      </c>
      <c r="D241" t="s">
        <v>6171</v>
      </c>
      <c r="E241" s="2">
        <v>4</v>
      </c>
      <c r="F241" s="2" t="s">
        <v>1841</v>
      </c>
      <c r="G241" s="2" t="s">
        <v>1842</v>
      </c>
      <c r="H241" t="s">
        <v>19</v>
      </c>
      <c r="I241" t="s">
        <v>6194</v>
      </c>
      <c r="J241" t="s">
        <v>6186</v>
      </c>
      <c r="K241" s="4">
        <v>1</v>
      </c>
      <c r="L241" s="5">
        <v>14.85</v>
      </c>
      <c r="M241" s="5">
        <v>59.4</v>
      </c>
      <c r="N241" t="s">
        <v>6217</v>
      </c>
      <c r="O241" t="s">
        <v>6222</v>
      </c>
      <c r="P241" t="s">
        <v>6191</v>
      </c>
    </row>
    <row r="242" spans="1:16" x14ac:dyDescent="0.35">
      <c r="A242" s="19" t="s">
        <v>1845</v>
      </c>
      <c r="B242" s="27">
        <v>43993</v>
      </c>
      <c r="C242" s="19" t="s">
        <v>1846</v>
      </c>
      <c r="D242" s="11" t="s">
        <v>6175</v>
      </c>
      <c r="E242" s="19">
        <v>6</v>
      </c>
      <c r="F242" s="19" t="s">
        <v>1847</v>
      </c>
      <c r="G242" s="19" t="s">
        <v>6223</v>
      </c>
      <c r="H242" s="11" t="s">
        <v>19</v>
      </c>
      <c r="I242" s="11" t="s">
        <v>6193</v>
      </c>
      <c r="J242" s="11" t="s">
        <v>6188</v>
      </c>
      <c r="K242" s="28">
        <v>2.5</v>
      </c>
      <c r="L242" s="29">
        <v>25.874999999999996</v>
      </c>
      <c r="M242" s="29">
        <v>155.24999999999997</v>
      </c>
      <c r="N242" s="11" t="s">
        <v>6216</v>
      </c>
      <c r="O242" s="11" t="s">
        <v>6221</v>
      </c>
      <c r="P242" s="11" t="s">
        <v>6190</v>
      </c>
    </row>
    <row r="243" spans="1:16" x14ac:dyDescent="0.35">
      <c r="A243" s="2" t="s">
        <v>1849</v>
      </c>
      <c r="B243" s="3">
        <v>44082</v>
      </c>
      <c r="C243" s="2" t="s">
        <v>1850</v>
      </c>
      <c r="D243" t="s">
        <v>6151</v>
      </c>
      <c r="E243" s="2">
        <v>2</v>
      </c>
      <c r="F243" s="2" t="s">
        <v>1851</v>
      </c>
      <c r="G243" s="2" t="s">
        <v>6223</v>
      </c>
      <c r="H243" t="s">
        <v>19</v>
      </c>
      <c r="I243" t="s">
        <v>6192</v>
      </c>
      <c r="J243" t="s">
        <v>6188</v>
      </c>
      <c r="K243" s="4">
        <v>2.5</v>
      </c>
      <c r="L243" s="5">
        <v>22.884999999999998</v>
      </c>
      <c r="M243" s="5">
        <v>45.769999999999996</v>
      </c>
      <c r="N243" t="s">
        <v>6219</v>
      </c>
      <c r="O243" t="s">
        <v>6221</v>
      </c>
      <c r="P243" t="s">
        <v>6191</v>
      </c>
    </row>
    <row r="244" spans="1:16" x14ac:dyDescent="0.35">
      <c r="A244" s="19" t="s">
        <v>1854</v>
      </c>
      <c r="B244" s="27">
        <v>43918</v>
      </c>
      <c r="C244" s="19" t="s">
        <v>1855</v>
      </c>
      <c r="D244" s="11" t="s">
        <v>6183</v>
      </c>
      <c r="E244" s="19">
        <v>3</v>
      </c>
      <c r="F244" s="19" t="s">
        <v>1856</v>
      </c>
      <c r="G244" s="19" t="s">
        <v>1857</v>
      </c>
      <c r="H244" s="11" t="s">
        <v>19</v>
      </c>
      <c r="I244" s="11" t="s">
        <v>6194</v>
      </c>
      <c r="J244" s="11" t="s">
        <v>6187</v>
      </c>
      <c r="K244" s="28">
        <v>1</v>
      </c>
      <c r="L244" s="29">
        <v>12.15</v>
      </c>
      <c r="M244" s="29">
        <v>36.450000000000003</v>
      </c>
      <c r="N244" s="11" t="s">
        <v>6217</v>
      </c>
      <c r="O244" s="11" t="s">
        <v>6224</v>
      </c>
      <c r="P244" s="11" t="s">
        <v>6190</v>
      </c>
    </row>
    <row r="245" spans="1:16" x14ac:dyDescent="0.35">
      <c r="A245" s="2" t="s">
        <v>1860</v>
      </c>
      <c r="B245" s="3">
        <v>44114</v>
      </c>
      <c r="C245" s="2" t="s">
        <v>1861</v>
      </c>
      <c r="D245" t="s">
        <v>6144</v>
      </c>
      <c r="E245" s="2">
        <v>4</v>
      </c>
      <c r="F245" s="2" t="s">
        <v>1862</v>
      </c>
      <c r="G245" s="2" t="s">
        <v>1863</v>
      </c>
      <c r="H245" t="s">
        <v>19</v>
      </c>
      <c r="I245" t="s">
        <v>6194</v>
      </c>
      <c r="J245" t="s">
        <v>6187</v>
      </c>
      <c r="K245" s="4">
        <v>0.5</v>
      </c>
      <c r="L245" s="5">
        <v>7.29</v>
      </c>
      <c r="M245" s="5">
        <v>29.16</v>
      </c>
      <c r="N245" t="s">
        <v>6217</v>
      </c>
      <c r="O245" t="s">
        <v>6224</v>
      </c>
      <c r="P245" t="s">
        <v>6190</v>
      </c>
    </row>
    <row r="246" spans="1:16" x14ac:dyDescent="0.35">
      <c r="A246" s="19" t="s">
        <v>1866</v>
      </c>
      <c r="B246" s="27">
        <v>44702</v>
      </c>
      <c r="C246" s="19" t="s">
        <v>1867</v>
      </c>
      <c r="D246" s="11" t="s">
        <v>6181</v>
      </c>
      <c r="E246" s="19">
        <v>4</v>
      </c>
      <c r="F246" s="19" t="s">
        <v>1868</v>
      </c>
      <c r="G246" s="19" t="s">
        <v>1869</v>
      </c>
      <c r="H246" s="11" t="s">
        <v>19</v>
      </c>
      <c r="I246" s="11" t="s">
        <v>6195</v>
      </c>
      <c r="J246" s="11" t="s">
        <v>6188</v>
      </c>
      <c r="K246" s="28">
        <v>2.5</v>
      </c>
      <c r="L246" s="29">
        <v>33.464999999999996</v>
      </c>
      <c r="M246" s="29">
        <v>133.85999999999999</v>
      </c>
      <c r="N246" s="11" t="s">
        <v>6218</v>
      </c>
      <c r="O246" s="11" t="s">
        <v>6221</v>
      </c>
      <c r="P246" s="11" t="s">
        <v>6191</v>
      </c>
    </row>
    <row r="247" spans="1:16" x14ac:dyDescent="0.35">
      <c r="A247" s="2" t="s">
        <v>1872</v>
      </c>
      <c r="B247" s="3">
        <v>43951</v>
      </c>
      <c r="C247" s="2" t="s">
        <v>1873</v>
      </c>
      <c r="D247" t="s">
        <v>6145</v>
      </c>
      <c r="E247" s="2">
        <v>5</v>
      </c>
      <c r="F247" s="2" t="s">
        <v>1874</v>
      </c>
      <c r="G247" s="2" t="s">
        <v>1875</v>
      </c>
      <c r="H247" t="s">
        <v>19</v>
      </c>
      <c r="I247" t="s">
        <v>6195</v>
      </c>
      <c r="J247" t="s">
        <v>6186</v>
      </c>
      <c r="K247" s="4">
        <v>0.2</v>
      </c>
      <c r="L247" s="5">
        <v>4.7549999999999999</v>
      </c>
      <c r="M247" s="5">
        <v>23.774999999999999</v>
      </c>
      <c r="N247" t="s">
        <v>6218</v>
      </c>
      <c r="O247" t="s">
        <v>6222</v>
      </c>
      <c r="P247" t="s">
        <v>6190</v>
      </c>
    </row>
    <row r="248" spans="1:16" x14ac:dyDescent="0.35">
      <c r="A248" s="19" t="s">
        <v>1878</v>
      </c>
      <c r="B248" s="27">
        <v>44542</v>
      </c>
      <c r="C248" s="19" t="s">
        <v>1879</v>
      </c>
      <c r="D248" s="11" t="s">
        <v>6143</v>
      </c>
      <c r="E248" s="19">
        <v>3</v>
      </c>
      <c r="F248" s="19" t="s">
        <v>1880</v>
      </c>
      <c r="G248" s="19" t="s">
        <v>1881</v>
      </c>
      <c r="H248" s="11" t="s">
        <v>28</v>
      </c>
      <c r="I248" s="11" t="s">
        <v>6195</v>
      </c>
      <c r="J248" s="11" t="s">
        <v>6187</v>
      </c>
      <c r="K248" s="28">
        <v>1</v>
      </c>
      <c r="L248" s="29">
        <v>12.95</v>
      </c>
      <c r="M248" s="29">
        <v>38.849999999999994</v>
      </c>
      <c r="N248" s="11" t="s">
        <v>6218</v>
      </c>
      <c r="O248" s="11" t="s">
        <v>6224</v>
      </c>
      <c r="P248" s="11" t="s">
        <v>6191</v>
      </c>
    </row>
    <row r="249" spans="1:16" x14ac:dyDescent="0.35">
      <c r="A249" s="2" t="s">
        <v>1884</v>
      </c>
      <c r="B249" s="3">
        <v>44131</v>
      </c>
      <c r="C249" s="2" t="s">
        <v>1885</v>
      </c>
      <c r="D249" t="s">
        <v>6178</v>
      </c>
      <c r="E249" s="2">
        <v>6</v>
      </c>
      <c r="F249" s="2" t="s">
        <v>1886</v>
      </c>
      <c r="G249" s="2" t="s">
        <v>6223</v>
      </c>
      <c r="H249" t="s">
        <v>318</v>
      </c>
      <c r="I249" t="s">
        <v>6192</v>
      </c>
      <c r="J249" t="s">
        <v>6186</v>
      </c>
      <c r="K249" s="4">
        <v>0.2</v>
      </c>
      <c r="L249" s="5">
        <v>3.5849999999999995</v>
      </c>
      <c r="M249" s="5">
        <v>21.509999999999998</v>
      </c>
      <c r="N249" t="s">
        <v>6219</v>
      </c>
      <c r="O249" t="s">
        <v>6222</v>
      </c>
      <c r="P249" t="s">
        <v>6190</v>
      </c>
    </row>
    <row r="250" spans="1:16" x14ac:dyDescent="0.35">
      <c r="A250" s="19" t="s">
        <v>1889</v>
      </c>
      <c r="B250" s="27">
        <v>44019</v>
      </c>
      <c r="C250" s="19" t="s">
        <v>1890</v>
      </c>
      <c r="D250" s="11" t="s">
        <v>6147</v>
      </c>
      <c r="E250" s="19">
        <v>1</v>
      </c>
      <c r="F250" s="19" t="s">
        <v>1891</v>
      </c>
      <c r="G250" s="19" t="s">
        <v>1892</v>
      </c>
      <c r="H250" s="11" t="s">
        <v>19</v>
      </c>
      <c r="I250" s="11" t="s">
        <v>6193</v>
      </c>
      <c r="J250" s="11" t="s">
        <v>6187</v>
      </c>
      <c r="K250" s="28">
        <v>1</v>
      </c>
      <c r="L250" s="29">
        <v>9.9499999999999993</v>
      </c>
      <c r="M250" s="29">
        <v>9.9499999999999993</v>
      </c>
      <c r="N250" s="11" t="s">
        <v>6216</v>
      </c>
      <c r="O250" s="11" t="s">
        <v>6224</v>
      </c>
      <c r="P250" s="11" t="s">
        <v>6190</v>
      </c>
    </row>
    <row r="251" spans="1:16" x14ac:dyDescent="0.35">
      <c r="A251" s="2" t="s">
        <v>1895</v>
      </c>
      <c r="B251" s="3">
        <v>43861</v>
      </c>
      <c r="C251" s="2" t="s">
        <v>1935</v>
      </c>
      <c r="D251" t="s">
        <v>6170</v>
      </c>
      <c r="E251" s="2">
        <v>1</v>
      </c>
      <c r="F251" s="2" t="s">
        <v>1936</v>
      </c>
      <c r="G251" s="2" t="s">
        <v>1937</v>
      </c>
      <c r="H251" t="s">
        <v>19</v>
      </c>
      <c r="I251" t="s">
        <v>6195</v>
      </c>
      <c r="J251" t="s">
        <v>6186</v>
      </c>
      <c r="K251" s="4">
        <v>1</v>
      </c>
      <c r="L251" s="5">
        <v>15.85</v>
      </c>
      <c r="M251" s="5">
        <v>15.85</v>
      </c>
      <c r="N251" t="s">
        <v>6218</v>
      </c>
      <c r="O251" t="s">
        <v>6222</v>
      </c>
      <c r="P251" t="s">
        <v>6190</v>
      </c>
    </row>
    <row r="252" spans="1:16" x14ac:dyDescent="0.35">
      <c r="A252" s="19" t="s">
        <v>1900</v>
      </c>
      <c r="B252" s="27">
        <v>43879</v>
      </c>
      <c r="C252" s="19" t="s">
        <v>1901</v>
      </c>
      <c r="D252" s="11" t="s">
        <v>6174</v>
      </c>
      <c r="E252" s="19">
        <v>1</v>
      </c>
      <c r="F252" s="19" t="s">
        <v>1902</v>
      </c>
      <c r="G252" s="19" t="s">
        <v>1903</v>
      </c>
      <c r="H252" s="11" t="s">
        <v>19</v>
      </c>
      <c r="I252" s="11" t="s">
        <v>6192</v>
      </c>
      <c r="J252" s="11" t="s">
        <v>6188</v>
      </c>
      <c r="K252" s="28">
        <v>0.2</v>
      </c>
      <c r="L252" s="29">
        <v>2.9849999999999999</v>
      </c>
      <c r="M252" s="29">
        <v>2.9849999999999999</v>
      </c>
      <c r="N252" s="11" t="s">
        <v>6219</v>
      </c>
      <c r="O252" s="11" t="s">
        <v>6221</v>
      </c>
      <c r="P252" s="11" t="s">
        <v>6190</v>
      </c>
    </row>
    <row r="253" spans="1:16" x14ac:dyDescent="0.35">
      <c r="A253" s="2" t="s">
        <v>1906</v>
      </c>
      <c r="B253" s="3">
        <v>44360</v>
      </c>
      <c r="C253" s="2" t="s">
        <v>1907</v>
      </c>
      <c r="D253" t="s">
        <v>6141</v>
      </c>
      <c r="E253" s="2">
        <v>5</v>
      </c>
      <c r="F253" s="2" t="s">
        <v>1908</v>
      </c>
      <c r="G253" s="2" t="s">
        <v>1909</v>
      </c>
      <c r="H253" t="s">
        <v>19</v>
      </c>
      <c r="I253" t="s">
        <v>6194</v>
      </c>
      <c r="J253" t="s">
        <v>6188</v>
      </c>
      <c r="K253" s="4">
        <v>1</v>
      </c>
      <c r="L253" s="5">
        <v>13.75</v>
      </c>
      <c r="M253" s="5">
        <v>68.75</v>
      </c>
      <c r="N253" t="s">
        <v>6217</v>
      </c>
      <c r="O253" t="s">
        <v>6221</v>
      </c>
      <c r="P253" t="s">
        <v>6190</v>
      </c>
    </row>
    <row r="254" spans="1:16" x14ac:dyDescent="0.35">
      <c r="A254" s="19" t="s">
        <v>1912</v>
      </c>
      <c r="B254" s="27">
        <v>44779</v>
      </c>
      <c r="C254" s="19" t="s">
        <v>1913</v>
      </c>
      <c r="D254" s="11" t="s">
        <v>6147</v>
      </c>
      <c r="E254" s="19">
        <v>3</v>
      </c>
      <c r="F254" s="19" t="s">
        <v>1914</v>
      </c>
      <c r="G254" s="19" t="s">
        <v>6223</v>
      </c>
      <c r="H254" s="11" t="s">
        <v>19</v>
      </c>
      <c r="I254" s="11" t="s">
        <v>6193</v>
      </c>
      <c r="J254" s="11" t="s">
        <v>6187</v>
      </c>
      <c r="K254" s="28">
        <v>1</v>
      </c>
      <c r="L254" s="29">
        <v>9.9499999999999993</v>
      </c>
      <c r="M254" s="29">
        <v>29.849999999999998</v>
      </c>
      <c r="N254" s="11" t="s">
        <v>6216</v>
      </c>
      <c r="O254" s="11" t="s">
        <v>6224</v>
      </c>
      <c r="P254" s="11" t="s">
        <v>6191</v>
      </c>
    </row>
    <row r="255" spans="1:16" x14ac:dyDescent="0.35">
      <c r="A255" s="2" t="s">
        <v>1917</v>
      </c>
      <c r="B255" s="3">
        <v>44523</v>
      </c>
      <c r="C255" s="2" t="s">
        <v>1918</v>
      </c>
      <c r="D255" t="s">
        <v>6162</v>
      </c>
      <c r="E255" s="2">
        <v>4</v>
      </c>
      <c r="F255" s="2" t="s">
        <v>1919</v>
      </c>
      <c r="G255" s="2" t="s">
        <v>1920</v>
      </c>
      <c r="H255" t="s">
        <v>19</v>
      </c>
      <c r="I255" t="s">
        <v>6195</v>
      </c>
      <c r="J255" t="s">
        <v>6188</v>
      </c>
      <c r="K255" s="4">
        <v>1</v>
      </c>
      <c r="L255" s="5">
        <v>14.55</v>
      </c>
      <c r="M255" s="5">
        <v>58.2</v>
      </c>
      <c r="N255" t="s">
        <v>6218</v>
      </c>
      <c r="O255" t="s">
        <v>6221</v>
      </c>
      <c r="P255" t="s">
        <v>6191</v>
      </c>
    </row>
    <row r="256" spans="1:16" x14ac:dyDescent="0.35">
      <c r="A256" s="19" t="s">
        <v>1923</v>
      </c>
      <c r="B256" s="27">
        <v>44482</v>
      </c>
      <c r="C256" s="19" t="s">
        <v>1924</v>
      </c>
      <c r="D256" s="11" t="s">
        <v>6173</v>
      </c>
      <c r="E256" s="19">
        <v>4</v>
      </c>
      <c r="F256" s="19" t="s">
        <v>1925</v>
      </c>
      <c r="G256" s="19" t="s">
        <v>1926</v>
      </c>
      <c r="H256" s="11" t="s">
        <v>28</v>
      </c>
      <c r="I256" s="11" t="s">
        <v>6192</v>
      </c>
      <c r="J256" s="11" t="s">
        <v>6186</v>
      </c>
      <c r="K256" s="28">
        <v>0.5</v>
      </c>
      <c r="L256" s="29">
        <v>7.169999999999999</v>
      </c>
      <c r="M256" s="29">
        <v>28.679999999999996</v>
      </c>
      <c r="N256" s="11" t="s">
        <v>6219</v>
      </c>
      <c r="O256" s="11" t="s">
        <v>6222</v>
      </c>
      <c r="P256" s="11" t="s">
        <v>6191</v>
      </c>
    </row>
    <row r="257" spans="1:16" x14ac:dyDescent="0.35">
      <c r="A257" s="2" t="s">
        <v>1928</v>
      </c>
      <c r="B257" s="3">
        <v>44439</v>
      </c>
      <c r="C257" s="2" t="s">
        <v>1929</v>
      </c>
      <c r="D257" t="s">
        <v>6173</v>
      </c>
      <c r="E257" s="2">
        <v>3</v>
      </c>
      <c r="F257" s="2" t="s">
        <v>1930</v>
      </c>
      <c r="G257" s="2" t="s">
        <v>1931</v>
      </c>
      <c r="H257" t="s">
        <v>19</v>
      </c>
      <c r="I257" t="s">
        <v>6192</v>
      </c>
      <c r="J257" t="s">
        <v>6186</v>
      </c>
      <c r="K257" s="4">
        <v>0.5</v>
      </c>
      <c r="L257" s="5">
        <v>7.169999999999999</v>
      </c>
      <c r="M257" s="5">
        <v>21.509999999999998</v>
      </c>
      <c r="N257" t="s">
        <v>6219</v>
      </c>
      <c r="O257" t="s">
        <v>6222</v>
      </c>
      <c r="P257" t="s">
        <v>6191</v>
      </c>
    </row>
    <row r="258" spans="1:16" x14ac:dyDescent="0.35">
      <c r="A258" s="19" t="s">
        <v>1934</v>
      </c>
      <c r="B258" s="27">
        <v>43846</v>
      </c>
      <c r="C258" s="19" t="s">
        <v>1935</v>
      </c>
      <c r="D258" s="11" t="s">
        <v>6160</v>
      </c>
      <c r="E258" s="19">
        <v>2</v>
      </c>
      <c r="F258" s="19" t="s">
        <v>1936</v>
      </c>
      <c r="G258" s="19" t="s">
        <v>1937</v>
      </c>
      <c r="H258" s="11" t="s">
        <v>19</v>
      </c>
      <c r="I258" s="11" t="s">
        <v>6195</v>
      </c>
      <c r="J258" s="11" t="s">
        <v>6188</v>
      </c>
      <c r="K258" s="28">
        <v>0.5</v>
      </c>
      <c r="L258" s="29">
        <v>8.73</v>
      </c>
      <c r="M258" s="29">
        <v>17.46</v>
      </c>
      <c r="N258" s="11" t="s">
        <v>6218</v>
      </c>
      <c r="O258" s="11" t="s">
        <v>6221</v>
      </c>
      <c r="P258" s="11" t="s">
        <v>6190</v>
      </c>
    </row>
    <row r="259" spans="1:16" x14ac:dyDescent="0.35">
      <c r="A259" s="2" t="s">
        <v>1940</v>
      </c>
      <c r="B259" s="3">
        <v>44676</v>
      </c>
      <c r="C259" s="2" t="s">
        <v>1941</v>
      </c>
      <c r="D259" t="s">
        <v>6185</v>
      </c>
      <c r="E259" s="2">
        <v>1</v>
      </c>
      <c r="F259" s="2" t="s">
        <v>1942</v>
      </c>
      <c r="G259" s="2" t="s">
        <v>1943</v>
      </c>
      <c r="H259" t="s">
        <v>19</v>
      </c>
      <c r="I259" t="s">
        <v>6194</v>
      </c>
      <c r="J259" t="s">
        <v>6187</v>
      </c>
      <c r="K259" s="4">
        <v>2.5</v>
      </c>
      <c r="L259" s="5">
        <v>27.945</v>
      </c>
      <c r="M259" s="5">
        <v>27.945</v>
      </c>
      <c r="N259" t="s">
        <v>6217</v>
      </c>
      <c r="O259" t="s">
        <v>6224</v>
      </c>
      <c r="P259" t="s">
        <v>6190</v>
      </c>
    </row>
    <row r="260" spans="1:16" x14ac:dyDescent="0.35">
      <c r="A260" s="19" t="s">
        <v>1946</v>
      </c>
      <c r="B260" s="27">
        <v>44513</v>
      </c>
      <c r="C260" s="19" t="s">
        <v>1947</v>
      </c>
      <c r="D260" s="11" t="s">
        <v>6185</v>
      </c>
      <c r="E260" s="19">
        <v>5</v>
      </c>
      <c r="F260" s="19" t="s">
        <v>1948</v>
      </c>
      <c r="G260" s="19" t="s">
        <v>1949</v>
      </c>
      <c r="H260" s="11" t="s">
        <v>19</v>
      </c>
      <c r="I260" s="11" t="s">
        <v>6194</v>
      </c>
      <c r="J260" s="11" t="s">
        <v>6187</v>
      </c>
      <c r="K260" s="28">
        <v>2.5</v>
      </c>
      <c r="L260" s="29">
        <v>27.945</v>
      </c>
      <c r="M260" s="29">
        <v>139.72499999999999</v>
      </c>
      <c r="N260" s="11" t="s">
        <v>6217</v>
      </c>
      <c r="O260" s="11" t="s">
        <v>6224</v>
      </c>
      <c r="P260" s="11" t="s">
        <v>6191</v>
      </c>
    </row>
    <row r="261" spans="1:16" x14ac:dyDescent="0.35">
      <c r="A261" s="2" t="s">
        <v>1952</v>
      </c>
      <c r="B261" s="3">
        <v>44355</v>
      </c>
      <c r="C261" s="2" t="s">
        <v>1953</v>
      </c>
      <c r="D261" t="s">
        <v>6174</v>
      </c>
      <c r="E261" s="2">
        <v>2</v>
      </c>
      <c r="F261" s="2" t="s">
        <v>1954</v>
      </c>
      <c r="G261" s="2" t="s">
        <v>1955</v>
      </c>
      <c r="H261" t="s">
        <v>28</v>
      </c>
      <c r="I261" t="s">
        <v>6192</v>
      </c>
      <c r="J261" t="s">
        <v>6188</v>
      </c>
      <c r="K261" s="4">
        <v>0.2</v>
      </c>
      <c r="L261" s="5">
        <v>2.9849999999999999</v>
      </c>
      <c r="M261" s="5">
        <v>5.97</v>
      </c>
      <c r="N261" t="s">
        <v>6219</v>
      </c>
      <c r="O261" t="s">
        <v>6221</v>
      </c>
      <c r="P261" t="s">
        <v>6191</v>
      </c>
    </row>
    <row r="262" spans="1:16" x14ac:dyDescent="0.35">
      <c r="A262" s="19" t="s">
        <v>1958</v>
      </c>
      <c r="B262" s="27">
        <v>44156</v>
      </c>
      <c r="C262" s="19" t="s">
        <v>1959</v>
      </c>
      <c r="D262" s="11" t="s">
        <v>6142</v>
      </c>
      <c r="E262" s="19">
        <v>1</v>
      </c>
      <c r="F262" s="19" t="s">
        <v>1960</v>
      </c>
      <c r="G262" s="19" t="s">
        <v>1961</v>
      </c>
      <c r="H262" s="11" t="s">
        <v>19</v>
      </c>
      <c r="I262" s="11" t="s">
        <v>6192</v>
      </c>
      <c r="J262" s="11" t="s">
        <v>6186</v>
      </c>
      <c r="K262" s="28">
        <v>2.5</v>
      </c>
      <c r="L262" s="29">
        <v>27.484999999999996</v>
      </c>
      <c r="M262" s="29">
        <v>27.484999999999996</v>
      </c>
      <c r="N262" s="11" t="s">
        <v>6219</v>
      </c>
      <c r="O262" s="11" t="s">
        <v>6222</v>
      </c>
      <c r="P262" s="11" t="s">
        <v>6190</v>
      </c>
    </row>
    <row r="263" spans="1:16" x14ac:dyDescent="0.35">
      <c r="A263" s="2" t="s">
        <v>1963</v>
      </c>
      <c r="B263" s="3">
        <v>43538</v>
      </c>
      <c r="C263" s="2" t="s">
        <v>1964</v>
      </c>
      <c r="D263" t="s">
        <v>6179</v>
      </c>
      <c r="E263" s="2">
        <v>5</v>
      </c>
      <c r="F263" s="2" t="s">
        <v>1965</v>
      </c>
      <c r="G263" s="2" t="s">
        <v>1966</v>
      </c>
      <c r="H263" t="s">
        <v>19</v>
      </c>
      <c r="I263" t="s">
        <v>6192</v>
      </c>
      <c r="J263" t="s">
        <v>6186</v>
      </c>
      <c r="K263" s="4">
        <v>1</v>
      </c>
      <c r="L263" s="5">
        <v>11.95</v>
      </c>
      <c r="M263" s="5">
        <v>59.75</v>
      </c>
      <c r="N263" t="s">
        <v>6219</v>
      </c>
      <c r="O263" t="s">
        <v>6222</v>
      </c>
      <c r="P263" t="s">
        <v>6190</v>
      </c>
    </row>
    <row r="264" spans="1:16" x14ac:dyDescent="0.35">
      <c r="A264" s="19" t="s">
        <v>1969</v>
      </c>
      <c r="B264" s="27">
        <v>43693</v>
      </c>
      <c r="C264" s="19" t="s">
        <v>1970</v>
      </c>
      <c r="D264" s="11" t="s">
        <v>6141</v>
      </c>
      <c r="E264" s="19">
        <v>3</v>
      </c>
      <c r="F264" s="19" t="s">
        <v>1971</v>
      </c>
      <c r="G264" s="19" t="s">
        <v>1972</v>
      </c>
      <c r="H264" s="11" t="s">
        <v>19</v>
      </c>
      <c r="I264" s="11" t="s">
        <v>6194</v>
      </c>
      <c r="J264" s="11" t="s">
        <v>6188</v>
      </c>
      <c r="K264" s="28">
        <v>1</v>
      </c>
      <c r="L264" s="29">
        <v>13.75</v>
      </c>
      <c r="M264" s="29">
        <v>41.25</v>
      </c>
      <c r="N264" s="11" t="s">
        <v>6217</v>
      </c>
      <c r="O264" s="11" t="s">
        <v>6221</v>
      </c>
      <c r="P264" s="11" t="s">
        <v>6191</v>
      </c>
    </row>
    <row r="265" spans="1:16" x14ac:dyDescent="0.35">
      <c r="A265" s="2" t="s">
        <v>1975</v>
      </c>
      <c r="B265" s="3">
        <v>43577</v>
      </c>
      <c r="C265" s="2" t="s">
        <v>1976</v>
      </c>
      <c r="D265" t="s">
        <v>6181</v>
      </c>
      <c r="E265" s="2">
        <v>4</v>
      </c>
      <c r="F265" s="2" t="s">
        <v>1977</v>
      </c>
      <c r="G265" s="2" t="s">
        <v>6223</v>
      </c>
      <c r="H265" t="s">
        <v>19</v>
      </c>
      <c r="I265" t="s">
        <v>6195</v>
      </c>
      <c r="J265" t="s">
        <v>6188</v>
      </c>
      <c r="K265" s="4">
        <v>2.5</v>
      </c>
      <c r="L265" s="5">
        <v>33.464999999999996</v>
      </c>
      <c r="M265" s="5">
        <v>133.85999999999999</v>
      </c>
      <c r="N265" t="s">
        <v>6218</v>
      </c>
      <c r="O265" t="s">
        <v>6221</v>
      </c>
      <c r="P265" t="s">
        <v>6191</v>
      </c>
    </row>
    <row r="266" spans="1:16" x14ac:dyDescent="0.35">
      <c r="A266" s="19" t="s">
        <v>1980</v>
      </c>
      <c r="B266" s="27">
        <v>44683</v>
      </c>
      <c r="C266" s="19" t="s">
        <v>1981</v>
      </c>
      <c r="D266" s="11" t="s">
        <v>6179</v>
      </c>
      <c r="E266" s="19">
        <v>5</v>
      </c>
      <c r="F266" s="19" t="s">
        <v>1982</v>
      </c>
      <c r="G266" s="19" t="s">
        <v>6223</v>
      </c>
      <c r="H266" s="11" t="s">
        <v>318</v>
      </c>
      <c r="I266" s="11" t="s">
        <v>6192</v>
      </c>
      <c r="J266" s="11" t="s">
        <v>6186</v>
      </c>
      <c r="K266" s="28">
        <v>1</v>
      </c>
      <c r="L266" s="29">
        <v>11.95</v>
      </c>
      <c r="M266" s="29">
        <v>59.75</v>
      </c>
      <c r="N266" s="11" t="s">
        <v>6219</v>
      </c>
      <c r="O266" s="11" t="s">
        <v>6222</v>
      </c>
      <c r="P266" s="11" t="s">
        <v>6190</v>
      </c>
    </row>
    <row r="267" spans="1:16" x14ac:dyDescent="0.35">
      <c r="A267" s="2" t="s">
        <v>1986</v>
      </c>
      <c r="B267" s="3">
        <v>43872</v>
      </c>
      <c r="C267" s="2" t="s">
        <v>1987</v>
      </c>
      <c r="D267" t="s">
        <v>6158</v>
      </c>
      <c r="E267" s="2">
        <v>1</v>
      </c>
      <c r="F267" s="2" t="s">
        <v>1988</v>
      </c>
      <c r="G267" s="2" t="s">
        <v>1989</v>
      </c>
      <c r="H267" t="s">
        <v>19</v>
      </c>
      <c r="I267" t="s">
        <v>6193</v>
      </c>
      <c r="J267" t="s">
        <v>6187</v>
      </c>
      <c r="K267" s="4">
        <v>0.5</v>
      </c>
      <c r="L267" s="5">
        <v>5.97</v>
      </c>
      <c r="M267" s="5">
        <v>5.97</v>
      </c>
      <c r="N267" t="s">
        <v>6216</v>
      </c>
      <c r="O267" t="s">
        <v>6224</v>
      </c>
      <c r="P267" t="s">
        <v>6190</v>
      </c>
    </row>
    <row r="268" spans="1:16" x14ac:dyDescent="0.35">
      <c r="A268" s="19" t="s">
        <v>1992</v>
      </c>
      <c r="B268" s="27">
        <v>44283</v>
      </c>
      <c r="C268" s="19" t="s">
        <v>1993</v>
      </c>
      <c r="D268" s="11" t="s">
        <v>6183</v>
      </c>
      <c r="E268" s="19">
        <v>2</v>
      </c>
      <c r="F268" s="19" t="s">
        <v>1994</v>
      </c>
      <c r="G268" s="19" t="s">
        <v>1995</v>
      </c>
      <c r="H268" s="11" t="s">
        <v>28</v>
      </c>
      <c r="I268" s="11" t="s">
        <v>6194</v>
      </c>
      <c r="J268" s="11" t="s">
        <v>6187</v>
      </c>
      <c r="K268" s="28">
        <v>1</v>
      </c>
      <c r="L268" s="29">
        <v>12.15</v>
      </c>
      <c r="M268" s="29">
        <v>24.3</v>
      </c>
      <c r="N268" s="11" t="s">
        <v>6217</v>
      </c>
      <c r="O268" s="11" t="s">
        <v>6224</v>
      </c>
      <c r="P268" s="11" t="s">
        <v>6191</v>
      </c>
    </row>
    <row r="269" spans="1:16" x14ac:dyDescent="0.35">
      <c r="A269" s="2" t="s">
        <v>1998</v>
      </c>
      <c r="B269" s="3">
        <v>44324</v>
      </c>
      <c r="C269" s="2" t="s">
        <v>1999</v>
      </c>
      <c r="D269" t="s">
        <v>6153</v>
      </c>
      <c r="E269" s="2">
        <v>6</v>
      </c>
      <c r="F269" s="2" t="s">
        <v>2000</v>
      </c>
      <c r="G269" s="2" t="s">
        <v>2001</v>
      </c>
      <c r="H269" t="s">
        <v>19</v>
      </c>
      <c r="I269" t="s">
        <v>6194</v>
      </c>
      <c r="J269" t="s">
        <v>6187</v>
      </c>
      <c r="K269" s="4">
        <v>0.2</v>
      </c>
      <c r="L269" s="5">
        <v>3.645</v>
      </c>
      <c r="M269" s="5">
        <v>21.87</v>
      </c>
      <c r="N269" t="s">
        <v>6217</v>
      </c>
      <c r="O269" t="s">
        <v>6224</v>
      </c>
      <c r="P269" t="s">
        <v>6190</v>
      </c>
    </row>
    <row r="270" spans="1:16" x14ac:dyDescent="0.35">
      <c r="A270" s="19" t="s">
        <v>2004</v>
      </c>
      <c r="B270" s="27">
        <v>43790</v>
      </c>
      <c r="C270" s="19" t="s">
        <v>1672</v>
      </c>
      <c r="D270" s="11" t="s">
        <v>6147</v>
      </c>
      <c r="E270" s="19">
        <v>2</v>
      </c>
      <c r="F270" s="19" t="s">
        <v>1673</v>
      </c>
      <c r="G270" s="19" t="s">
        <v>1674</v>
      </c>
      <c r="H270" s="11" t="s">
        <v>19</v>
      </c>
      <c r="I270" s="11" t="s">
        <v>6193</v>
      </c>
      <c r="J270" s="11" t="s">
        <v>6187</v>
      </c>
      <c r="K270" s="28">
        <v>1</v>
      </c>
      <c r="L270" s="29">
        <v>9.9499999999999993</v>
      </c>
      <c r="M270" s="29">
        <v>19.899999999999999</v>
      </c>
      <c r="N270" s="11" t="s">
        <v>6216</v>
      </c>
      <c r="O270" s="11" t="s">
        <v>6224</v>
      </c>
      <c r="P270" s="11" t="s">
        <v>6190</v>
      </c>
    </row>
    <row r="271" spans="1:16" x14ac:dyDescent="0.35">
      <c r="A271" s="2" t="s">
        <v>2009</v>
      </c>
      <c r="B271" s="3">
        <v>44333</v>
      </c>
      <c r="C271" s="2" t="s">
        <v>2010</v>
      </c>
      <c r="D271" t="s">
        <v>6154</v>
      </c>
      <c r="E271" s="2">
        <v>2</v>
      </c>
      <c r="F271" s="2" t="s">
        <v>2011</v>
      </c>
      <c r="G271" s="2" t="s">
        <v>2012</v>
      </c>
      <c r="H271" t="s">
        <v>19</v>
      </c>
      <c r="I271" t="s">
        <v>6193</v>
      </c>
      <c r="J271" t="s">
        <v>6187</v>
      </c>
      <c r="K271" s="4">
        <v>0.2</v>
      </c>
      <c r="L271" s="5">
        <v>2.9849999999999999</v>
      </c>
      <c r="M271" s="5">
        <v>5.97</v>
      </c>
      <c r="N271" t="s">
        <v>6216</v>
      </c>
      <c r="O271" t="s">
        <v>6224</v>
      </c>
      <c r="P271" t="s">
        <v>6191</v>
      </c>
    </row>
    <row r="272" spans="1:16" x14ac:dyDescent="0.35">
      <c r="A272" s="19" t="s">
        <v>2015</v>
      </c>
      <c r="B272" s="27">
        <v>43655</v>
      </c>
      <c r="C272" s="19" t="s">
        <v>2016</v>
      </c>
      <c r="D272" s="11" t="s">
        <v>6144</v>
      </c>
      <c r="E272" s="19">
        <v>1</v>
      </c>
      <c r="F272" s="19" t="s">
        <v>2017</v>
      </c>
      <c r="G272" s="19" t="s">
        <v>6223</v>
      </c>
      <c r="H272" s="11" t="s">
        <v>318</v>
      </c>
      <c r="I272" s="11" t="s">
        <v>6194</v>
      </c>
      <c r="J272" s="11" t="s">
        <v>6187</v>
      </c>
      <c r="K272" s="28">
        <v>0.5</v>
      </c>
      <c r="L272" s="29">
        <v>7.29</v>
      </c>
      <c r="M272" s="29">
        <v>7.29</v>
      </c>
      <c r="N272" s="11" t="s">
        <v>6217</v>
      </c>
      <c r="O272" s="11" t="s">
        <v>6224</v>
      </c>
      <c r="P272" s="11" t="s">
        <v>6190</v>
      </c>
    </row>
    <row r="273" spans="1:16" x14ac:dyDescent="0.35">
      <c r="A273" s="2" t="s">
        <v>2019</v>
      </c>
      <c r="B273" s="3">
        <v>43971</v>
      </c>
      <c r="C273" s="2" t="s">
        <v>2020</v>
      </c>
      <c r="D273" t="s">
        <v>6154</v>
      </c>
      <c r="E273" s="2">
        <v>4</v>
      </c>
      <c r="F273" s="2" t="s">
        <v>2021</v>
      </c>
      <c r="G273" s="2" t="s">
        <v>2022</v>
      </c>
      <c r="H273" t="s">
        <v>19</v>
      </c>
      <c r="I273" t="s">
        <v>6193</v>
      </c>
      <c r="J273" t="s">
        <v>6187</v>
      </c>
      <c r="K273" s="4">
        <v>0.2</v>
      </c>
      <c r="L273" s="5">
        <v>2.9849999999999999</v>
      </c>
      <c r="M273" s="5">
        <v>11.94</v>
      </c>
      <c r="N273" t="s">
        <v>6216</v>
      </c>
      <c r="O273" t="s">
        <v>6224</v>
      </c>
      <c r="P273" t="s">
        <v>6190</v>
      </c>
    </row>
    <row r="274" spans="1:16" x14ac:dyDescent="0.35">
      <c r="A274" s="19" t="s">
        <v>2025</v>
      </c>
      <c r="B274" s="27">
        <v>44435</v>
      </c>
      <c r="C274" s="19" t="s">
        <v>2026</v>
      </c>
      <c r="D274" s="11" t="s">
        <v>6179</v>
      </c>
      <c r="E274" s="19">
        <v>6</v>
      </c>
      <c r="F274" s="19" t="s">
        <v>2027</v>
      </c>
      <c r="G274" s="19" t="s">
        <v>2028</v>
      </c>
      <c r="H274" s="11" t="s">
        <v>318</v>
      </c>
      <c r="I274" s="11" t="s">
        <v>6192</v>
      </c>
      <c r="J274" s="11" t="s">
        <v>6186</v>
      </c>
      <c r="K274" s="28">
        <v>1</v>
      </c>
      <c r="L274" s="29">
        <v>11.95</v>
      </c>
      <c r="M274" s="29">
        <v>71.699999999999989</v>
      </c>
      <c r="N274" s="11" t="s">
        <v>6219</v>
      </c>
      <c r="O274" s="11" t="s">
        <v>6222</v>
      </c>
      <c r="P274" s="11" t="s">
        <v>6190</v>
      </c>
    </row>
    <row r="275" spans="1:16" x14ac:dyDescent="0.35">
      <c r="A275" s="2" t="s">
        <v>2032</v>
      </c>
      <c r="B275" s="3">
        <v>44681</v>
      </c>
      <c r="C275" s="2" t="s">
        <v>2033</v>
      </c>
      <c r="D275" t="s">
        <v>6167</v>
      </c>
      <c r="E275" s="2">
        <v>2</v>
      </c>
      <c r="F275" s="2" t="s">
        <v>2034</v>
      </c>
      <c r="G275" s="2" t="s">
        <v>2035</v>
      </c>
      <c r="H275" t="s">
        <v>19</v>
      </c>
      <c r="I275" t="s">
        <v>6193</v>
      </c>
      <c r="J275" t="s">
        <v>6186</v>
      </c>
      <c r="K275" s="4">
        <v>0.2</v>
      </c>
      <c r="L275" s="5">
        <v>3.8849999999999998</v>
      </c>
      <c r="M275" s="5">
        <v>7.77</v>
      </c>
      <c r="N275" t="s">
        <v>6216</v>
      </c>
      <c r="O275" t="s">
        <v>6222</v>
      </c>
      <c r="P275" t="s">
        <v>6191</v>
      </c>
    </row>
    <row r="276" spans="1:16" x14ac:dyDescent="0.35">
      <c r="A276" s="19" t="s">
        <v>2038</v>
      </c>
      <c r="B276" s="27">
        <v>43985</v>
      </c>
      <c r="C276" s="19" t="s">
        <v>2039</v>
      </c>
      <c r="D276" s="11" t="s">
        <v>6175</v>
      </c>
      <c r="E276" s="19">
        <v>1</v>
      </c>
      <c r="F276" s="19" t="s">
        <v>2040</v>
      </c>
      <c r="G276" s="19" t="s">
        <v>2041</v>
      </c>
      <c r="H276" s="11" t="s">
        <v>19</v>
      </c>
      <c r="I276" s="11" t="s">
        <v>6193</v>
      </c>
      <c r="J276" s="11" t="s">
        <v>6188</v>
      </c>
      <c r="K276" s="28">
        <v>2.5</v>
      </c>
      <c r="L276" s="29">
        <v>25.874999999999996</v>
      </c>
      <c r="M276" s="29">
        <v>25.874999999999996</v>
      </c>
      <c r="N276" s="11" t="s">
        <v>6216</v>
      </c>
      <c r="O276" s="11" t="s">
        <v>6221</v>
      </c>
      <c r="P276" s="11" t="s">
        <v>6191</v>
      </c>
    </row>
    <row r="277" spans="1:16" x14ac:dyDescent="0.35">
      <c r="A277" s="2" t="s">
        <v>2044</v>
      </c>
      <c r="B277" s="3">
        <v>44725</v>
      </c>
      <c r="C277" s="2" t="s">
        <v>2045</v>
      </c>
      <c r="D277" t="s">
        <v>6148</v>
      </c>
      <c r="E277" s="2">
        <v>6</v>
      </c>
      <c r="F277" s="2" t="s">
        <v>2046</v>
      </c>
      <c r="G277" s="2" t="s">
        <v>2047</v>
      </c>
      <c r="H277" t="s">
        <v>19</v>
      </c>
      <c r="I277" t="s">
        <v>6194</v>
      </c>
      <c r="J277" t="s">
        <v>6186</v>
      </c>
      <c r="K277" s="4">
        <v>2.5</v>
      </c>
      <c r="L277" s="5">
        <v>34.154999999999994</v>
      </c>
      <c r="M277" s="5">
        <v>204.92999999999995</v>
      </c>
      <c r="N277" t="s">
        <v>6217</v>
      </c>
      <c r="O277" t="s">
        <v>6222</v>
      </c>
      <c r="P277" t="s">
        <v>6191</v>
      </c>
    </row>
    <row r="278" spans="1:16" x14ac:dyDescent="0.35">
      <c r="A278" s="19" t="s">
        <v>2050</v>
      </c>
      <c r="B278" s="27">
        <v>43992</v>
      </c>
      <c r="C278" s="19" t="s">
        <v>2051</v>
      </c>
      <c r="D278" s="11" t="s">
        <v>6142</v>
      </c>
      <c r="E278" s="19">
        <v>4</v>
      </c>
      <c r="F278" s="19" t="s">
        <v>2052</v>
      </c>
      <c r="G278" s="19" t="s">
        <v>2053</v>
      </c>
      <c r="H278" s="11" t="s">
        <v>318</v>
      </c>
      <c r="I278" s="11" t="s">
        <v>6192</v>
      </c>
      <c r="J278" s="11" t="s">
        <v>6186</v>
      </c>
      <c r="K278" s="28">
        <v>2.5</v>
      </c>
      <c r="L278" s="29">
        <v>27.484999999999996</v>
      </c>
      <c r="M278" s="29">
        <v>109.93999999999998</v>
      </c>
      <c r="N278" s="11" t="s">
        <v>6219</v>
      </c>
      <c r="O278" s="11" t="s">
        <v>6222</v>
      </c>
      <c r="P278" s="11" t="s">
        <v>6190</v>
      </c>
    </row>
    <row r="279" spans="1:16" x14ac:dyDescent="0.35">
      <c r="A279" s="2" t="s">
        <v>2056</v>
      </c>
      <c r="B279" s="3">
        <v>44183</v>
      </c>
      <c r="C279" s="2" t="s">
        <v>2057</v>
      </c>
      <c r="D279" t="s">
        <v>6171</v>
      </c>
      <c r="E279" s="2">
        <v>6</v>
      </c>
      <c r="F279" s="2" t="s">
        <v>2058</v>
      </c>
      <c r="G279" s="2" t="s">
        <v>2059</v>
      </c>
      <c r="H279" t="s">
        <v>19</v>
      </c>
      <c r="I279" t="s">
        <v>6194</v>
      </c>
      <c r="J279" t="s">
        <v>6186</v>
      </c>
      <c r="K279" s="4">
        <v>1</v>
      </c>
      <c r="L279" s="5">
        <v>14.85</v>
      </c>
      <c r="M279" s="5">
        <v>89.1</v>
      </c>
      <c r="N279" t="s">
        <v>6217</v>
      </c>
      <c r="O279" t="s">
        <v>6222</v>
      </c>
      <c r="P279" t="s">
        <v>6191</v>
      </c>
    </row>
    <row r="280" spans="1:16" x14ac:dyDescent="0.35">
      <c r="A280" s="19" t="s">
        <v>2062</v>
      </c>
      <c r="B280" s="27">
        <v>43708</v>
      </c>
      <c r="C280" s="19" t="s">
        <v>2063</v>
      </c>
      <c r="D280" s="11" t="s">
        <v>6167</v>
      </c>
      <c r="E280" s="19">
        <v>2</v>
      </c>
      <c r="F280" s="19" t="s">
        <v>2064</v>
      </c>
      <c r="G280" s="19" t="s">
        <v>2065</v>
      </c>
      <c r="H280" s="11" t="s">
        <v>19</v>
      </c>
      <c r="I280" s="11" t="s">
        <v>6193</v>
      </c>
      <c r="J280" s="11" t="s">
        <v>6186</v>
      </c>
      <c r="K280" s="28">
        <v>0.2</v>
      </c>
      <c r="L280" s="29">
        <v>3.8849999999999998</v>
      </c>
      <c r="M280" s="29">
        <v>7.77</v>
      </c>
      <c r="N280" s="11" t="s">
        <v>6216</v>
      </c>
      <c r="O280" s="11" t="s">
        <v>6222</v>
      </c>
      <c r="P280" s="11" t="s">
        <v>6190</v>
      </c>
    </row>
    <row r="281" spans="1:16" x14ac:dyDescent="0.35">
      <c r="A281" s="2" t="s">
        <v>2068</v>
      </c>
      <c r="B281" s="3">
        <v>43521</v>
      </c>
      <c r="C281" s="2" t="s">
        <v>2069</v>
      </c>
      <c r="D281" t="s">
        <v>6181</v>
      </c>
      <c r="E281" s="2">
        <v>1</v>
      </c>
      <c r="F281" s="2" t="s">
        <v>2070</v>
      </c>
      <c r="G281" s="2" t="s">
        <v>2071</v>
      </c>
      <c r="H281" t="s">
        <v>19</v>
      </c>
      <c r="I281" t="s">
        <v>6195</v>
      </c>
      <c r="J281" t="s">
        <v>6188</v>
      </c>
      <c r="K281" s="4">
        <v>2.5</v>
      </c>
      <c r="L281" s="5">
        <v>33.464999999999996</v>
      </c>
      <c r="M281" s="5">
        <v>33.464999999999996</v>
      </c>
      <c r="N281" t="s">
        <v>6218</v>
      </c>
      <c r="O281" t="s">
        <v>6221</v>
      </c>
      <c r="P281" t="s">
        <v>6190</v>
      </c>
    </row>
    <row r="282" spans="1:16" x14ac:dyDescent="0.35">
      <c r="A282" s="19" t="s">
        <v>2074</v>
      </c>
      <c r="B282" s="27">
        <v>44234</v>
      </c>
      <c r="C282" s="19" t="s">
        <v>2075</v>
      </c>
      <c r="D282" s="11" t="s">
        <v>6139</v>
      </c>
      <c r="E282" s="19">
        <v>5</v>
      </c>
      <c r="F282" s="19" t="s">
        <v>2076</v>
      </c>
      <c r="G282" s="19" t="s">
        <v>6223</v>
      </c>
      <c r="H282" s="11" t="s">
        <v>19</v>
      </c>
      <c r="I282" s="11" t="s">
        <v>6194</v>
      </c>
      <c r="J282" s="11" t="s">
        <v>6188</v>
      </c>
      <c r="K282" s="28">
        <v>0.5</v>
      </c>
      <c r="L282" s="29">
        <v>8.25</v>
      </c>
      <c r="M282" s="29">
        <v>41.25</v>
      </c>
      <c r="N282" s="11" t="s">
        <v>6217</v>
      </c>
      <c r="O282" s="11" t="s">
        <v>6221</v>
      </c>
      <c r="P282" s="11" t="s">
        <v>6190</v>
      </c>
    </row>
    <row r="283" spans="1:16" x14ac:dyDescent="0.35">
      <c r="A283" s="2" t="s">
        <v>2079</v>
      </c>
      <c r="B283" s="3">
        <v>44210</v>
      </c>
      <c r="C283" s="2" t="s">
        <v>2080</v>
      </c>
      <c r="D283" t="s">
        <v>6171</v>
      </c>
      <c r="E283" s="2">
        <v>4</v>
      </c>
      <c r="F283" s="2" t="s">
        <v>2081</v>
      </c>
      <c r="G283" s="2" t="s">
        <v>2082</v>
      </c>
      <c r="H283" t="s">
        <v>19</v>
      </c>
      <c r="I283" t="s">
        <v>6194</v>
      </c>
      <c r="J283" t="s">
        <v>6186</v>
      </c>
      <c r="K283" s="4">
        <v>1</v>
      </c>
      <c r="L283" s="5">
        <v>14.85</v>
      </c>
      <c r="M283" s="5">
        <v>59.4</v>
      </c>
      <c r="N283" t="s">
        <v>6217</v>
      </c>
      <c r="O283" t="s">
        <v>6222</v>
      </c>
      <c r="P283" t="s">
        <v>6190</v>
      </c>
    </row>
    <row r="284" spans="1:16" x14ac:dyDescent="0.35">
      <c r="A284" s="19" t="s">
        <v>2085</v>
      </c>
      <c r="B284" s="27">
        <v>43520</v>
      </c>
      <c r="C284" s="19" t="s">
        <v>2086</v>
      </c>
      <c r="D284" s="11" t="s">
        <v>6180</v>
      </c>
      <c r="E284" s="19">
        <v>1</v>
      </c>
      <c r="F284" s="19" t="s">
        <v>2087</v>
      </c>
      <c r="G284" s="19" t="s">
        <v>2088</v>
      </c>
      <c r="H284" s="11" t="s">
        <v>28</v>
      </c>
      <c r="I284" s="11" t="s">
        <v>6193</v>
      </c>
      <c r="J284" s="11" t="s">
        <v>6186</v>
      </c>
      <c r="K284" s="28">
        <v>0.5</v>
      </c>
      <c r="L284" s="29">
        <v>7.77</v>
      </c>
      <c r="M284" s="29">
        <v>7.77</v>
      </c>
      <c r="N284" s="11" t="s">
        <v>6216</v>
      </c>
      <c r="O284" s="11" t="s">
        <v>6222</v>
      </c>
      <c r="P284" s="11" t="s">
        <v>6191</v>
      </c>
    </row>
    <row r="285" spans="1:16" x14ac:dyDescent="0.35">
      <c r="A285" s="2" t="s">
        <v>2091</v>
      </c>
      <c r="B285" s="3">
        <v>43639</v>
      </c>
      <c r="C285" s="2" t="s">
        <v>2092</v>
      </c>
      <c r="D285" t="s">
        <v>6172</v>
      </c>
      <c r="E285" s="2">
        <v>1</v>
      </c>
      <c r="F285" s="2" t="s">
        <v>2093</v>
      </c>
      <c r="G285" s="2" t="s">
        <v>2094</v>
      </c>
      <c r="H285" t="s">
        <v>28</v>
      </c>
      <c r="I285" t="s">
        <v>6192</v>
      </c>
      <c r="J285" t="s">
        <v>6187</v>
      </c>
      <c r="K285" s="4">
        <v>0.5</v>
      </c>
      <c r="L285" s="5">
        <v>5.3699999999999992</v>
      </c>
      <c r="M285" s="5">
        <v>5.3699999999999992</v>
      </c>
      <c r="N285" t="s">
        <v>6219</v>
      </c>
      <c r="O285" t="s">
        <v>6224</v>
      </c>
      <c r="P285" t="s">
        <v>6190</v>
      </c>
    </row>
    <row r="286" spans="1:16" x14ac:dyDescent="0.35">
      <c r="A286" s="19" t="s">
        <v>2097</v>
      </c>
      <c r="B286" s="27">
        <v>43960</v>
      </c>
      <c r="C286" s="19" t="s">
        <v>2098</v>
      </c>
      <c r="D286" s="11" t="s">
        <v>6166</v>
      </c>
      <c r="E286" s="19">
        <v>3</v>
      </c>
      <c r="F286" s="19" t="s">
        <v>2099</v>
      </c>
      <c r="G286" s="19" t="s">
        <v>6223</v>
      </c>
      <c r="H286" s="11" t="s">
        <v>19</v>
      </c>
      <c r="I286" s="11" t="s">
        <v>6194</v>
      </c>
      <c r="J286" s="11" t="s">
        <v>6188</v>
      </c>
      <c r="K286" s="28">
        <v>2.5</v>
      </c>
      <c r="L286" s="29">
        <v>31.624999999999996</v>
      </c>
      <c r="M286" s="29">
        <v>94.874999999999986</v>
      </c>
      <c r="N286" s="11" t="s">
        <v>6217</v>
      </c>
      <c r="O286" s="11" t="s">
        <v>6221</v>
      </c>
      <c r="P286" s="11" t="s">
        <v>6191</v>
      </c>
    </row>
    <row r="287" spans="1:16" x14ac:dyDescent="0.35">
      <c r="A287" s="2" t="s">
        <v>2102</v>
      </c>
      <c r="B287" s="3">
        <v>44030</v>
      </c>
      <c r="C287" s="2" t="s">
        <v>2103</v>
      </c>
      <c r="D287" t="s">
        <v>6164</v>
      </c>
      <c r="E287" s="2">
        <v>1</v>
      </c>
      <c r="F287" s="2" t="s">
        <v>2104</v>
      </c>
      <c r="G287" s="2" t="s">
        <v>6223</v>
      </c>
      <c r="H287" t="s">
        <v>19</v>
      </c>
      <c r="I287" t="s">
        <v>6195</v>
      </c>
      <c r="J287" t="s">
        <v>6186</v>
      </c>
      <c r="K287" s="4">
        <v>2.5</v>
      </c>
      <c r="L287" s="5">
        <v>36.454999999999998</v>
      </c>
      <c r="M287" s="5">
        <v>36.454999999999998</v>
      </c>
      <c r="N287" t="s">
        <v>6218</v>
      </c>
      <c r="O287" t="s">
        <v>6222</v>
      </c>
      <c r="P287" t="s">
        <v>6191</v>
      </c>
    </row>
    <row r="288" spans="1:16" x14ac:dyDescent="0.35">
      <c r="A288" s="19" t="s">
        <v>2107</v>
      </c>
      <c r="B288" s="27">
        <v>43755</v>
      </c>
      <c r="C288" s="19" t="s">
        <v>2108</v>
      </c>
      <c r="D288" s="11" t="s">
        <v>6152</v>
      </c>
      <c r="E288" s="19">
        <v>4</v>
      </c>
      <c r="F288" s="19" t="s">
        <v>2109</v>
      </c>
      <c r="G288" s="19" t="s">
        <v>2110</v>
      </c>
      <c r="H288" s="11" t="s">
        <v>19</v>
      </c>
      <c r="I288" s="11" t="s">
        <v>6193</v>
      </c>
      <c r="J288" s="11" t="s">
        <v>6188</v>
      </c>
      <c r="K288" s="28">
        <v>0.2</v>
      </c>
      <c r="L288" s="29">
        <v>3.375</v>
      </c>
      <c r="M288" s="29">
        <v>13.5</v>
      </c>
      <c r="N288" s="11" t="s">
        <v>6216</v>
      </c>
      <c r="O288" s="11" t="s">
        <v>6221</v>
      </c>
      <c r="P288" s="11" t="s">
        <v>6190</v>
      </c>
    </row>
    <row r="289" spans="1:16" x14ac:dyDescent="0.35">
      <c r="A289" s="2" t="s">
        <v>2112</v>
      </c>
      <c r="B289" s="3">
        <v>44697</v>
      </c>
      <c r="C289" s="2" t="s">
        <v>2113</v>
      </c>
      <c r="D289" t="s">
        <v>6178</v>
      </c>
      <c r="E289" s="2">
        <v>4</v>
      </c>
      <c r="F289" s="2" t="s">
        <v>2114</v>
      </c>
      <c r="G289" s="2" t="s">
        <v>2115</v>
      </c>
      <c r="H289" t="s">
        <v>19</v>
      </c>
      <c r="I289" t="s">
        <v>6192</v>
      </c>
      <c r="J289" t="s">
        <v>6186</v>
      </c>
      <c r="K289" s="4">
        <v>0.2</v>
      </c>
      <c r="L289" s="5">
        <v>3.5849999999999995</v>
      </c>
      <c r="M289" s="5">
        <v>14.339999999999998</v>
      </c>
      <c r="N289" t="s">
        <v>6219</v>
      </c>
      <c r="O289" t="s">
        <v>6222</v>
      </c>
      <c r="P289" t="s">
        <v>6191</v>
      </c>
    </row>
    <row r="290" spans="1:16" x14ac:dyDescent="0.35">
      <c r="A290" s="19" t="s">
        <v>2118</v>
      </c>
      <c r="B290" s="27">
        <v>44279</v>
      </c>
      <c r="C290" s="19" t="s">
        <v>2119</v>
      </c>
      <c r="D290" s="11" t="s">
        <v>6139</v>
      </c>
      <c r="E290" s="19">
        <v>1</v>
      </c>
      <c r="F290" s="19" t="s">
        <v>2120</v>
      </c>
      <c r="G290" s="19" t="s">
        <v>6223</v>
      </c>
      <c r="H290" s="11" t="s">
        <v>318</v>
      </c>
      <c r="I290" s="11" t="s">
        <v>6194</v>
      </c>
      <c r="J290" s="11" t="s">
        <v>6188</v>
      </c>
      <c r="K290" s="28">
        <v>0.5</v>
      </c>
      <c r="L290" s="29">
        <v>8.25</v>
      </c>
      <c r="M290" s="29">
        <v>8.25</v>
      </c>
      <c r="N290" s="11" t="s">
        <v>6217</v>
      </c>
      <c r="O290" s="11" t="s">
        <v>6221</v>
      </c>
      <c r="P290" s="11" t="s">
        <v>6190</v>
      </c>
    </row>
    <row r="291" spans="1:16" x14ac:dyDescent="0.35">
      <c r="A291" s="2" t="s">
        <v>2123</v>
      </c>
      <c r="B291" s="3">
        <v>43772</v>
      </c>
      <c r="C291" s="2" t="s">
        <v>2124</v>
      </c>
      <c r="D291" t="s">
        <v>6163</v>
      </c>
      <c r="E291" s="2">
        <v>5</v>
      </c>
      <c r="F291" s="2" t="s">
        <v>2125</v>
      </c>
      <c r="G291" s="2" t="s">
        <v>6223</v>
      </c>
      <c r="H291" t="s">
        <v>19</v>
      </c>
      <c r="I291" t="s">
        <v>6192</v>
      </c>
      <c r="J291" t="s">
        <v>6187</v>
      </c>
      <c r="K291" s="4">
        <v>0.2</v>
      </c>
      <c r="L291" s="5">
        <v>2.6849999999999996</v>
      </c>
      <c r="M291" s="5">
        <v>13.424999999999997</v>
      </c>
      <c r="N291" t="s">
        <v>6219</v>
      </c>
      <c r="O291" t="s">
        <v>6224</v>
      </c>
      <c r="P291" t="s">
        <v>6190</v>
      </c>
    </row>
    <row r="292" spans="1:16" x14ac:dyDescent="0.35">
      <c r="A292" s="19" t="s">
        <v>2127</v>
      </c>
      <c r="B292" s="27">
        <v>44497</v>
      </c>
      <c r="C292" s="19" t="s">
        <v>2128</v>
      </c>
      <c r="D292" s="11" t="s">
        <v>6147</v>
      </c>
      <c r="E292" s="19">
        <v>5</v>
      </c>
      <c r="F292" s="19" t="s">
        <v>2129</v>
      </c>
      <c r="G292" s="19" t="s">
        <v>2130</v>
      </c>
      <c r="H292" s="11" t="s">
        <v>19</v>
      </c>
      <c r="I292" s="11" t="s">
        <v>6193</v>
      </c>
      <c r="J292" s="11" t="s">
        <v>6187</v>
      </c>
      <c r="K292" s="28">
        <v>1</v>
      </c>
      <c r="L292" s="29">
        <v>9.9499999999999993</v>
      </c>
      <c r="M292" s="29">
        <v>49.75</v>
      </c>
      <c r="N292" s="11" t="s">
        <v>6216</v>
      </c>
      <c r="O292" s="11" t="s">
        <v>6224</v>
      </c>
      <c r="P292" s="11" t="s">
        <v>6191</v>
      </c>
    </row>
    <row r="293" spans="1:16" x14ac:dyDescent="0.35">
      <c r="A293" s="2" t="s">
        <v>2133</v>
      </c>
      <c r="B293" s="3">
        <v>44181</v>
      </c>
      <c r="C293" s="2" t="s">
        <v>2134</v>
      </c>
      <c r="D293" t="s">
        <v>6139</v>
      </c>
      <c r="E293" s="2">
        <v>2</v>
      </c>
      <c r="F293" s="2" t="s">
        <v>2135</v>
      </c>
      <c r="G293" s="2" t="s">
        <v>6223</v>
      </c>
      <c r="H293" t="s">
        <v>318</v>
      </c>
      <c r="I293" t="s">
        <v>6194</v>
      </c>
      <c r="J293" t="s">
        <v>6188</v>
      </c>
      <c r="K293" s="4">
        <v>0.5</v>
      </c>
      <c r="L293" s="5">
        <v>8.25</v>
      </c>
      <c r="M293" s="5">
        <v>16.5</v>
      </c>
      <c r="N293" t="s">
        <v>6217</v>
      </c>
      <c r="O293" t="s">
        <v>6221</v>
      </c>
      <c r="P293" t="s">
        <v>6191</v>
      </c>
    </row>
    <row r="294" spans="1:16" x14ac:dyDescent="0.35">
      <c r="A294" s="19" t="s">
        <v>2137</v>
      </c>
      <c r="B294" s="27">
        <v>44529</v>
      </c>
      <c r="C294" s="19" t="s">
        <v>2138</v>
      </c>
      <c r="D294" s="11" t="s">
        <v>6158</v>
      </c>
      <c r="E294" s="19">
        <v>3</v>
      </c>
      <c r="F294" s="19" t="s">
        <v>2139</v>
      </c>
      <c r="G294" s="19" t="s">
        <v>2140</v>
      </c>
      <c r="H294" s="11" t="s">
        <v>19</v>
      </c>
      <c r="I294" s="11" t="s">
        <v>6193</v>
      </c>
      <c r="J294" s="11" t="s">
        <v>6187</v>
      </c>
      <c r="K294" s="28">
        <v>0.5</v>
      </c>
      <c r="L294" s="29">
        <v>5.97</v>
      </c>
      <c r="M294" s="29">
        <v>17.91</v>
      </c>
      <c r="N294" s="11" t="s">
        <v>6216</v>
      </c>
      <c r="O294" s="11" t="s">
        <v>6224</v>
      </c>
      <c r="P294" s="11" t="s">
        <v>6191</v>
      </c>
    </row>
    <row r="295" spans="1:16" x14ac:dyDescent="0.35">
      <c r="A295" s="2" t="s">
        <v>2142</v>
      </c>
      <c r="B295" s="3">
        <v>44275</v>
      </c>
      <c r="C295" s="2" t="s">
        <v>2143</v>
      </c>
      <c r="D295" t="s">
        <v>6158</v>
      </c>
      <c r="E295" s="2">
        <v>5</v>
      </c>
      <c r="F295" s="2" t="s">
        <v>2144</v>
      </c>
      <c r="G295" s="2" t="s">
        <v>2145</v>
      </c>
      <c r="H295" t="s">
        <v>19</v>
      </c>
      <c r="I295" t="s">
        <v>6193</v>
      </c>
      <c r="J295" t="s">
        <v>6187</v>
      </c>
      <c r="K295" s="4">
        <v>0.5</v>
      </c>
      <c r="L295" s="5">
        <v>5.97</v>
      </c>
      <c r="M295" s="5">
        <v>29.849999999999998</v>
      </c>
      <c r="N295" t="s">
        <v>6216</v>
      </c>
      <c r="O295" t="s">
        <v>6224</v>
      </c>
      <c r="P295" t="s">
        <v>6191</v>
      </c>
    </row>
    <row r="296" spans="1:16" x14ac:dyDescent="0.35">
      <c r="A296" s="19" t="s">
        <v>2148</v>
      </c>
      <c r="B296" s="27">
        <v>44659</v>
      </c>
      <c r="C296" s="19" t="s">
        <v>2149</v>
      </c>
      <c r="D296" s="11" t="s">
        <v>6171</v>
      </c>
      <c r="E296" s="19">
        <v>3</v>
      </c>
      <c r="F296" s="19" t="s">
        <v>2150</v>
      </c>
      <c r="G296" s="19" t="s">
        <v>6223</v>
      </c>
      <c r="H296" s="11" t="s">
        <v>19</v>
      </c>
      <c r="I296" s="11" t="s">
        <v>6194</v>
      </c>
      <c r="J296" s="11" t="s">
        <v>6186</v>
      </c>
      <c r="K296" s="28">
        <v>1</v>
      </c>
      <c r="L296" s="29">
        <v>14.85</v>
      </c>
      <c r="M296" s="29">
        <v>44.55</v>
      </c>
      <c r="N296" s="11" t="s">
        <v>6217</v>
      </c>
      <c r="O296" s="11" t="s">
        <v>6222</v>
      </c>
      <c r="P296" s="11" t="s">
        <v>6191</v>
      </c>
    </row>
    <row r="297" spans="1:16" x14ac:dyDescent="0.35">
      <c r="A297" s="2" t="s">
        <v>2153</v>
      </c>
      <c r="B297" s="3">
        <v>44057</v>
      </c>
      <c r="C297" s="2" t="s">
        <v>2154</v>
      </c>
      <c r="D297" t="s">
        <v>6141</v>
      </c>
      <c r="E297" s="2">
        <v>2</v>
      </c>
      <c r="F297" s="2" t="s">
        <v>2155</v>
      </c>
      <c r="G297" s="2" t="s">
        <v>6223</v>
      </c>
      <c r="H297" t="s">
        <v>19</v>
      </c>
      <c r="I297" t="s">
        <v>6194</v>
      </c>
      <c r="J297" t="s">
        <v>6188</v>
      </c>
      <c r="K297" s="4">
        <v>1</v>
      </c>
      <c r="L297" s="5">
        <v>13.75</v>
      </c>
      <c r="M297" s="5">
        <v>27.5</v>
      </c>
      <c r="N297" t="s">
        <v>6217</v>
      </c>
      <c r="O297" t="s">
        <v>6221</v>
      </c>
      <c r="P297" t="s">
        <v>6191</v>
      </c>
    </row>
    <row r="298" spans="1:16" x14ac:dyDescent="0.35">
      <c r="A298" s="19" t="s">
        <v>2157</v>
      </c>
      <c r="B298" s="27">
        <v>43597</v>
      </c>
      <c r="C298" s="19" t="s">
        <v>2158</v>
      </c>
      <c r="D298" s="11" t="s">
        <v>6146</v>
      </c>
      <c r="E298" s="19">
        <v>6</v>
      </c>
      <c r="F298" s="19" t="s">
        <v>2159</v>
      </c>
      <c r="G298" s="19" t="s">
        <v>2160</v>
      </c>
      <c r="H298" s="11" t="s">
        <v>19</v>
      </c>
      <c r="I298" s="11" t="s">
        <v>6192</v>
      </c>
      <c r="J298" s="11" t="s">
        <v>6188</v>
      </c>
      <c r="K298" s="28">
        <v>0.5</v>
      </c>
      <c r="L298" s="29">
        <v>5.97</v>
      </c>
      <c r="M298" s="29">
        <v>35.82</v>
      </c>
      <c r="N298" s="11" t="s">
        <v>6219</v>
      </c>
      <c r="O298" s="11" t="s">
        <v>6221</v>
      </c>
      <c r="P298" s="11" t="s">
        <v>6190</v>
      </c>
    </row>
    <row r="299" spans="1:16" x14ac:dyDescent="0.35">
      <c r="A299" s="2" t="s">
        <v>2163</v>
      </c>
      <c r="B299" s="3">
        <v>44258</v>
      </c>
      <c r="C299" s="2" t="s">
        <v>2164</v>
      </c>
      <c r="D299" t="s">
        <v>6172</v>
      </c>
      <c r="E299" s="2">
        <v>3</v>
      </c>
      <c r="F299" s="2" t="s">
        <v>2165</v>
      </c>
      <c r="G299" s="2" t="s">
        <v>2166</v>
      </c>
      <c r="H299" t="s">
        <v>19</v>
      </c>
      <c r="I299" t="s">
        <v>6192</v>
      </c>
      <c r="J299" t="s">
        <v>6187</v>
      </c>
      <c r="K299" s="4">
        <v>0.5</v>
      </c>
      <c r="L299" s="5">
        <v>5.3699999999999992</v>
      </c>
      <c r="M299" s="5">
        <v>16.11</v>
      </c>
      <c r="N299" t="s">
        <v>6219</v>
      </c>
      <c r="O299" t="s">
        <v>6224</v>
      </c>
      <c r="P299" t="s">
        <v>6190</v>
      </c>
    </row>
    <row r="300" spans="1:16" x14ac:dyDescent="0.35">
      <c r="A300" s="19" t="s">
        <v>2169</v>
      </c>
      <c r="B300" s="27">
        <v>43872</v>
      </c>
      <c r="C300" s="19" t="s">
        <v>2170</v>
      </c>
      <c r="D300" s="11" t="s">
        <v>6184</v>
      </c>
      <c r="E300" s="19">
        <v>6</v>
      </c>
      <c r="F300" s="19" t="s">
        <v>2171</v>
      </c>
      <c r="G300" s="19" t="s">
        <v>2172</v>
      </c>
      <c r="H300" s="11" t="s">
        <v>19</v>
      </c>
      <c r="I300" s="11" t="s">
        <v>6194</v>
      </c>
      <c r="J300" s="11" t="s">
        <v>6186</v>
      </c>
      <c r="K300" s="28">
        <v>0.2</v>
      </c>
      <c r="L300" s="29">
        <v>4.4550000000000001</v>
      </c>
      <c r="M300" s="29">
        <v>26.73</v>
      </c>
      <c r="N300" s="11" t="s">
        <v>6217</v>
      </c>
      <c r="O300" s="11" t="s">
        <v>6222</v>
      </c>
      <c r="P300" s="11" t="s">
        <v>6190</v>
      </c>
    </row>
    <row r="301" spans="1:16" x14ac:dyDescent="0.35">
      <c r="A301" s="2" t="s">
        <v>2175</v>
      </c>
      <c r="B301" s="3">
        <v>43582</v>
      </c>
      <c r="C301" s="2" t="s">
        <v>2176</v>
      </c>
      <c r="D301" t="s">
        <v>6148</v>
      </c>
      <c r="E301" s="2">
        <v>6</v>
      </c>
      <c r="F301" s="2" t="s">
        <v>2177</v>
      </c>
      <c r="G301" s="2" t="s">
        <v>2178</v>
      </c>
      <c r="H301" t="s">
        <v>19</v>
      </c>
      <c r="I301" t="s">
        <v>6194</v>
      </c>
      <c r="J301" t="s">
        <v>6186</v>
      </c>
      <c r="K301" s="4">
        <v>2.5</v>
      </c>
      <c r="L301" s="5">
        <v>34.154999999999994</v>
      </c>
      <c r="M301" s="5">
        <v>204.92999999999995</v>
      </c>
      <c r="N301" t="s">
        <v>6217</v>
      </c>
      <c r="O301" t="s">
        <v>6222</v>
      </c>
      <c r="P301" t="s">
        <v>6190</v>
      </c>
    </row>
    <row r="302" spans="1:16" x14ac:dyDescent="0.35">
      <c r="A302" s="19" t="s">
        <v>2181</v>
      </c>
      <c r="B302" s="27">
        <v>44646</v>
      </c>
      <c r="C302" s="19" t="s">
        <v>2182</v>
      </c>
      <c r="D302" s="11" t="s">
        <v>6140</v>
      </c>
      <c r="E302" s="19">
        <v>3</v>
      </c>
      <c r="F302" s="19" t="s">
        <v>2183</v>
      </c>
      <c r="G302" s="19" t="s">
        <v>2184</v>
      </c>
      <c r="H302" s="11" t="s">
        <v>19</v>
      </c>
      <c r="I302" s="11" t="s">
        <v>6193</v>
      </c>
      <c r="J302" s="11" t="s">
        <v>6186</v>
      </c>
      <c r="K302" s="28">
        <v>1</v>
      </c>
      <c r="L302" s="29">
        <v>12.95</v>
      </c>
      <c r="M302" s="29">
        <v>38.849999999999994</v>
      </c>
      <c r="N302" s="11" t="s">
        <v>6216</v>
      </c>
      <c r="O302" s="11" t="s">
        <v>6222</v>
      </c>
      <c r="P302" s="11" t="s">
        <v>6190</v>
      </c>
    </row>
    <row r="303" spans="1:16" x14ac:dyDescent="0.35">
      <c r="A303" s="2" t="s">
        <v>2187</v>
      </c>
      <c r="B303" s="3">
        <v>44102</v>
      </c>
      <c r="C303" s="2" t="s">
        <v>2188</v>
      </c>
      <c r="D303" t="s">
        <v>6150</v>
      </c>
      <c r="E303" s="2">
        <v>4</v>
      </c>
      <c r="F303" s="2" t="s">
        <v>2189</v>
      </c>
      <c r="G303" s="2" t="s">
        <v>2190</v>
      </c>
      <c r="H303" t="s">
        <v>19</v>
      </c>
      <c r="I303" t="s">
        <v>6195</v>
      </c>
      <c r="J303" t="s">
        <v>6187</v>
      </c>
      <c r="K303" s="4">
        <v>0.2</v>
      </c>
      <c r="L303" s="5">
        <v>3.8849999999999998</v>
      </c>
      <c r="M303" s="5">
        <v>15.54</v>
      </c>
      <c r="N303" t="s">
        <v>6218</v>
      </c>
      <c r="O303" t="s">
        <v>6224</v>
      </c>
      <c r="P303" t="s">
        <v>6190</v>
      </c>
    </row>
    <row r="304" spans="1:16" x14ac:dyDescent="0.35">
      <c r="A304" s="19" t="s">
        <v>2193</v>
      </c>
      <c r="B304" s="27">
        <v>43762</v>
      </c>
      <c r="C304" s="19" t="s">
        <v>2194</v>
      </c>
      <c r="D304" s="11" t="s">
        <v>6157</v>
      </c>
      <c r="E304" s="19">
        <v>1</v>
      </c>
      <c r="F304" s="19" t="s">
        <v>2195</v>
      </c>
      <c r="G304" s="19" t="s">
        <v>2196</v>
      </c>
      <c r="H304" s="11" t="s">
        <v>19</v>
      </c>
      <c r="I304" s="11" t="s">
        <v>6193</v>
      </c>
      <c r="J304" s="11" t="s">
        <v>6188</v>
      </c>
      <c r="K304" s="28">
        <v>0.5</v>
      </c>
      <c r="L304" s="29">
        <v>6.75</v>
      </c>
      <c r="M304" s="29">
        <v>6.75</v>
      </c>
      <c r="N304" s="11" t="s">
        <v>6216</v>
      </c>
      <c r="O304" s="11" t="s">
        <v>6221</v>
      </c>
      <c r="P304" s="11" t="s">
        <v>6191</v>
      </c>
    </row>
    <row r="305" spans="1:16" x14ac:dyDescent="0.35">
      <c r="A305" s="2" t="s">
        <v>2199</v>
      </c>
      <c r="B305" s="3">
        <v>44412</v>
      </c>
      <c r="C305" s="2" t="s">
        <v>2200</v>
      </c>
      <c r="D305" t="s">
        <v>6185</v>
      </c>
      <c r="E305" s="2">
        <v>4</v>
      </c>
      <c r="F305" s="2" t="s">
        <v>2201</v>
      </c>
      <c r="G305" s="2" t="s">
        <v>2202</v>
      </c>
      <c r="H305" t="s">
        <v>19</v>
      </c>
      <c r="I305" t="s">
        <v>6194</v>
      </c>
      <c r="J305" t="s">
        <v>6187</v>
      </c>
      <c r="K305" s="4">
        <v>2.5</v>
      </c>
      <c r="L305" s="5">
        <v>27.945</v>
      </c>
      <c r="M305" s="5">
        <v>111.78</v>
      </c>
      <c r="N305" t="s">
        <v>6217</v>
      </c>
      <c r="O305" t="s">
        <v>6224</v>
      </c>
      <c r="P305" t="s">
        <v>6190</v>
      </c>
    </row>
    <row r="306" spans="1:16" x14ac:dyDescent="0.35">
      <c r="A306" s="19" t="s">
        <v>2204</v>
      </c>
      <c r="B306" s="27">
        <v>43828</v>
      </c>
      <c r="C306" s="19" t="s">
        <v>2245</v>
      </c>
      <c r="D306" s="11" t="s">
        <v>6167</v>
      </c>
      <c r="E306" s="19">
        <v>1</v>
      </c>
      <c r="F306" s="19" t="s">
        <v>2246</v>
      </c>
      <c r="G306" s="19" t="s">
        <v>2247</v>
      </c>
      <c r="H306" s="11" t="s">
        <v>19</v>
      </c>
      <c r="I306" s="11" t="s">
        <v>6193</v>
      </c>
      <c r="J306" s="11" t="s">
        <v>6186</v>
      </c>
      <c r="K306" s="28">
        <v>0.2</v>
      </c>
      <c r="L306" s="29">
        <v>3.8849999999999998</v>
      </c>
      <c r="M306" s="29">
        <v>3.8849999999999998</v>
      </c>
      <c r="N306" s="11" t="s">
        <v>6216</v>
      </c>
      <c r="O306" s="11" t="s">
        <v>6222</v>
      </c>
      <c r="P306" s="11" t="s">
        <v>6190</v>
      </c>
    </row>
    <row r="307" spans="1:16" x14ac:dyDescent="0.35">
      <c r="A307" s="2" t="s">
        <v>2209</v>
      </c>
      <c r="B307" s="3">
        <v>43796</v>
      </c>
      <c r="C307" s="2" t="s">
        <v>2210</v>
      </c>
      <c r="D307" t="s">
        <v>6159</v>
      </c>
      <c r="E307" s="2">
        <v>5</v>
      </c>
      <c r="F307" s="2" t="s">
        <v>2211</v>
      </c>
      <c r="G307" s="2" t="s">
        <v>2212</v>
      </c>
      <c r="H307" t="s">
        <v>28</v>
      </c>
      <c r="I307" t="s">
        <v>6195</v>
      </c>
      <c r="J307" t="s">
        <v>6188</v>
      </c>
      <c r="K307" s="4">
        <v>0.2</v>
      </c>
      <c r="L307" s="5">
        <v>4.3650000000000002</v>
      </c>
      <c r="M307" s="5">
        <v>21.825000000000003</v>
      </c>
      <c r="N307" t="s">
        <v>6218</v>
      </c>
      <c r="O307" t="s">
        <v>6221</v>
      </c>
      <c r="P307" t="s">
        <v>6191</v>
      </c>
    </row>
    <row r="308" spans="1:16" x14ac:dyDescent="0.35">
      <c r="A308" s="19" t="s">
        <v>2215</v>
      </c>
      <c r="B308" s="27">
        <v>43890</v>
      </c>
      <c r="C308" s="19" t="s">
        <v>2216</v>
      </c>
      <c r="D308" s="11" t="s">
        <v>6174</v>
      </c>
      <c r="E308" s="19">
        <v>5</v>
      </c>
      <c r="F308" s="19" t="s">
        <v>2217</v>
      </c>
      <c r="G308" s="19" t="s">
        <v>2218</v>
      </c>
      <c r="H308" s="11" t="s">
        <v>19</v>
      </c>
      <c r="I308" s="11" t="s">
        <v>6192</v>
      </c>
      <c r="J308" s="11" t="s">
        <v>6188</v>
      </c>
      <c r="K308" s="28">
        <v>0.2</v>
      </c>
      <c r="L308" s="29">
        <v>2.9849999999999999</v>
      </c>
      <c r="M308" s="29">
        <v>14.924999999999999</v>
      </c>
      <c r="N308" s="11" t="s">
        <v>6219</v>
      </c>
      <c r="O308" s="11" t="s">
        <v>6221</v>
      </c>
      <c r="P308" s="11" t="s">
        <v>6191</v>
      </c>
    </row>
    <row r="309" spans="1:16" x14ac:dyDescent="0.35">
      <c r="A309" s="2" t="s">
        <v>2221</v>
      </c>
      <c r="B309" s="3">
        <v>44227</v>
      </c>
      <c r="C309" s="2" t="s">
        <v>2222</v>
      </c>
      <c r="D309" t="s">
        <v>6155</v>
      </c>
      <c r="E309" s="2">
        <v>3</v>
      </c>
      <c r="F309" s="2" t="s">
        <v>2223</v>
      </c>
      <c r="G309" s="2" t="s">
        <v>2224</v>
      </c>
      <c r="H309" t="s">
        <v>19</v>
      </c>
      <c r="I309" t="s">
        <v>6193</v>
      </c>
      <c r="J309" t="s">
        <v>6188</v>
      </c>
      <c r="K309" s="4">
        <v>1</v>
      </c>
      <c r="L309" s="5">
        <v>11.25</v>
      </c>
      <c r="M309" s="5">
        <v>33.75</v>
      </c>
      <c r="N309" t="s">
        <v>6216</v>
      </c>
      <c r="O309" t="s">
        <v>6221</v>
      </c>
      <c r="P309" t="s">
        <v>6190</v>
      </c>
    </row>
    <row r="310" spans="1:16" x14ac:dyDescent="0.35">
      <c r="A310" s="19" t="s">
        <v>2227</v>
      </c>
      <c r="B310" s="27">
        <v>44729</v>
      </c>
      <c r="C310" s="19" t="s">
        <v>2228</v>
      </c>
      <c r="D310" s="11" t="s">
        <v>6155</v>
      </c>
      <c r="E310" s="19">
        <v>3</v>
      </c>
      <c r="F310" s="19" t="s">
        <v>2229</v>
      </c>
      <c r="G310" s="19" t="s">
        <v>2230</v>
      </c>
      <c r="H310" s="11" t="s">
        <v>28</v>
      </c>
      <c r="I310" s="11" t="s">
        <v>6193</v>
      </c>
      <c r="J310" s="11" t="s">
        <v>6188</v>
      </c>
      <c r="K310" s="28">
        <v>1</v>
      </c>
      <c r="L310" s="29">
        <v>11.25</v>
      </c>
      <c r="M310" s="29">
        <v>33.75</v>
      </c>
      <c r="N310" s="11" t="s">
        <v>6216</v>
      </c>
      <c r="O310" s="11" t="s">
        <v>6221</v>
      </c>
      <c r="P310" s="11" t="s">
        <v>6191</v>
      </c>
    </row>
    <row r="311" spans="1:16" x14ac:dyDescent="0.35">
      <c r="A311" s="2" t="s">
        <v>2232</v>
      </c>
      <c r="B311" s="3">
        <v>43864</v>
      </c>
      <c r="C311" s="2" t="s">
        <v>2233</v>
      </c>
      <c r="D311" t="s">
        <v>6159</v>
      </c>
      <c r="E311" s="2">
        <v>6</v>
      </c>
      <c r="F311" s="2" t="s">
        <v>2234</v>
      </c>
      <c r="G311" s="2" t="s">
        <v>2235</v>
      </c>
      <c r="H311" t="s">
        <v>19</v>
      </c>
      <c r="I311" t="s">
        <v>6195</v>
      </c>
      <c r="J311" t="s">
        <v>6188</v>
      </c>
      <c r="K311" s="4">
        <v>0.2</v>
      </c>
      <c r="L311" s="5">
        <v>4.3650000000000002</v>
      </c>
      <c r="M311" s="5">
        <v>26.19</v>
      </c>
      <c r="N311" t="s">
        <v>6218</v>
      </c>
      <c r="O311" t="s">
        <v>6221</v>
      </c>
      <c r="P311" t="s">
        <v>6190</v>
      </c>
    </row>
    <row r="312" spans="1:16" x14ac:dyDescent="0.35">
      <c r="A312" s="19" t="s">
        <v>2238</v>
      </c>
      <c r="B312" s="27">
        <v>44586</v>
      </c>
      <c r="C312" s="19" t="s">
        <v>2239</v>
      </c>
      <c r="D312" s="11" t="s">
        <v>6171</v>
      </c>
      <c r="E312" s="19">
        <v>1</v>
      </c>
      <c r="F312" s="19" t="s">
        <v>2240</v>
      </c>
      <c r="G312" s="19" t="s">
        <v>2241</v>
      </c>
      <c r="H312" s="11" t="s">
        <v>318</v>
      </c>
      <c r="I312" s="11" t="s">
        <v>6194</v>
      </c>
      <c r="J312" s="11" t="s">
        <v>6186</v>
      </c>
      <c r="K312" s="28">
        <v>1</v>
      </c>
      <c r="L312" s="29">
        <v>14.85</v>
      </c>
      <c r="M312" s="29">
        <v>14.85</v>
      </c>
      <c r="N312" s="11" t="s">
        <v>6217</v>
      </c>
      <c r="O312" s="11" t="s">
        <v>6222</v>
      </c>
      <c r="P312" s="11" t="s">
        <v>6191</v>
      </c>
    </row>
    <row r="313" spans="1:16" x14ac:dyDescent="0.35">
      <c r="A313" s="2" t="s">
        <v>2244</v>
      </c>
      <c r="B313" s="3">
        <v>43951</v>
      </c>
      <c r="C313" s="2" t="s">
        <v>2245</v>
      </c>
      <c r="D313" t="s">
        <v>6166</v>
      </c>
      <c r="E313" s="2">
        <v>6</v>
      </c>
      <c r="F313" s="2" t="s">
        <v>2246</v>
      </c>
      <c r="G313" s="2" t="s">
        <v>2247</v>
      </c>
      <c r="H313" t="s">
        <v>19</v>
      </c>
      <c r="I313" t="s">
        <v>6194</v>
      </c>
      <c r="J313" t="s">
        <v>6188</v>
      </c>
      <c r="K313" s="4">
        <v>2.5</v>
      </c>
      <c r="L313" s="5">
        <v>31.624999999999996</v>
      </c>
      <c r="M313" s="5">
        <v>189.74999999999997</v>
      </c>
      <c r="N313" t="s">
        <v>6217</v>
      </c>
      <c r="O313" t="s">
        <v>6221</v>
      </c>
      <c r="P313" t="s">
        <v>6190</v>
      </c>
    </row>
    <row r="314" spans="1:16" x14ac:dyDescent="0.35">
      <c r="A314" s="19" t="s">
        <v>2250</v>
      </c>
      <c r="B314" s="27">
        <v>44317</v>
      </c>
      <c r="C314" s="19" t="s">
        <v>2251</v>
      </c>
      <c r="D314" s="11" t="s">
        <v>6146</v>
      </c>
      <c r="E314" s="19">
        <v>1</v>
      </c>
      <c r="F314" s="19" t="s">
        <v>2252</v>
      </c>
      <c r="G314" s="19" t="s">
        <v>2253</v>
      </c>
      <c r="H314" s="11" t="s">
        <v>19</v>
      </c>
      <c r="I314" s="11" t="s">
        <v>6192</v>
      </c>
      <c r="J314" s="11" t="s">
        <v>6188</v>
      </c>
      <c r="K314" s="28">
        <v>0.5</v>
      </c>
      <c r="L314" s="29">
        <v>5.97</v>
      </c>
      <c r="M314" s="29">
        <v>5.97</v>
      </c>
      <c r="N314" s="11" t="s">
        <v>6219</v>
      </c>
      <c r="O314" s="11" t="s">
        <v>6221</v>
      </c>
      <c r="P314" s="11" t="s">
        <v>6190</v>
      </c>
    </row>
    <row r="315" spans="1:16" x14ac:dyDescent="0.35">
      <c r="A315" s="2" t="s">
        <v>2256</v>
      </c>
      <c r="B315" s="3">
        <v>44497</v>
      </c>
      <c r="C315" s="2" t="s">
        <v>2257</v>
      </c>
      <c r="D315" t="s">
        <v>6138</v>
      </c>
      <c r="E315" s="2">
        <v>3</v>
      </c>
      <c r="F315" s="2" t="s">
        <v>2258</v>
      </c>
      <c r="G315" s="2" t="s">
        <v>2259</v>
      </c>
      <c r="H315" t="s">
        <v>28</v>
      </c>
      <c r="I315" t="s">
        <v>6192</v>
      </c>
      <c r="J315" t="s">
        <v>6188</v>
      </c>
      <c r="K315" s="4">
        <v>1</v>
      </c>
      <c r="L315" s="5">
        <v>9.9499999999999993</v>
      </c>
      <c r="M315" s="5">
        <v>29.849999999999998</v>
      </c>
      <c r="N315" t="s">
        <v>6219</v>
      </c>
      <c r="O315" t="s">
        <v>6221</v>
      </c>
      <c r="P315" t="s">
        <v>6190</v>
      </c>
    </row>
    <row r="316" spans="1:16" x14ac:dyDescent="0.35">
      <c r="A316" s="19" t="s">
        <v>2262</v>
      </c>
      <c r="B316" s="27">
        <v>44437</v>
      </c>
      <c r="C316" s="19" t="s">
        <v>2263</v>
      </c>
      <c r="D316" s="11" t="s">
        <v>6177</v>
      </c>
      <c r="E316" s="19">
        <v>5</v>
      </c>
      <c r="F316" s="19" t="s">
        <v>2264</v>
      </c>
      <c r="G316" s="19" t="s">
        <v>6223</v>
      </c>
      <c r="H316" s="11" t="s">
        <v>19</v>
      </c>
      <c r="I316" s="11" t="s">
        <v>6192</v>
      </c>
      <c r="J316" s="11" t="s">
        <v>6187</v>
      </c>
      <c r="K316" s="28">
        <v>1</v>
      </c>
      <c r="L316" s="29">
        <v>8.9499999999999993</v>
      </c>
      <c r="M316" s="29">
        <v>44.75</v>
      </c>
      <c r="N316" s="11" t="s">
        <v>6219</v>
      </c>
      <c r="O316" s="11" t="s">
        <v>6224</v>
      </c>
      <c r="P316" s="11" t="s">
        <v>6191</v>
      </c>
    </row>
    <row r="317" spans="1:16" x14ac:dyDescent="0.35">
      <c r="A317" s="2" t="s">
        <v>2267</v>
      </c>
      <c r="B317" s="3">
        <v>43826</v>
      </c>
      <c r="C317" s="2" t="s">
        <v>2268</v>
      </c>
      <c r="D317" t="s">
        <v>6148</v>
      </c>
      <c r="E317" s="2">
        <v>1</v>
      </c>
      <c r="F317" s="2" t="s">
        <v>2269</v>
      </c>
      <c r="G317" s="2" t="s">
        <v>2270</v>
      </c>
      <c r="H317" t="s">
        <v>19</v>
      </c>
      <c r="I317" t="s">
        <v>6194</v>
      </c>
      <c r="J317" t="s">
        <v>6186</v>
      </c>
      <c r="K317" s="4">
        <v>2.5</v>
      </c>
      <c r="L317" s="5">
        <v>34.154999999999994</v>
      </c>
      <c r="M317" s="5">
        <v>34.154999999999994</v>
      </c>
      <c r="N317" t="s">
        <v>6217</v>
      </c>
      <c r="O317" t="s">
        <v>6222</v>
      </c>
      <c r="P317" t="s">
        <v>6190</v>
      </c>
    </row>
    <row r="318" spans="1:16" x14ac:dyDescent="0.35">
      <c r="A318" s="19" t="s">
        <v>2273</v>
      </c>
      <c r="B318" s="27">
        <v>43641</v>
      </c>
      <c r="C318" s="19" t="s">
        <v>2274</v>
      </c>
      <c r="D318" s="11" t="s">
        <v>6148</v>
      </c>
      <c r="E318" s="19">
        <v>6</v>
      </c>
      <c r="F318" s="19" t="s">
        <v>2275</v>
      </c>
      <c r="G318" s="19" t="s">
        <v>2276</v>
      </c>
      <c r="H318" s="11" t="s">
        <v>318</v>
      </c>
      <c r="I318" s="11" t="s">
        <v>6194</v>
      </c>
      <c r="J318" s="11" t="s">
        <v>6186</v>
      </c>
      <c r="K318" s="28">
        <v>2.5</v>
      </c>
      <c r="L318" s="29">
        <v>34.154999999999994</v>
      </c>
      <c r="M318" s="29">
        <v>204.92999999999995</v>
      </c>
      <c r="N318" s="11" t="s">
        <v>6217</v>
      </c>
      <c r="O318" s="11" t="s">
        <v>6222</v>
      </c>
      <c r="P318" s="11" t="s">
        <v>6191</v>
      </c>
    </row>
    <row r="319" spans="1:16" x14ac:dyDescent="0.35">
      <c r="A319" s="2" t="s">
        <v>2279</v>
      </c>
      <c r="B319" s="3">
        <v>43526</v>
      </c>
      <c r="C319" s="2" t="s">
        <v>2280</v>
      </c>
      <c r="D319" t="s">
        <v>6144</v>
      </c>
      <c r="E319" s="2">
        <v>3</v>
      </c>
      <c r="F319" s="2" t="s">
        <v>2281</v>
      </c>
      <c r="G319" s="2" t="s">
        <v>2282</v>
      </c>
      <c r="H319" t="s">
        <v>19</v>
      </c>
      <c r="I319" t="s">
        <v>6194</v>
      </c>
      <c r="J319" t="s">
        <v>6187</v>
      </c>
      <c r="K319" s="4">
        <v>0.5</v>
      </c>
      <c r="L319" s="5">
        <v>7.29</v>
      </c>
      <c r="M319" s="5">
        <v>21.87</v>
      </c>
      <c r="N319" t="s">
        <v>6217</v>
      </c>
      <c r="O319" t="s">
        <v>6224</v>
      </c>
      <c r="P319" t="s">
        <v>6191</v>
      </c>
    </row>
    <row r="320" spans="1:16" x14ac:dyDescent="0.35">
      <c r="A320" s="19" t="s">
        <v>2285</v>
      </c>
      <c r="B320" s="27">
        <v>44563</v>
      </c>
      <c r="C320" s="19" t="s">
        <v>2286</v>
      </c>
      <c r="D320" s="11" t="s">
        <v>6175</v>
      </c>
      <c r="E320" s="19">
        <v>2</v>
      </c>
      <c r="F320" s="19" t="s">
        <v>2287</v>
      </c>
      <c r="G320" s="19" t="s">
        <v>2288</v>
      </c>
      <c r="H320" s="11" t="s">
        <v>19</v>
      </c>
      <c r="I320" s="11" t="s">
        <v>6193</v>
      </c>
      <c r="J320" s="11" t="s">
        <v>6188</v>
      </c>
      <c r="K320" s="28">
        <v>2.5</v>
      </c>
      <c r="L320" s="29">
        <v>25.874999999999996</v>
      </c>
      <c r="M320" s="29">
        <v>51.749999999999993</v>
      </c>
      <c r="N320" s="11" t="s">
        <v>6216</v>
      </c>
      <c r="O320" s="11" t="s">
        <v>6221</v>
      </c>
      <c r="P320" s="11" t="s">
        <v>6190</v>
      </c>
    </row>
    <row r="321" spans="1:16" x14ac:dyDescent="0.35">
      <c r="A321" s="2" t="s">
        <v>2291</v>
      </c>
      <c r="B321" s="3">
        <v>43676</v>
      </c>
      <c r="C321" s="2" t="s">
        <v>2292</v>
      </c>
      <c r="D321" t="s">
        <v>6156</v>
      </c>
      <c r="E321" s="2">
        <v>2</v>
      </c>
      <c r="F321" s="2" t="s">
        <v>2293</v>
      </c>
      <c r="G321" s="2" t="s">
        <v>2294</v>
      </c>
      <c r="H321" t="s">
        <v>19</v>
      </c>
      <c r="I321" t="s">
        <v>6194</v>
      </c>
      <c r="J321" t="s">
        <v>6188</v>
      </c>
      <c r="K321" s="4">
        <v>0.2</v>
      </c>
      <c r="L321" s="5">
        <v>4.125</v>
      </c>
      <c r="M321" s="5">
        <v>8.25</v>
      </c>
      <c r="N321" t="s">
        <v>6217</v>
      </c>
      <c r="O321" t="s">
        <v>6221</v>
      </c>
      <c r="P321" t="s">
        <v>6190</v>
      </c>
    </row>
    <row r="322" spans="1:16" x14ac:dyDescent="0.35">
      <c r="A322" s="19" t="s">
        <v>2291</v>
      </c>
      <c r="B322" s="27">
        <v>43676</v>
      </c>
      <c r="C322" s="19" t="s">
        <v>2292</v>
      </c>
      <c r="D322" s="11" t="s">
        <v>6167</v>
      </c>
      <c r="E322" s="19">
        <v>5</v>
      </c>
      <c r="F322" s="19" t="s">
        <v>2293</v>
      </c>
      <c r="G322" s="19" t="s">
        <v>2294</v>
      </c>
      <c r="H322" s="11" t="s">
        <v>19</v>
      </c>
      <c r="I322" s="11" t="s">
        <v>6193</v>
      </c>
      <c r="J322" s="11" t="s">
        <v>6186</v>
      </c>
      <c r="K322" s="28">
        <v>0.2</v>
      </c>
      <c r="L322" s="29">
        <v>3.8849999999999998</v>
      </c>
      <c r="M322" s="29">
        <v>19.424999999999997</v>
      </c>
      <c r="N322" s="11" t="s">
        <v>6216</v>
      </c>
      <c r="O322" s="11" t="s">
        <v>6222</v>
      </c>
      <c r="P322" s="11" t="s">
        <v>6190</v>
      </c>
    </row>
    <row r="323" spans="1:16" x14ac:dyDescent="0.35">
      <c r="A323" s="2" t="s">
        <v>2301</v>
      </c>
      <c r="B323" s="3">
        <v>44170</v>
      </c>
      <c r="C323" s="2" t="s">
        <v>2302</v>
      </c>
      <c r="D323" t="s">
        <v>6152</v>
      </c>
      <c r="E323" s="2">
        <v>6</v>
      </c>
      <c r="F323" s="2" t="s">
        <v>2303</v>
      </c>
      <c r="G323" s="2" t="s">
        <v>2304</v>
      </c>
      <c r="H323" t="s">
        <v>318</v>
      </c>
      <c r="I323" t="s">
        <v>6193</v>
      </c>
      <c r="J323" t="s">
        <v>6188</v>
      </c>
      <c r="K323" s="4">
        <v>0.2</v>
      </c>
      <c r="L323" s="5">
        <v>3.375</v>
      </c>
      <c r="M323" s="5">
        <v>20.25</v>
      </c>
      <c r="N323" t="s">
        <v>6216</v>
      </c>
      <c r="O323" t="s">
        <v>6221</v>
      </c>
      <c r="P323" t="s">
        <v>6190</v>
      </c>
    </row>
    <row r="324" spans="1:16" x14ac:dyDescent="0.35">
      <c r="A324" s="19" t="s">
        <v>2307</v>
      </c>
      <c r="B324" s="27">
        <v>44182</v>
      </c>
      <c r="C324" s="19" t="s">
        <v>2308</v>
      </c>
      <c r="D324" s="11" t="s">
        <v>6169</v>
      </c>
      <c r="E324" s="19">
        <v>3</v>
      </c>
      <c r="F324" s="19" t="s">
        <v>2309</v>
      </c>
      <c r="G324" s="19" t="s">
        <v>2310</v>
      </c>
      <c r="H324" s="11" t="s">
        <v>318</v>
      </c>
      <c r="I324" s="11" t="s">
        <v>6195</v>
      </c>
      <c r="J324" s="11" t="s">
        <v>6187</v>
      </c>
      <c r="K324" s="28">
        <v>0.5</v>
      </c>
      <c r="L324" s="29">
        <v>7.77</v>
      </c>
      <c r="M324" s="29">
        <v>23.31</v>
      </c>
      <c r="N324" s="11" t="s">
        <v>6218</v>
      </c>
      <c r="O324" s="11" t="s">
        <v>6224</v>
      </c>
      <c r="P324" s="11" t="s">
        <v>6191</v>
      </c>
    </row>
    <row r="325" spans="1:16" x14ac:dyDescent="0.35">
      <c r="A325" s="2" t="s">
        <v>2313</v>
      </c>
      <c r="B325" s="3">
        <v>44373</v>
      </c>
      <c r="C325" s="2" t="s">
        <v>2314</v>
      </c>
      <c r="D325" t="s">
        <v>6153</v>
      </c>
      <c r="E325" s="2">
        <v>5</v>
      </c>
      <c r="F325" s="2" t="s">
        <v>2315</v>
      </c>
      <c r="G325" s="2" t="s">
        <v>2316</v>
      </c>
      <c r="H325" t="s">
        <v>19</v>
      </c>
      <c r="I325" t="s">
        <v>6194</v>
      </c>
      <c r="J325" t="s">
        <v>6187</v>
      </c>
      <c r="K325" s="4">
        <v>0.2</v>
      </c>
      <c r="L325" s="5">
        <v>3.645</v>
      </c>
      <c r="M325" s="5">
        <v>18.225000000000001</v>
      </c>
      <c r="N325" t="s">
        <v>6217</v>
      </c>
      <c r="O325" t="s">
        <v>6224</v>
      </c>
      <c r="P325" t="s">
        <v>6190</v>
      </c>
    </row>
    <row r="326" spans="1:16" x14ac:dyDescent="0.35">
      <c r="A326" s="19" t="s">
        <v>2319</v>
      </c>
      <c r="B326" s="27">
        <v>43666</v>
      </c>
      <c r="C326" s="19" t="s">
        <v>2320</v>
      </c>
      <c r="D326" s="11" t="s">
        <v>6141</v>
      </c>
      <c r="E326" s="19">
        <v>1</v>
      </c>
      <c r="F326" s="19" t="s">
        <v>2321</v>
      </c>
      <c r="G326" s="19" t="s">
        <v>6223</v>
      </c>
      <c r="H326" s="11" t="s">
        <v>19</v>
      </c>
      <c r="I326" s="11" t="s">
        <v>6194</v>
      </c>
      <c r="J326" s="11" t="s">
        <v>6188</v>
      </c>
      <c r="K326" s="28">
        <v>1</v>
      </c>
      <c r="L326" s="29">
        <v>13.75</v>
      </c>
      <c r="M326" s="29">
        <v>13.75</v>
      </c>
      <c r="N326" s="11" t="s">
        <v>6217</v>
      </c>
      <c r="O326" s="11" t="s">
        <v>6221</v>
      </c>
      <c r="P326" s="11" t="s">
        <v>6191</v>
      </c>
    </row>
    <row r="327" spans="1:16" x14ac:dyDescent="0.35">
      <c r="A327" s="2" t="s">
        <v>2324</v>
      </c>
      <c r="B327" s="3">
        <v>44756</v>
      </c>
      <c r="C327" s="2" t="s">
        <v>2325</v>
      </c>
      <c r="D327" t="s">
        <v>6182</v>
      </c>
      <c r="E327" s="2">
        <v>1</v>
      </c>
      <c r="F327" s="2" t="s">
        <v>2326</v>
      </c>
      <c r="G327" s="2" t="s">
        <v>2327</v>
      </c>
      <c r="H327" t="s">
        <v>19</v>
      </c>
      <c r="I327" t="s">
        <v>6193</v>
      </c>
      <c r="J327" t="s">
        <v>6186</v>
      </c>
      <c r="K327" s="4">
        <v>2.5</v>
      </c>
      <c r="L327" s="5">
        <v>29.784999999999997</v>
      </c>
      <c r="M327" s="5">
        <v>29.784999999999997</v>
      </c>
      <c r="N327" t="s">
        <v>6216</v>
      </c>
      <c r="O327" t="s">
        <v>6222</v>
      </c>
      <c r="P327" t="s">
        <v>6190</v>
      </c>
    </row>
    <row r="328" spans="1:16" x14ac:dyDescent="0.35">
      <c r="A328" s="19" t="s">
        <v>2330</v>
      </c>
      <c r="B328" s="27">
        <v>44057</v>
      </c>
      <c r="C328" s="19" t="s">
        <v>2331</v>
      </c>
      <c r="D328" s="11" t="s">
        <v>6177</v>
      </c>
      <c r="E328" s="19">
        <v>5</v>
      </c>
      <c r="F328" s="19" t="s">
        <v>2332</v>
      </c>
      <c r="G328" s="19" t="s">
        <v>6223</v>
      </c>
      <c r="H328" s="11" t="s">
        <v>19</v>
      </c>
      <c r="I328" s="11" t="s">
        <v>6192</v>
      </c>
      <c r="J328" s="11" t="s">
        <v>6187</v>
      </c>
      <c r="K328" s="28">
        <v>1</v>
      </c>
      <c r="L328" s="29">
        <v>8.9499999999999993</v>
      </c>
      <c r="M328" s="29">
        <v>44.75</v>
      </c>
      <c r="N328" s="11" t="s">
        <v>6219</v>
      </c>
      <c r="O328" s="11" t="s">
        <v>6224</v>
      </c>
      <c r="P328" s="11" t="s">
        <v>6191</v>
      </c>
    </row>
    <row r="329" spans="1:16" x14ac:dyDescent="0.35">
      <c r="A329" s="2" t="s">
        <v>2335</v>
      </c>
      <c r="B329" s="3">
        <v>43579</v>
      </c>
      <c r="C329" s="2" t="s">
        <v>2336</v>
      </c>
      <c r="D329" t="s">
        <v>6177</v>
      </c>
      <c r="E329" s="2">
        <v>5</v>
      </c>
      <c r="F329" s="2" t="s">
        <v>2337</v>
      </c>
      <c r="G329" s="2" t="s">
        <v>2338</v>
      </c>
      <c r="H329" t="s">
        <v>19</v>
      </c>
      <c r="I329" t="s">
        <v>6192</v>
      </c>
      <c r="J329" t="s">
        <v>6187</v>
      </c>
      <c r="K329" s="4">
        <v>1</v>
      </c>
      <c r="L329" s="5">
        <v>8.9499999999999993</v>
      </c>
      <c r="M329" s="5">
        <v>44.75</v>
      </c>
      <c r="N329" t="s">
        <v>6219</v>
      </c>
      <c r="O329" t="s">
        <v>6224</v>
      </c>
      <c r="P329" t="s">
        <v>6190</v>
      </c>
    </row>
    <row r="330" spans="1:16" x14ac:dyDescent="0.35">
      <c r="A330" s="19" t="s">
        <v>2341</v>
      </c>
      <c r="B330" s="27">
        <v>43620</v>
      </c>
      <c r="C330" s="19" t="s">
        <v>2342</v>
      </c>
      <c r="D330" s="11" t="s">
        <v>6161</v>
      </c>
      <c r="E330" s="19">
        <v>4</v>
      </c>
      <c r="F330" s="19" t="s">
        <v>2343</v>
      </c>
      <c r="G330" s="19" t="s">
        <v>6223</v>
      </c>
      <c r="H330" s="11" t="s">
        <v>19</v>
      </c>
      <c r="I330" s="11" t="s">
        <v>6195</v>
      </c>
      <c r="J330" s="11" t="s">
        <v>6186</v>
      </c>
      <c r="K330" s="28">
        <v>0.5</v>
      </c>
      <c r="L330" s="29">
        <v>9.51</v>
      </c>
      <c r="M330" s="29">
        <v>38.04</v>
      </c>
      <c r="N330" s="11" t="s">
        <v>6218</v>
      </c>
      <c r="O330" s="11" t="s">
        <v>6222</v>
      </c>
      <c r="P330" s="11" t="s">
        <v>6190</v>
      </c>
    </row>
    <row r="331" spans="1:16" x14ac:dyDescent="0.35">
      <c r="A331" s="2" t="s">
        <v>2346</v>
      </c>
      <c r="B331" s="3">
        <v>44781</v>
      </c>
      <c r="C331" s="2" t="s">
        <v>2347</v>
      </c>
      <c r="D331" t="s">
        <v>6172</v>
      </c>
      <c r="E331" s="2">
        <v>4</v>
      </c>
      <c r="F331" s="2" t="s">
        <v>2348</v>
      </c>
      <c r="G331" s="2" t="s">
        <v>2349</v>
      </c>
      <c r="H331" t="s">
        <v>19</v>
      </c>
      <c r="I331" t="s">
        <v>6192</v>
      </c>
      <c r="J331" t="s">
        <v>6187</v>
      </c>
      <c r="K331" s="4">
        <v>0.5</v>
      </c>
      <c r="L331" s="5">
        <v>5.3699999999999992</v>
      </c>
      <c r="M331" s="5">
        <v>21.479999999999997</v>
      </c>
      <c r="N331" t="s">
        <v>6219</v>
      </c>
      <c r="O331" t="s">
        <v>6224</v>
      </c>
      <c r="P331" t="s">
        <v>6190</v>
      </c>
    </row>
    <row r="332" spans="1:16" x14ac:dyDescent="0.35">
      <c r="A332" s="19" t="s">
        <v>2351</v>
      </c>
      <c r="B332" s="27">
        <v>43782</v>
      </c>
      <c r="C332" s="19" t="s">
        <v>2280</v>
      </c>
      <c r="D332" s="11" t="s">
        <v>6172</v>
      </c>
      <c r="E332" s="19">
        <v>3</v>
      </c>
      <c r="F332" s="19" t="s">
        <v>2281</v>
      </c>
      <c r="G332" s="19" t="s">
        <v>2282</v>
      </c>
      <c r="H332" s="11" t="s">
        <v>19</v>
      </c>
      <c r="I332" s="11" t="s">
        <v>6192</v>
      </c>
      <c r="J332" s="11" t="s">
        <v>6187</v>
      </c>
      <c r="K332" s="28">
        <v>0.5</v>
      </c>
      <c r="L332" s="29">
        <v>5.3699999999999992</v>
      </c>
      <c r="M332" s="29">
        <v>16.11</v>
      </c>
      <c r="N332" s="11" t="s">
        <v>6219</v>
      </c>
      <c r="O332" s="11" t="s">
        <v>6224</v>
      </c>
      <c r="P332" s="11" t="s">
        <v>6191</v>
      </c>
    </row>
    <row r="333" spans="1:16" x14ac:dyDescent="0.35">
      <c r="A333" s="2" t="s">
        <v>2357</v>
      </c>
      <c r="B333" s="3">
        <v>43989</v>
      </c>
      <c r="C333" s="2" t="s">
        <v>2358</v>
      </c>
      <c r="D333" t="s">
        <v>6151</v>
      </c>
      <c r="E333" s="2">
        <v>1</v>
      </c>
      <c r="F333" s="2" t="s">
        <v>2359</v>
      </c>
      <c r="G333" s="2" t="s">
        <v>2360</v>
      </c>
      <c r="H333" t="s">
        <v>19</v>
      </c>
      <c r="I333" t="s">
        <v>6192</v>
      </c>
      <c r="J333" t="s">
        <v>6188</v>
      </c>
      <c r="K333" s="4">
        <v>2.5</v>
      </c>
      <c r="L333" s="5">
        <v>22.884999999999998</v>
      </c>
      <c r="M333" s="5">
        <v>22.884999999999998</v>
      </c>
      <c r="N333" t="s">
        <v>6219</v>
      </c>
      <c r="O333" t="s">
        <v>6221</v>
      </c>
      <c r="P333" t="s">
        <v>6190</v>
      </c>
    </row>
    <row r="334" spans="1:16" x14ac:dyDescent="0.35">
      <c r="A334" s="19" t="s">
        <v>2363</v>
      </c>
      <c r="B334" s="27">
        <v>43689</v>
      </c>
      <c r="C334" s="19" t="s">
        <v>2364</v>
      </c>
      <c r="D334" s="11" t="s">
        <v>6158</v>
      </c>
      <c r="E334" s="19">
        <v>3</v>
      </c>
      <c r="F334" s="19" t="s">
        <v>2365</v>
      </c>
      <c r="G334" s="19" t="s">
        <v>2366</v>
      </c>
      <c r="H334" s="11" t="s">
        <v>19</v>
      </c>
      <c r="I334" s="11" t="s">
        <v>6193</v>
      </c>
      <c r="J334" s="11" t="s">
        <v>6187</v>
      </c>
      <c r="K334" s="28">
        <v>0.5</v>
      </c>
      <c r="L334" s="29">
        <v>5.97</v>
      </c>
      <c r="M334" s="29">
        <v>17.91</v>
      </c>
      <c r="N334" s="11" t="s">
        <v>6216</v>
      </c>
      <c r="O334" s="11" t="s">
        <v>6224</v>
      </c>
      <c r="P334" s="11" t="s">
        <v>6190</v>
      </c>
    </row>
    <row r="335" spans="1:16" x14ac:dyDescent="0.35">
      <c r="A335" s="2" t="s">
        <v>2369</v>
      </c>
      <c r="B335" s="3">
        <v>43712</v>
      </c>
      <c r="C335" s="2" t="s">
        <v>2370</v>
      </c>
      <c r="D335" t="s">
        <v>6146</v>
      </c>
      <c r="E335" s="2">
        <v>4</v>
      </c>
      <c r="F335" s="2" t="s">
        <v>2371</v>
      </c>
      <c r="G335" s="2" t="s">
        <v>2372</v>
      </c>
      <c r="H335" t="s">
        <v>19</v>
      </c>
      <c r="I335" t="s">
        <v>6192</v>
      </c>
      <c r="J335" t="s">
        <v>6188</v>
      </c>
      <c r="K335" s="4">
        <v>0.5</v>
      </c>
      <c r="L335" s="5">
        <v>5.97</v>
      </c>
      <c r="M335" s="5">
        <v>23.88</v>
      </c>
      <c r="N335" t="s">
        <v>6219</v>
      </c>
      <c r="O335" t="s">
        <v>6221</v>
      </c>
      <c r="P335" t="s">
        <v>6190</v>
      </c>
    </row>
    <row r="336" spans="1:16" x14ac:dyDescent="0.35">
      <c r="A336" s="19" t="s">
        <v>2375</v>
      </c>
      <c r="B336" s="27">
        <v>43742</v>
      </c>
      <c r="C336" s="19" t="s">
        <v>2376</v>
      </c>
      <c r="D336" s="11" t="s">
        <v>6179</v>
      </c>
      <c r="E336" s="19">
        <v>5</v>
      </c>
      <c r="F336" s="19" t="s">
        <v>2377</v>
      </c>
      <c r="G336" s="19" t="s">
        <v>6223</v>
      </c>
      <c r="H336" s="11" t="s">
        <v>19</v>
      </c>
      <c r="I336" s="11" t="s">
        <v>6192</v>
      </c>
      <c r="J336" s="11" t="s">
        <v>6186</v>
      </c>
      <c r="K336" s="28">
        <v>1</v>
      </c>
      <c r="L336" s="29">
        <v>11.95</v>
      </c>
      <c r="M336" s="29">
        <v>59.75</v>
      </c>
      <c r="N336" s="11" t="s">
        <v>6219</v>
      </c>
      <c r="O336" s="11" t="s">
        <v>6222</v>
      </c>
      <c r="P336" s="11" t="s">
        <v>6191</v>
      </c>
    </row>
    <row r="337" spans="1:16" x14ac:dyDescent="0.35">
      <c r="A337" s="2" t="s">
        <v>2379</v>
      </c>
      <c r="B337" s="3">
        <v>43885</v>
      </c>
      <c r="C337" s="2" t="s">
        <v>2380</v>
      </c>
      <c r="D337" t="s">
        <v>6145</v>
      </c>
      <c r="E337" s="2">
        <v>6</v>
      </c>
      <c r="F337" s="2" t="s">
        <v>2381</v>
      </c>
      <c r="G337" s="2" t="s">
        <v>2382</v>
      </c>
      <c r="H337" t="s">
        <v>19</v>
      </c>
      <c r="I337" t="s">
        <v>6195</v>
      </c>
      <c r="J337" t="s">
        <v>6186</v>
      </c>
      <c r="K337" s="4">
        <v>0.2</v>
      </c>
      <c r="L337" s="5">
        <v>4.7549999999999999</v>
      </c>
      <c r="M337" s="5">
        <v>28.53</v>
      </c>
      <c r="N337" t="s">
        <v>6218</v>
      </c>
      <c r="O337" t="s">
        <v>6222</v>
      </c>
      <c r="P337" t="s">
        <v>6190</v>
      </c>
    </row>
    <row r="338" spans="1:16" x14ac:dyDescent="0.35">
      <c r="A338" s="19" t="s">
        <v>2385</v>
      </c>
      <c r="B338" s="27">
        <v>44434</v>
      </c>
      <c r="C338" s="19" t="s">
        <v>2386</v>
      </c>
      <c r="D338" s="11" t="s">
        <v>6155</v>
      </c>
      <c r="E338" s="19">
        <v>4</v>
      </c>
      <c r="F338" s="19" t="s">
        <v>2387</v>
      </c>
      <c r="G338" s="19" t="s">
        <v>2388</v>
      </c>
      <c r="H338" s="11" t="s">
        <v>28</v>
      </c>
      <c r="I338" s="11" t="s">
        <v>6193</v>
      </c>
      <c r="J338" s="11" t="s">
        <v>6188</v>
      </c>
      <c r="K338" s="28">
        <v>1</v>
      </c>
      <c r="L338" s="29">
        <v>11.25</v>
      </c>
      <c r="M338" s="29">
        <v>45</v>
      </c>
      <c r="N338" s="11" t="s">
        <v>6216</v>
      </c>
      <c r="O338" s="11" t="s">
        <v>6221</v>
      </c>
      <c r="P338" s="11" t="s">
        <v>6191</v>
      </c>
    </row>
    <row r="339" spans="1:16" x14ac:dyDescent="0.35">
      <c r="A339" s="2" t="s">
        <v>2391</v>
      </c>
      <c r="B339" s="3">
        <v>44472</v>
      </c>
      <c r="C339" s="2" t="s">
        <v>2331</v>
      </c>
      <c r="D339" t="s">
        <v>6185</v>
      </c>
      <c r="E339" s="2">
        <v>2</v>
      </c>
      <c r="F339" s="2" t="s">
        <v>2332</v>
      </c>
      <c r="G339" s="2" t="s">
        <v>6223</v>
      </c>
      <c r="H339" t="s">
        <v>19</v>
      </c>
      <c r="I339" t="s">
        <v>6194</v>
      </c>
      <c r="J339" t="s">
        <v>6187</v>
      </c>
      <c r="K339" s="4">
        <v>2.5</v>
      </c>
      <c r="L339" s="5">
        <v>27.945</v>
      </c>
      <c r="M339" s="5">
        <v>55.89</v>
      </c>
      <c r="N339" t="s">
        <v>6217</v>
      </c>
      <c r="O339" t="s">
        <v>6224</v>
      </c>
      <c r="P339" t="s">
        <v>6191</v>
      </c>
    </row>
    <row r="340" spans="1:16" x14ac:dyDescent="0.35">
      <c r="A340" s="19" t="s">
        <v>2396</v>
      </c>
      <c r="B340" s="27">
        <v>43995</v>
      </c>
      <c r="C340" s="19" t="s">
        <v>2397</v>
      </c>
      <c r="D340" s="11" t="s">
        <v>6171</v>
      </c>
      <c r="E340" s="19">
        <v>4</v>
      </c>
      <c r="F340" s="19" t="s">
        <v>2398</v>
      </c>
      <c r="G340" s="19" t="s">
        <v>2399</v>
      </c>
      <c r="H340" s="11" t="s">
        <v>19</v>
      </c>
      <c r="I340" s="11" t="s">
        <v>6194</v>
      </c>
      <c r="J340" s="11" t="s">
        <v>6186</v>
      </c>
      <c r="K340" s="28">
        <v>1</v>
      </c>
      <c r="L340" s="29">
        <v>14.85</v>
      </c>
      <c r="M340" s="29">
        <v>59.4</v>
      </c>
      <c r="N340" s="11" t="s">
        <v>6217</v>
      </c>
      <c r="O340" s="11" t="s">
        <v>6222</v>
      </c>
      <c r="P340" s="11" t="s">
        <v>6191</v>
      </c>
    </row>
    <row r="341" spans="1:16" x14ac:dyDescent="0.35">
      <c r="A341" s="2" t="s">
        <v>2402</v>
      </c>
      <c r="B341" s="3">
        <v>44256</v>
      </c>
      <c r="C341" s="2" t="s">
        <v>2403</v>
      </c>
      <c r="D341" t="s">
        <v>6153</v>
      </c>
      <c r="E341" s="2">
        <v>2</v>
      </c>
      <c r="F341" s="2" t="s">
        <v>2404</v>
      </c>
      <c r="G341" s="2" t="s">
        <v>2405</v>
      </c>
      <c r="H341" t="s">
        <v>19</v>
      </c>
      <c r="I341" t="s">
        <v>6194</v>
      </c>
      <c r="J341" t="s">
        <v>6187</v>
      </c>
      <c r="K341" s="4">
        <v>0.2</v>
      </c>
      <c r="L341" s="5">
        <v>3.645</v>
      </c>
      <c r="M341" s="5">
        <v>7.29</v>
      </c>
      <c r="N341" t="s">
        <v>6217</v>
      </c>
      <c r="O341" t="s">
        <v>6224</v>
      </c>
      <c r="P341" t="s">
        <v>6190</v>
      </c>
    </row>
    <row r="342" spans="1:16" x14ac:dyDescent="0.35">
      <c r="A342" s="19" t="s">
        <v>2408</v>
      </c>
      <c r="B342" s="27">
        <v>43528</v>
      </c>
      <c r="C342" s="19" t="s">
        <v>2409</v>
      </c>
      <c r="D342" s="11" t="s">
        <v>6144</v>
      </c>
      <c r="E342" s="19">
        <v>1</v>
      </c>
      <c r="F342" s="19" t="s">
        <v>2410</v>
      </c>
      <c r="G342" s="19" t="s">
        <v>2411</v>
      </c>
      <c r="H342" s="11" t="s">
        <v>19</v>
      </c>
      <c r="I342" s="11" t="s">
        <v>6194</v>
      </c>
      <c r="J342" s="11" t="s">
        <v>6187</v>
      </c>
      <c r="K342" s="28">
        <v>0.5</v>
      </c>
      <c r="L342" s="29">
        <v>7.29</v>
      </c>
      <c r="M342" s="29">
        <v>7.29</v>
      </c>
      <c r="N342" s="11" t="s">
        <v>6217</v>
      </c>
      <c r="O342" s="11" t="s">
        <v>6224</v>
      </c>
      <c r="P342" s="11" t="s">
        <v>6190</v>
      </c>
    </row>
    <row r="343" spans="1:16" x14ac:dyDescent="0.35">
      <c r="A343" s="2" t="s">
        <v>2414</v>
      </c>
      <c r="B343" s="3">
        <v>43751</v>
      </c>
      <c r="C343" s="2" t="s">
        <v>2415</v>
      </c>
      <c r="D343" t="s">
        <v>6176</v>
      </c>
      <c r="E343" s="2">
        <v>2</v>
      </c>
      <c r="F343" s="2" t="s">
        <v>2416</v>
      </c>
      <c r="G343" s="2" t="s">
        <v>2417</v>
      </c>
      <c r="H343" t="s">
        <v>19</v>
      </c>
      <c r="I343" t="s">
        <v>6194</v>
      </c>
      <c r="J343" t="s">
        <v>6186</v>
      </c>
      <c r="K343" s="4">
        <v>0.5</v>
      </c>
      <c r="L343" s="5">
        <v>8.91</v>
      </c>
      <c r="M343" s="5">
        <v>17.82</v>
      </c>
      <c r="N343" t="s">
        <v>6217</v>
      </c>
      <c r="O343" t="s">
        <v>6222</v>
      </c>
      <c r="P343" t="s">
        <v>6191</v>
      </c>
    </row>
    <row r="344" spans="1:16" x14ac:dyDescent="0.35">
      <c r="A344" s="19" t="s">
        <v>2414</v>
      </c>
      <c r="B344" s="27">
        <v>43751</v>
      </c>
      <c r="C344" s="19" t="s">
        <v>2415</v>
      </c>
      <c r="D344" s="11" t="s">
        <v>6169</v>
      </c>
      <c r="E344" s="19">
        <v>5</v>
      </c>
      <c r="F344" s="19" t="s">
        <v>2416</v>
      </c>
      <c r="G344" s="19" t="s">
        <v>2417</v>
      </c>
      <c r="H344" s="11" t="s">
        <v>19</v>
      </c>
      <c r="I344" s="11" t="s">
        <v>6195</v>
      </c>
      <c r="J344" s="11" t="s">
        <v>6187</v>
      </c>
      <c r="K344" s="28">
        <v>0.5</v>
      </c>
      <c r="L344" s="29">
        <v>7.77</v>
      </c>
      <c r="M344" s="29">
        <v>38.849999999999994</v>
      </c>
      <c r="N344" s="11" t="s">
        <v>6218</v>
      </c>
      <c r="O344" s="11" t="s">
        <v>6224</v>
      </c>
      <c r="P344" s="11" t="s">
        <v>6191</v>
      </c>
    </row>
    <row r="345" spans="1:16" x14ac:dyDescent="0.35">
      <c r="A345" s="2" t="s">
        <v>2424</v>
      </c>
      <c r="B345" s="3">
        <v>43692</v>
      </c>
      <c r="C345" s="2" t="s">
        <v>2425</v>
      </c>
      <c r="D345" t="s">
        <v>6172</v>
      </c>
      <c r="E345" s="2">
        <v>6</v>
      </c>
      <c r="F345" s="2" t="s">
        <v>2426</v>
      </c>
      <c r="G345" s="2" t="s">
        <v>2427</v>
      </c>
      <c r="H345" t="s">
        <v>19</v>
      </c>
      <c r="I345" t="s">
        <v>6192</v>
      </c>
      <c r="J345" t="s">
        <v>6187</v>
      </c>
      <c r="K345" s="4">
        <v>0.5</v>
      </c>
      <c r="L345" s="5">
        <v>5.3699999999999992</v>
      </c>
      <c r="M345" s="5">
        <v>32.22</v>
      </c>
      <c r="N345" t="s">
        <v>6219</v>
      </c>
      <c r="O345" t="s">
        <v>6224</v>
      </c>
      <c r="P345" t="s">
        <v>6191</v>
      </c>
    </row>
    <row r="346" spans="1:16" x14ac:dyDescent="0.35">
      <c r="A346" s="19" t="s">
        <v>2429</v>
      </c>
      <c r="B346" s="27">
        <v>44529</v>
      </c>
      <c r="C346" s="19" t="s">
        <v>2430</v>
      </c>
      <c r="D346" s="11" t="s">
        <v>6138</v>
      </c>
      <c r="E346" s="19">
        <v>2</v>
      </c>
      <c r="F346" s="19" t="s">
        <v>2431</v>
      </c>
      <c r="G346" s="19" t="s">
        <v>6223</v>
      </c>
      <c r="H346" s="11" t="s">
        <v>318</v>
      </c>
      <c r="I346" s="11" t="s">
        <v>6192</v>
      </c>
      <c r="J346" s="11" t="s">
        <v>6188</v>
      </c>
      <c r="K346" s="28">
        <v>1</v>
      </c>
      <c r="L346" s="29">
        <v>9.9499999999999993</v>
      </c>
      <c r="M346" s="29">
        <v>19.899999999999999</v>
      </c>
      <c r="N346" s="11" t="s">
        <v>6219</v>
      </c>
      <c r="O346" s="11" t="s">
        <v>6221</v>
      </c>
      <c r="P346" s="11" t="s">
        <v>6190</v>
      </c>
    </row>
    <row r="347" spans="1:16" x14ac:dyDescent="0.35">
      <c r="A347" s="2" t="s">
        <v>2434</v>
      </c>
      <c r="B347" s="3">
        <v>43849</v>
      </c>
      <c r="C347" s="2" t="s">
        <v>2435</v>
      </c>
      <c r="D347" t="s">
        <v>6179</v>
      </c>
      <c r="E347" s="2">
        <v>5</v>
      </c>
      <c r="F347" s="2" t="s">
        <v>2436</v>
      </c>
      <c r="G347" s="2" t="s">
        <v>2437</v>
      </c>
      <c r="H347" t="s">
        <v>19</v>
      </c>
      <c r="I347" t="s">
        <v>6192</v>
      </c>
      <c r="J347" t="s">
        <v>6186</v>
      </c>
      <c r="K347" s="4">
        <v>1</v>
      </c>
      <c r="L347" s="5">
        <v>11.95</v>
      </c>
      <c r="M347" s="5">
        <v>59.75</v>
      </c>
      <c r="N347" t="s">
        <v>6219</v>
      </c>
      <c r="O347" t="s">
        <v>6222</v>
      </c>
      <c r="P347" t="s">
        <v>6191</v>
      </c>
    </row>
    <row r="348" spans="1:16" x14ac:dyDescent="0.35">
      <c r="A348" s="19" t="s">
        <v>2440</v>
      </c>
      <c r="B348" s="27">
        <v>44344</v>
      </c>
      <c r="C348" s="19" t="s">
        <v>2441</v>
      </c>
      <c r="D348" s="11" t="s">
        <v>6180</v>
      </c>
      <c r="E348" s="19">
        <v>3</v>
      </c>
      <c r="F348" s="19" t="s">
        <v>2442</v>
      </c>
      <c r="G348" s="19" t="s">
        <v>2443</v>
      </c>
      <c r="H348" s="11" t="s">
        <v>19</v>
      </c>
      <c r="I348" s="11" t="s">
        <v>6193</v>
      </c>
      <c r="J348" s="11" t="s">
        <v>6186</v>
      </c>
      <c r="K348" s="28">
        <v>0.5</v>
      </c>
      <c r="L348" s="29">
        <v>7.77</v>
      </c>
      <c r="M348" s="29">
        <v>23.31</v>
      </c>
      <c r="N348" s="11" t="s">
        <v>6216</v>
      </c>
      <c r="O348" s="11" t="s">
        <v>6222</v>
      </c>
      <c r="P348" s="11" t="s">
        <v>6190</v>
      </c>
    </row>
    <row r="349" spans="1:16" x14ac:dyDescent="0.35">
      <c r="A349" s="2" t="s">
        <v>2446</v>
      </c>
      <c r="B349" s="3">
        <v>44576</v>
      </c>
      <c r="C349" s="2" t="s">
        <v>2447</v>
      </c>
      <c r="D349" t="s">
        <v>6162</v>
      </c>
      <c r="E349" s="2">
        <v>3</v>
      </c>
      <c r="F349" s="2" t="s">
        <v>2448</v>
      </c>
      <c r="G349" s="2" t="s">
        <v>2449</v>
      </c>
      <c r="H349" t="s">
        <v>19</v>
      </c>
      <c r="I349" t="s">
        <v>6195</v>
      </c>
      <c r="J349" t="s">
        <v>6188</v>
      </c>
      <c r="K349" s="4">
        <v>1</v>
      </c>
      <c r="L349" s="5">
        <v>14.55</v>
      </c>
      <c r="M349" s="5">
        <v>43.650000000000006</v>
      </c>
      <c r="N349" t="s">
        <v>6218</v>
      </c>
      <c r="O349" t="s">
        <v>6221</v>
      </c>
      <c r="P349" t="s">
        <v>6191</v>
      </c>
    </row>
    <row r="350" spans="1:16" x14ac:dyDescent="0.35">
      <c r="A350" s="19" t="s">
        <v>2452</v>
      </c>
      <c r="B350" s="27">
        <v>43803</v>
      </c>
      <c r="C350" s="19" t="s">
        <v>2453</v>
      </c>
      <c r="D350" s="11" t="s">
        <v>6148</v>
      </c>
      <c r="E350" s="19">
        <v>6</v>
      </c>
      <c r="F350" s="19" t="s">
        <v>2454</v>
      </c>
      <c r="G350" s="19" t="s">
        <v>2455</v>
      </c>
      <c r="H350" s="11" t="s">
        <v>19</v>
      </c>
      <c r="I350" s="11" t="s">
        <v>6194</v>
      </c>
      <c r="J350" s="11" t="s">
        <v>6186</v>
      </c>
      <c r="K350" s="28">
        <v>2.5</v>
      </c>
      <c r="L350" s="29">
        <v>34.154999999999994</v>
      </c>
      <c r="M350" s="29">
        <v>204.92999999999995</v>
      </c>
      <c r="N350" s="11" t="s">
        <v>6217</v>
      </c>
      <c r="O350" s="11" t="s">
        <v>6222</v>
      </c>
      <c r="P350" s="11" t="s">
        <v>6191</v>
      </c>
    </row>
    <row r="351" spans="1:16" x14ac:dyDescent="0.35">
      <c r="A351" s="2" t="s">
        <v>2458</v>
      </c>
      <c r="B351" s="3">
        <v>44743</v>
      </c>
      <c r="C351" s="2" t="s">
        <v>2459</v>
      </c>
      <c r="D351" t="s">
        <v>6178</v>
      </c>
      <c r="E351" s="2">
        <v>4</v>
      </c>
      <c r="F351" s="2" t="s">
        <v>2460</v>
      </c>
      <c r="G351" s="2" t="s">
        <v>2461</v>
      </c>
      <c r="H351" t="s">
        <v>19</v>
      </c>
      <c r="I351" t="s">
        <v>6192</v>
      </c>
      <c r="J351" t="s">
        <v>6186</v>
      </c>
      <c r="K351" s="4">
        <v>0.2</v>
      </c>
      <c r="L351" s="5">
        <v>3.5849999999999995</v>
      </c>
      <c r="M351" s="5">
        <v>14.339999999999998</v>
      </c>
      <c r="N351" t="s">
        <v>6219</v>
      </c>
      <c r="O351" t="s">
        <v>6222</v>
      </c>
      <c r="P351" t="s">
        <v>6191</v>
      </c>
    </row>
    <row r="352" spans="1:16" x14ac:dyDescent="0.35">
      <c r="A352" s="19" t="s">
        <v>2464</v>
      </c>
      <c r="B352" s="27">
        <v>43592</v>
      </c>
      <c r="C352" s="19" t="s">
        <v>2465</v>
      </c>
      <c r="D352" s="11" t="s">
        <v>6158</v>
      </c>
      <c r="E352" s="19">
        <v>4</v>
      </c>
      <c r="F352" s="19" t="s">
        <v>2466</v>
      </c>
      <c r="G352" s="19" t="s">
        <v>2467</v>
      </c>
      <c r="H352" s="11" t="s">
        <v>19</v>
      </c>
      <c r="I352" s="11" t="s">
        <v>6193</v>
      </c>
      <c r="J352" s="11" t="s">
        <v>6187</v>
      </c>
      <c r="K352" s="28">
        <v>0.5</v>
      </c>
      <c r="L352" s="29">
        <v>5.97</v>
      </c>
      <c r="M352" s="29">
        <v>23.88</v>
      </c>
      <c r="N352" s="11" t="s">
        <v>6216</v>
      </c>
      <c r="O352" s="11" t="s">
        <v>6224</v>
      </c>
      <c r="P352" s="11" t="s">
        <v>6191</v>
      </c>
    </row>
    <row r="353" spans="1:16" x14ac:dyDescent="0.35">
      <c r="A353" s="2" t="s">
        <v>2470</v>
      </c>
      <c r="B353" s="3">
        <v>44066</v>
      </c>
      <c r="C353" s="2" t="s">
        <v>2471</v>
      </c>
      <c r="D353" t="s">
        <v>6155</v>
      </c>
      <c r="E353" s="2">
        <v>2</v>
      </c>
      <c r="F353" s="2" t="s">
        <v>2472</v>
      </c>
      <c r="G353" s="2" t="s">
        <v>2473</v>
      </c>
      <c r="H353" t="s">
        <v>19</v>
      </c>
      <c r="I353" t="s">
        <v>6193</v>
      </c>
      <c r="J353" t="s">
        <v>6188</v>
      </c>
      <c r="K353" s="4">
        <v>1</v>
      </c>
      <c r="L353" s="5">
        <v>11.25</v>
      </c>
      <c r="M353" s="5">
        <v>22.5</v>
      </c>
      <c r="N353" t="s">
        <v>6216</v>
      </c>
      <c r="O353" t="s">
        <v>6221</v>
      </c>
      <c r="P353" t="s">
        <v>6191</v>
      </c>
    </row>
    <row r="354" spans="1:16" x14ac:dyDescent="0.35">
      <c r="A354" s="19" t="s">
        <v>2476</v>
      </c>
      <c r="B354" s="27">
        <v>43984</v>
      </c>
      <c r="C354" s="19" t="s">
        <v>2331</v>
      </c>
      <c r="D354" s="11" t="s">
        <v>6144</v>
      </c>
      <c r="E354" s="19">
        <v>5</v>
      </c>
      <c r="F354" s="19" t="s">
        <v>2332</v>
      </c>
      <c r="G354" s="19" t="s">
        <v>6223</v>
      </c>
      <c r="H354" s="11" t="s">
        <v>19</v>
      </c>
      <c r="I354" s="11" t="s">
        <v>6194</v>
      </c>
      <c r="J354" s="11" t="s">
        <v>6187</v>
      </c>
      <c r="K354" s="28">
        <v>0.5</v>
      </c>
      <c r="L354" s="29">
        <v>7.29</v>
      </c>
      <c r="M354" s="29">
        <v>36.450000000000003</v>
      </c>
      <c r="N354" s="11" t="s">
        <v>6217</v>
      </c>
      <c r="O354" s="11" t="s">
        <v>6224</v>
      </c>
      <c r="P354" s="11" t="s">
        <v>6191</v>
      </c>
    </row>
    <row r="355" spans="1:16" x14ac:dyDescent="0.35">
      <c r="A355" s="2" t="s">
        <v>2482</v>
      </c>
      <c r="B355" s="3">
        <v>43860</v>
      </c>
      <c r="C355" s="2" t="s">
        <v>2483</v>
      </c>
      <c r="D355" t="s">
        <v>6157</v>
      </c>
      <c r="E355" s="2">
        <v>4</v>
      </c>
      <c r="F355" s="2" t="s">
        <v>2484</v>
      </c>
      <c r="G355" s="2" t="s">
        <v>6223</v>
      </c>
      <c r="H355" t="s">
        <v>19</v>
      </c>
      <c r="I355" t="s">
        <v>6193</v>
      </c>
      <c r="J355" t="s">
        <v>6188</v>
      </c>
      <c r="K355" s="4">
        <v>0.5</v>
      </c>
      <c r="L355" s="5">
        <v>6.75</v>
      </c>
      <c r="M355" s="5">
        <v>27</v>
      </c>
      <c r="N355" t="s">
        <v>6216</v>
      </c>
      <c r="O355" t="s">
        <v>6221</v>
      </c>
      <c r="P355" t="s">
        <v>6190</v>
      </c>
    </row>
    <row r="356" spans="1:16" x14ac:dyDescent="0.35">
      <c r="A356" s="19" t="s">
        <v>2487</v>
      </c>
      <c r="B356" s="27">
        <v>43876</v>
      </c>
      <c r="C356" s="19" t="s">
        <v>2488</v>
      </c>
      <c r="D356" s="11" t="s">
        <v>6175</v>
      </c>
      <c r="E356" s="19">
        <v>6</v>
      </c>
      <c r="F356" s="19" t="s">
        <v>2489</v>
      </c>
      <c r="G356" s="19" t="s">
        <v>2490</v>
      </c>
      <c r="H356" s="11" t="s">
        <v>19</v>
      </c>
      <c r="I356" s="11" t="s">
        <v>6193</v>
      </c>
      <c r="J356" s="11" t="s">
        <v>6188</v>
      </c>
      <c r="K356" s="28">
        <v>2.5</v>
      </c>
      <c r="L356" s="29">
        <v>25.874999999999996</v>
      </c>
      <c r="M356" s="29">
        <v>155.24999999999997</v>
      </c>
      <c r="N356" s="11" t="s">
        <v>6216</v>
      </c>
      <c r="O356" s="11" t="s">
        <v>6221</v>
      </c>
      <c r="P356" s="11" t="s">
        <v>6191</v>
      </c>
    </row>
    <row r="357" spans="1:16" x14ac:dyDescent="0.35">
      <c r="A357" s="2" t="s">
        <v>2492</v>
      </c>
      <c r="B357" s="3">
        <v>44358</v>
      </c>
      <c r="C357" s="2" t="s">
        <v>2493</v>
      </c>
      <c r="D357" t="s">
        <v>6168</v>
      </c>
      <c r="E357" s="2">
        <v>5</v>
      </c>
      <c r="F357" s="2" t="s">
        <v>2494</v>
      </c>
      <c r="G357" s="2" t="s">
        <v>2495</v>
      </c>
      <c r="H357" t="s">
        <v>19</v>
      </c>
      <c r="I357" t="s">
        <v>6193</v>
      </c>
      <c r="J357" t="s">
        <v>6187</v>
      </c>
      <c r="K357" s="4">
        <v>2.5</v>
      </c>
      <c r="L357" s="5">
        <v>22.884999999999998</v>
      </c>
      <c r="M357" s="5">
        <v>114.42499999999998</v>
      </c>
      <c r="N357" t="s">
        <v>6216</v>
      </c>
      <c r="O357" t="s">
        <v>6224</v>
      </c>
      <c r="P357" t="s">
        <v>6190</v>
      </c>
    </row>
    <row r="358" spans="1:16" x14ac:dyDescent="0.35">
      <c r="A358" s="19" t="s">
        <v>2498</v>
      </c>
      <c r="B358" s="27">
        <v>44631</v>
      </c>
      <c r="C358" s="19" t="s">
        <v>2499</v>
      </c>
      <c r="D358" s="11" t="s">
        <v>6143</v>
      </c>
      <c r="E358" s="19">
        <v>4</v>
      </c>
      <c r="F358" s="19" t="s">
        <v>2500</v>
      </c>
      <c r="G358" s="19" t="s">
        <v>2501</v>
      </c>
      <c r="H358" s="11" t="s">
        <v>19</v>
      </c>
      <c r="I358" s="11" t="s">
        <v>6195</v>
      </c>
      <c r="J358" s="11" t="s">
        <v>6187</v>
      </c>
      <c r="K358" s="28">
        <v>1</v>
      </c>
      <c r="L358" s="29">
        <v>12.95</v>
      </c>
      <c r="M358" s="29">
        <v>51.8</v>
      </c>
      <c r="N358" s="11" t="s">
        <v>6218</v>
      </c>
      <c r="O358" s="11" t="s">
        <v>6224</v>
      </c>
      <c r="P358" s="11" t="s">
        <v>6190</v>
      </c>
    </row>
    <row r="359" spans="1:16" x14ac:dyDescent="0.35">
      <c r="A359" s="2" t="s">
        <v>2504</v>
      </c>
      <c r="B359" s="3">
        <v>44448</v>
      </c>
      <c r="C359" s="2" t="s">
        <v>2505</v>
      </c>
      <c r="D359" t="s">
        <v>6175</v>
      </c>
      <c r="E359" s="2">
        <v>6</v>
      </c>
      <c r="F359" s="2" t="s">
        <v>2506</v>
      </c>
      <c r="G359" s="2" t="s">
        <v>6223</v>
      </c>
      <c r="H359" t="s">
        <v>19</v>
      </c>
      <c r="I359" t="s">
        <v>6193</v>
      </c>
      <c r="J359" t="s">
        <v>6188</v>
      </c>
      <c r="K359" s="4">
        <v>2.5</v>
      </c>
      <c r="L359" s="5">
        <v>25.874999999999996</v>
      </c>
      <c r="M359" s="5">
        <v>155.24999999999997</v>
      </c>
      <c r="N359" t="s">
        <v>6216</v>
      </c>
      <c r="O359" t="s">
        <v>6221</v>
      </c>
      <c r="P359" t="s">
        <v>6191</v>
      </c>
    </row>
    <row r="360" spans="1:16" x14ac:dyDescent="0.35">
      <c r="A360" s="19" t="s">
        <v>2509</v>
      </c>
      <c r="B360" s="27">
        <v>43599</v>
      </c>
      <c r="C360" s="19" t="s">
        <v>2510</v>
      </c>
      <c r="D360" s="11" t="s">
        <v>6182</v>
      </c>
      <c r="E360" s="19">
        <v>1</v>
      </c>
      <c r="F360" s="19" t="s">
        <v>2511</v>
      </c>
      <c r="G360" s="19" t="s">
        <v>2512</v>
      </c>
      <c r="H360" s="11" t="s">
        <v>19</v>
      </c>
      <c r="I360" s="11" t="s">
        <v>6193</v>
      </c>
      <c r="J360" s="11" t="s">
        <v>6186</v>
      </c>
      <c r="K360" s="28">
        <v>2.5</v>
      </c>
      <c r="L360" s="29">
        <v>29.784999999999997</v>
      </c>
      <c r="M360" s="29">
        <v>29.784999999999997</v>
      </c>
      <c r="N360" s="11" t="s">
        <v>6216</v>
      </c>
      <c r="O360" s="11" t="s">
        <v>6222</v>
      </c>
      <c r="P360" s="11" t="s">
        <v>6191</v>
      </c>
    </row>
    <row r="361" spans="1:16" x14ac:dyDescent="0.35">
      <c r="A361" s="2" t="s">
        <v>2515</v>
      </c>
      <c r="B361" s="3">
        <v>43563</v>
      </c>
      <c r="C361" s="2" t="s">
        <v>2516</v>
      </c>
      <c r="D361" t="s">
        <v>6178</v>
      </c>
      <c r="E361" s="2">
        <v>6</v>
      </c>
      <c r="F361" s="2" t="s">
        <v>2517</v>
      </c>
      <c r="G361" s="2" t="s">
        <v>2518</v>
      </c>
      <c r="H361" t="s">
        <v>28</v>
      </c>
      <c r="I361" t="s">
        <v>6192</v>
      </c>
      <c r="J361" t="s">
        <v>6186</v>
      </c>
      <c r="K361" s="4">
        <v>0.2</v>
      </c>
      <c r="L361" s="5">
        <v>3.5849999999999995</v>
      </c>
      <c r="M361" s="5">
        <v>21.509999999999998</v>
      </c>
      <c r="N361" t="s">
        <v>6219</v>
      </c>
      <c r="O361" t="s">
        <v>6222</v>
      </c>
      <c r="P361" t="s">
        <v>6191</v>
      </c>
    </row>
    <row r="362" spans="1:16" x14ac:dyDescent="0.35">
      <c r="A362" s="19" t="s">
        <v>2521</v>
      </c>
      <c r="B362" s="27">
        <v>44058</v>
      </c>
      <c r="C362" s="19" t="s">
        <v>2522</v>
      </c>
      <c r="D362" s="11" t="s">
        <v>6149</v>
      </c>
      <c r="E362" s="19">
        <v>2</v>
      </c>
      <c r="F362" s="19" t="s">
        <v>2523</v>
      </c>
      <c r="G362" s="19" t="s">
        <v>2524</v>
      </c>
      <c r="H362" s="11" t="s">
        <v>19</v>
      </c>
      <c r="I362" s="11" t="s">
        <v>6192</v>
      </c>
      <c r="J362" s="11" t="s">
        <v>6187</v>
      </c>
      <c r="K362" s="28">
        <v>2.5</v>
      </c>
      <c r="L362" s="29">
        <v>20.584999999999997</v>
      </c>
      <c r="M362" s="29">
        <v>41.169999999999995</v>
      </c>
      <c r="N362" s="11" t="s">
        <v>6219</v>
      </c>
      <c r="O362" s="11" t="s">
        <v>6224</v>
      </c>
      <c r="P362" s="11" t="s">
        <v>6191</v>
      </c>
    </row>
    <row r="363" spans="1:16" x14ac:dyDescent="0.35">
      <c r="A363" s="2" t="s">
        <v>2521</v>
      </c>
      <c r="B363" s="3">
        <v>44058</v>
      </c>
      <c r="C363" s="2" t="s">
        <v>2522</v>
      </c>
      <c r="D363" t="s">
        <v>6146</v>
      </c>
      <c r="E363" s="2">
        <v>1</v>
      </c>
      <c r="F363" s="2" t="s">
        <v>2523</v>
      </c>
      <c r="G363" s="2" t="s">
        <v>2524</v>
      </c>
      <c r="H363" t="s">
        <v>19</v>
      </c>
      <c r="I363" t="s">
        <v>6192</v>
      </c>
      <c r="J363" t="s">
        <v>6188</v>
      </c>
      <c r="K363" s="4">
        <v>0.5</v>
      </c>
      <c r="L363" s="5">
        <v>5.97</v>
      </c>
      <c r="M363" s="5">
        <v>5.97</v>
      </c>
      <c r="N363" t="s">
        <v>6219</v>
      </c>
      <c r="O363" t="s">
        <v>6221</v>
      </c>
      <c r="P363" t="s">
        <v>6191</v>
      </c>
    </row>
    <row r="364" spans="1:16" x14ac:dyDescent="0.35">
      <c r="A364" s="19" t="s">
        <v>2532</v>
      </c>
      <c r="B364" s="27">
        <v>44686</v>
      </c>
      <c r="C364" s="19" t="s">
        <v>2533</v>
      </c>
      <c r="D364" s="11" t="s">
        <v>6171</v>
      </c>
      <c r="E364" s="19">
        <v>5</v>
      </c>
      <c r="F364" s="19" t="s">
        <v>2534</v>
      </c>
      <c r="G364" s="19" t="s">
        <v>2535</v>
      </c>
      <c r="H364" s="11" t="s">
        <v>19</v>
      </c>
      <c r="I364" s="11" t="s">
        <v>6194</v>
      </c>
      <c r="J364" s="11" t="s">
        <v>6186</v>
      </c>
      <c r="K364" s="28">
        <v>1</v>
      </c>
      <c r="L364" s="29">
        <v>14.85</v>
      </c>
      <c r="M364" s="29">
        <v>74.25</v>
      </c>
      <c r="N364" s="11" t="s">
        <v>6217</v>
      </c>
      <c r="O364" s="11" t="s">
        <v>6222</v>
      </c>
      <c r="P364" s="11" t="s">
        <v>6190</v>
      </c>
    </row>
    <row r="365" spans="1:16" x14ac:dyDescent="0.35">
      <c r="A365" s="2" t="s">
        <v>2538</v>
      </c>
      <c r="B365" s="3">
        <v>44282</v>
      </c>
      <c r="C365" s="2" t="s">
        <v>2539</v>
      </c>
      <c r="D365" t="s">
        <v>6162</v>
      </c>
      <c r="E365" s="2">
        <v>6</v>
      </c>
      <c r="F365" s="2" t="s">
        <v>2540</v>
      </c>
      <c r="G365" s="2" t="s">
        <v>2541</v>
      </c>
      <c r="H365" t="s">
        <v>19</v>
      </c>
      <c r="I365" t="s">
        <v>6195</v>
      </c>
      <c r="J365" t="s">
        <v>6188</v>
      </c>
      <c r="K365" s="4">
        <v>1</v>
      </c>
      <c r="L365" s="5">
        <v>14.55</v>
      </c>
      <c r="M365" s="5">
        <v>87.300000000000011</v>
      </c>
      <c r="N365" t="s">
        <v>6218</v>
      </c>
      <c r="O365" t="s">
        <v>6221</v>
      </c>
      <c r="P365" t="s">
        <v>6191</v>
      </c>
    </row>
    <row r="366" spans="1:16" x14ac:dyDescent="0.35">
      <c r="A366" s="19" t="s">
        <v>2543</v>
      </c>
      <c r="B366" s="27">
        <v>43582</v>
      </c>
      <c r="C366" s="19" t="s">
        <v>2544</v>
      </c>
      <c r="D366" s="11" t="s">
        <v>6183</v>
      </c>
      <c r="E366" s="19">
        <v>6</v>
      </c>
      <c r="F366" s="19" t="s">
        <v>2545</v>
      </c>
      <c r="G366" s="19" t="s">
        <v>2546</v>
      </c>
      <c r="H366" s="11" t="s">
        <v>19</v>
      </c>
      <c r="I366" s="11" t="s">
        <v>6194</v>
      </c>
      <c r="J366" s="11" t="s">
        <v>6187</v>
      </c>
      <c r="K366" s="28">
        <v>1</v>
      </c>
      <c r="L366" s="29">
        <v>12.15</v>
      </c>
      <c r="M366" s="29">
        <v>72.900000000000006</v>
      </c>
      <c r="N366" s="11" t="s">
        <v>6217</v>
      </c>
      <c r="O366" s="11" t="s">
        <v>6224</v>
      </c>
      <c r="P366" s="11" t="s">
        <v>6190</v>
      </c>
    </row>
    <row r="367" spans="1:16" x14ac:dyDescent="0.35">
      <c r="A367" s="2" t="s">
        <v>2549</v>
      </c>
      <c r="B367" s="3">
        <v>44464</v>
      </c>
      <c r="C367" s="2" t="s">
        <v>2550</v>
      </c>
      <c r="D367" t="s">
        <v>6169</v>
      </c>
      <c r="E367" s="2">
        <v>1</v>
      </c>
      <c r="F367" s="2" t="s">
        <v>2551</v>
      </c>
      <c r="G367" s="2" t="s">
        <v>2552</v>
      </c>
      <c r="H367" t="s">
        <v>19</v>
      </c>
      <c r="I367" t="s">
        <v>6195</v>
      </c>
      <c r="J367" t="s">
        <v>6187</v>
      </c>
      <c r="K367" s="4">
        <v>0.5</v>
      </c>
      <c r="L367" s="5">
        <v>7.77</v>
      </c>
      <c r="M367" s="5">
        <v>7.77</v>
      </c>
      <c r="N367" t="s">
        <v>6218</v>
      </c>
      <c r="O367" t="s">
        <v>6224</v>
      </c>
      <c r="P367" t="s">
        <v>6191</v>
      </c>
    </row>
    <row r="368" spans="1:16" x14ac:dyDescent="0.35">
      <c r="A368" s="19" t="s">
        <v>2554</v>
      </c>
      <c r="B368" s="27">
        <v>43874</v>
      </c>
      <c r="C368" s="19" t="s">
        <v>2555</v>
      </c>
      <c r="D368" s="11" t="s">
        <v>6144</v>
      </c>
      <c r="E368" s="19">
        <v>6</v>
      </c>
      <c r="F368" s="19" t="s">
        <v>2556</v>
      </c>
      <c r="G368" s="19" t="s">
        <v>6223</v>
      </c>
      <c r="H368" s="11" t="s">
        <v>19</v>
      </c>
      <c r="I368" s="11" t="s">
        <v>6194</v>
      </c>
      <c r="J368" s="11" t="s">
        <v>6187</v>
      </c>
      <c r="K368" s="28">
        <v>0.5</v>
      </c>
      <c r="L368" s="29">
        <v>7.29</v>
      </c>
      <c r="M368" s="29">
        <v>43.74</v>
      </c>
      <c r="N368" s="11" t="s">
        <v>6217</v>
      </c>
      <c r="O368" s="11" t="s">
        <v>6224</v>
      </c>
      <c r="P368" s="11" t="s">
        <v>6191</v>
      </c>
    </row>
    <row r="369" spans="1:16" x14ac:dyDescent="0.35">
      <c r="A369" s="2" t="s">
        <v>2559</v>
      </c>
      <c r="B369" s="3">
        <v>44393</v>
      </c>
      <c r="C369" s="2" t="s">
        <v>2560</v>
      </c>
      <c r="D369" t="s">
        <v>6159</v>
      </c>
      <c r="E369" s="2">
        <v>2</v>
      </c>
      <c r="F369" s="2" t="s">
        <v>2561</v>
      </c>
      <c r="G369" s="2" t="s">
        <v>6223</v>
      </c>
      <c r="H369" t="s">
        <v>19</v>
      </c>
      <c r="I369" t="s">
        <v>6195</v>
      </c>
      <c r="J369" t="s">
        <v>6188</v>
      </c>
      <c r="K369" s="4">
        <v>0.2</v>
      </c>
      <c r="L369" s="5">
        <v>4.3650000000000002</v>
      </c>
      <c r="M369" s="5">
        <v>8.73</v>
      </c>
      <c r="N369" t="s">
        <v>6218</v>
      </c>
      <c r="O369" t="s">
        <v>6221</v>
      </c>
      <c r="P369" t="s">
        <v>6190</v>
      </c>
    </row>
    <row r="370" spans="1:16" x14ac:dyDescent="0.35">
      <c r="A370" s="19" t="s">
        <v>2563</v>
      </c>
      <c r="B370" s="27">
        <v>44692</v>
      </c>
      <c r="C370" s="19" t="s">
        <v>2564</v>
      </c>
      <c r="D370" s="11" t="s">
        <v>6166</v>
      </c>
      <c r="E370" s="19">
        <v>2</v>
      </c>
      <c r="F370" s="19" t="s">
        <v>2565</v>
      </c>
      <c r="G370" s="19" t="s">
        <v>2566</v>
      </c>
      <c r="H370" s="11" t="s">
        <v>19</v>
      </c>
      <c r="I370" s="11" t="s">
        <v>6194</v>
      </c>
      <c r="J370" s="11" t="s">
        <v>6188</v>
      </c>
      <c r="K370" s="28">
        <v>2.5</v>
      </c>
      <c r="L370" s="29">
        <v>31.624999999999996</v>
      </c>
      <c r="M370" s="29">
        <v>63.249999999999993</v>
      </c>
      <c r="N370" s="11" t="s">
        <v>6217</v>
      </c>
      <c r="O370" s="11" t="s">
        <v>6221</v>
      </c>
      <c r="P370" s="11" t="s">
        <v>6191</v>
      </c>
    </row>
    <row r="371" spans="1:16" x14ac:dyDescent="0.35">
      <c r="A371" s="2" t="s">
        <v>2569</v>
      </c>
      <c r="B371" s="3">
        <v>43500</v>
      </c>
      <c r="C371" s="2" t="s">
        <v>2570</v>
      </c>
      <c r="D371" t="s">
        <v>6176</v>
      </c>
      <c r="E371" s="2">
        <v>1</v>
      </c>
      <c r="F371" s="2" t="s">
        <v>2571</v>
      </c>
      <c r="G371" s="2" t="s">
        <v>6223</v>
      </c>
      <c r="H371" t="s">
        <v>19</v>
      </c>
      <c r="I371" t="s">
        <v>6194</v>
      </c>
      <c r="J371" t="s">
        <v>6186</v>
      </c>
      <c r="K371" s="4">
        <v>0.5</v>
      </c>
      <c r="L371" s="5">
        <v>8.91</v>
      </c>
      <c r="M371" s="5">
        <v>8.91</v>
      </c>
      <c r="N371" t="s">
        <v>6217</v>
      </c>
      <c r="O371" t="s">
        <v>6222</v>
      </c>
      <c r="P371" t="s">
        <v>6190</v>
      </c>
    </row>
    <row r="372" spans="1:16" x14ac:dyDescent="0.35">
      <c r="A372" s="19" t="s">
        <v>2573</v>
      </c>
      <c r="B372" s="27">
        <v>43501</v>
      </c>
      <c r="C372" s="19" t="s">
        <v>2574</v>
      </c>
      <c r="D372" s="11" t="s">
        <v>6183</v>
      </c>
      <c r="E372" s="19">
        <v>2</v>
      </c>
      <c r="F372" s="19" t="s">
        <v>2575</v>
      </c>
      <c r="G372" s="19" t="s">
        <v>2576</v>
      </c>
      <c r="H372" s="11" t="s">
        <v>19</v>
      </c>
      <c r="I372" s="11" t="s">
        <v>6194</v>
      </c>
      <c r="J372" s="11" t="s">
        <v>6187</v>
      </c>
      <c r="K372" s="28">
        <v>1</v>
      </c>
      <c r="L372" s="29">
        <v>12.15</v>
      </c>
      <c r="M372" s="29">
        <v>24.3</v>
      </c>
      <c r="N372" s="11" t="s">
        <v>6217</v>
      </c>
      <c r="O372" s="11" t="s">
        <v>6224</v>
      </c>
      <c r="P372" s="11" t="s">
        <v>6190</v>
      </c>
    </row>
    <row r="373" spans="1:16" x14ac:dyDescent="0.35">
      <c r="A373" s="2" t="s">
        <v>2579</v>
      </c>
      <c r="B373" s="3">
        <v>44705</v>
      </c>
      <c r="C373" s="2" t="s">
        <v>2580</v>
      </c>
      <c r="D373" t="s">
        <v>6180</v>
      </c>
      <c r="E373" s="2">
        <v>6</v>
      </c>
      <c r="F373" s="2" t="s">
        <v>2581</v>
      </c>
      <c r="G373" s="2" t="s">
        <v>2582</v>
      </c>
      <c r="H373" t="s">
        <v>19</v>
      </c>
      <c r="I373" t="s">
        <v>6193</v>
      </c>
      <c r="J373" t="s">
        <v>6186</v>
      </c>
      <c r="K373" s="4">
        <v>0.5</v>
      </c>
      <c r="L373" s="5">
        <v>7.77</v>
      </c>
      <c r="M373" s="5">
        <v>46.62</v>
      </c>
      <c r="N373" t="s">
        <v>6216</v>
      </c>
      <c r="O373" t="s">
        <v>6222</v>
      </c>
      <c r="P373" t="s">
        <v>6190</v>
      </c>
    </row>
    <row r="374" spans="1:16" x14ac:dyDescent="0.35">
      <c r="A374" s="19" t="s">
        <v>2585</v>
      </c>
      <c r="B374" s="27">
        <v>44108</v>
      </c>
      <c r="C374" s="19" t="s">
        <v>2586</v>
      </c>
      <c r="D374" s="11" t="s">
        <v>6173</v>
      </c>
      <c r="E374" s="19">
        <v>6</v>
      </c>
      <c r="F374" s="19" t="s">
        <v>2587</v>
      </c>
      <c r="G374" s="19" t="s">
        <v>2588</v>
      </c>
      <c r="H374" s="11" t="s">
        <v>19</v>
      </c>
      <c r="I374" s="11" t="s">
        <v>6192</v>
      </c>
      <c r="J374" s="11" t="s">
        <v>6186</v>
      </c>
      <c r="K374" s="28">
        <v>0.5</v>
      </c>
      <c r="L374" s="29">
        <v>7.169999999999999</v>
      </c>
      <c r="M374" s="29">
        <v>43.019999999999996</v>
      </c>
      <c r="N374" s="11" t="s">
        <v>6219</v>
      </c>
      <c r="O374" s="11" t="s">
        <v>6222</v>
      </c>
      <c r="P374" s="11" t="s">
        <v>6191</v>
      </c>
    </row>
    <row r="375" spans="1:16" x14ac:dyDescent="0.35">
      <c r="A375" s="2" t="s">
        <v>2591</v>
      </c>
      <c r="B375" s="3">
        <v>44742</v>
      </c>
      <c r="C375" s="2" t="s">
        <v>2592</v>
      </c>
      <c r="D375" t="s">
        <v>6158</v>
      </c>
      <c r="E375" s="2">
        <v>3</v>
      </c>
      <c r="F375" s="2" t="s">
        <v>2593</v>
      </c>
      <c r="G375" s="2" t="s">
        <v>6223</v>
      </c>
      <c r="H375" t="s">
        <v>318</v>
      </c>
      <c r="I375" t="s">
        <v>6193</v>
      </c>
      <c r="J375" t="s">
        <v>6187</v>
      </c>
      <c r="K375" s="4">
        <v>0.5</v>
      </c>
      <c r="L375" s="5">
        <v>5.97</v>
      </c>
      <c r="M375" s="5">
        <v>17.91</v>
      </c>
      <c r="N375" t="s">
        <v>6216</v>
      </c>
      <c r="O375" t="s">
        <v>6224</v>
      </c>
      <c r="P375" t="s">
        <v>6190</v>
      </c>
    </row>
    <row r="376" spans="1:16" x14ac:dyDescent="0.35">
      <c r="A376" s="19" t="s">
        <v>2597</v>
      </c>
      <c r="B376" s="27">
        <v>44125</v>
      </c>
      <c r="C376" s="19" t="s">
        <v>2598</v>
      </c>
      <c r="D376" s="11" t="s">
        <v>6161</v>
      </c>
      <c r="E376" s="19">
        <v>4</v>
      </c>
      <c r="F376" s="19" t="s">
        <v>2599</v>
      </c>
      <c r="G376" s="19" t="s">
        <v>2600</v>
      </c>
      <c r="H376" s="11" t="s">
        <v>19</v>
      </c>
      <c r="I376" s="11" t="s">
        <v>6195</v>
      </c>
      <c r="J376" s="11" t="s">
        <v>6186</v>
      </c>
      <c r="K376" s="28">
        <v>0.5</v>
      </c>
      <c r="L376" s="29">
        <v>9.51</v>
      </c>
      <c r="M376" s="29">
        <v>38.04</v>
      </c>
      <c r="N376" s="11" t="s">
        <v>6218</v>
      </c>
      <c r="O376" s="11" t="s">
        <v>6222</v>
      </c>
      <c r="P376" s="11" t="s">
        <v>6190</v>
      </c>
    </row>
    <row r="377" spans="1:16" x14ac:dyDescent="0.35">
      <c r="A377" s="2" t="s">
        <v>2603</v>
      </c>
      <c r="B377" s="3">
        <v>44120</v>
      </c>
      <c r="C377" s="2" t="s">
        <v>2604</v>
      </c>
      <c r="D377" t="s">
        <v>6152</v>
      </c>
      <c r="E377" s="2">
        <v>2</v>
      </c>
      <c r="F377" s="2" t="s">
        <v>2605</v>
      </c>
      <c r="G377" s="2" t="s">
        <v>2606</v>
      </c>
      <c r="H377" t="s">
        <v>19</v>
      </c>
      <c r="I377" t="s">
        <v>6193</v>
      </c>
      <c r="J377" t="s">
        <v>6188</v>
      </c>
      <c r="K377" s="4">
        <v>0.2</v>
      </c>
      <c r="L377" s="5">
        <v>3.375</v>
      </c>
      <c r="M377" s="5">
        <v>6.75</v>
      </c>
      <c r="N377" t="s">
        <v>6216</v>
      </c>
      <c r="O377" t="s">
        <v>6221</v>
      </c>
      <c r="P377" t="s">
        <v>6190</v>
      </c>
    </row>
    <row r="378" spans="1:16" x14ac:dyDescent="0.35">
      <c r="A378" s="19" t="s">
        <v>2609</v>
      </c>
      <c r="B378" s="27">
        <v>44097</v>
      </c>
      <c r="C378" s="19" t="s">
        <v>2610</v>
      </c>
      <c r="D378" s="11" t="s">
        <v>6146</v>
      </c>
      <c r="E378" s="19">
        <v>1</v>
      </c>
      <c r="F378" s="19" t="s">
        <v>2611</v>
      </c>
      <c r="G378" s="19" t="s">
        <v>2612</v>
      </c>
      <c r="H378" s="11" t="s">
        <v>19</v>
      </c>
      <c r="I378" s="11" t="s">
        <v>6192</v>
      </c>
      <c r="J378" s="11" t="s">
        <v>6188</v>
      </c>
      <c r="K378" s="28">
        <v>0.5</v>
      </c>
      <c r="L378" s="29">
        <v>5.97</v>
      </c>
      <c r="M378" s="29">
        <v>5.97</v>
      </c>
      <c r="N378" s="11" t="s">
        <v>6219</v>
      </c>
      <c r="O378" s="11" t="s">
        <v>6221</v>
      </c>
      <c r="P378" s="11" t="s">
        <v>6190</v>
      </c>
    </row>
    <row r="379" spans="1:16" x14ac:dyDescent="0.35">
      <c r="A379" s="2" t="s">
        <v>2615</v>
      </c>
      <c r="B379" s="3">
        <v>43532</v>
      </c>
      <c r="C379" s="2" t="s">
        <v>2616</v>
      </c>
      <c r="D379" t="s">
        <v>6163</v>
      </c>
      <c r="E379" s="2">
        <v>3</v>
      </c>
      <c r="F379" s="2" t="s">
        <v>2617</v>
      </c>
      <c r="G379" s="2" t="s">
        <v>2618</v>
      </c>
      <c r="H379" t="s">
        <v>318</v>
      </c>
      <c r="I379" t="s">
        <v>6192</v>
      </c>
      <c r="J379" t="s">
        <v>6187</v>
      </c>
      <c r="K379" s="4">
        <v>0.2</v>
      </c>
      <c r="L379" s="5">
        <v>2.6849999999999996</v>
      </c>
      <c r="M379" s="5">
        <v>8.0549999999999997</v>
      </c>
      <c r="N379" t="s">
        <v>6219</v>
      </c>
      <c r="O379" t="s">
        <v>6224</v>
      </c>
      <c r="P379" t="s">
        <v>6191</v>
      </c>
    </row>
    <row r="380" spans="1:16" x14ac:dyDescent="0.35">
      <c r="A380" s="19" t="s">
        <v>2621</v>
      </c>
      <c r="B380" s="27">
        <v>44377</v>
      </c>
      <c r="C380" s="19" t="s">
        <v>2622</v>
      </c>
      <c r="D380" s="11" t="s">
        <v>6180</v>
      </c>
      <c r="E380" s="19">
        <v>3</v>
      </c>
      <c r="F380" s="19" t="s">
        <v>2623</v>
      </c>
      <c r="G380" s="19" t="s">
        <v>2624</v>
      </c>
      <c r="H380" s="11" t="s">
        <v>318</v>
      </c>
      <c r="I380" s="11" t="s">
        <v>6193</v>
      </c>
      <c r="J380" s="11" t="s">
        <v>6186</v>
      </c>
      <c r="K380" s="28">
        <v>0.5</v>
      </c>
      <c r="L380" s="29">
        <v>7.77</v>
      </c>
      <c r="M380" s="29">
        <v>23.31</v>
      </c>
      <c r="N380" s="11" t="s">
        <v>6216</v>
      </c>
      <c r="O380" s="11" t="s">
        <v>6222</v>
      </c>
      <c r="P380" s="11" t="s">
        <v>6190</v>
      </c>
    </row>
    <row r="381" spans="1:16" x14ac:dyDescent="0.35">
      <c r="A381" s="2" t="s">
        <v>2627</v>
      </c>
      <c r="B381" s="3">
        <v>43690</v>
      </c>
      <c r="C381" s="2" t="s">
        <v>2628</v>
      </c>
      <c r="D381" t="s">
        <v>6173</v>
      </c>
      <c r="E381" s="2">
        <v>6</v>
      </c>
      <c r="F381" s="2" t="s">
        <v>2629</v>
      </c>
      <c r="G381" s="2" t="s">
        <v>2630</v>
      </c>
      <c r="H381" t="s">
        <v>28</v>
      </c>
      <c r="I381" t="s">
        <v>6192</v>
      </c>
      <c r="J381" t="s">
        <v>6186</v>
      </c>
      <c r="K381" s="4">
        <v>0.5</v>
      </c>
      <c r="L381" s="5">
        <v>7.169999999999999</v>
      </c>
      <c r="M381" s="5">
        <v>43.019999999999996</v>
      </c>
      <c r="N381" t="s">
        <v>6219</v>
      </c>
      <c r="O381" t="s">
        <v>6222</v>
      </c>
      <c r="P381" t="s">
        <v>6190</v>
      </c>
    </row>
    <row r="382" spans="1:16" x14ac:dyDescent="0.35">
      <c r="A382" s="19" t="s">
        <v>2632</v>
      </c>
      <c r="B382" s="27">
        <v>44249</v>
      </c>
      <c r="C382" s="19" t="s">
        <v>2331</v>
      </c>
      <c r="D382" s="11" t="s">
        <v>6169</v>
      </c>
      <c r="E382" s="19">
        <v>3</v>
      </c>
      <c r="F382" s="19" t="s">
        <v>2332</v>
      </c>
      <c r="G382" s="19" t="s">
        <v>6223</v>
      </c>
      <c r="H382" s="11" t="s">
        <v>19</v>
      </c>
      <c r="I382" s="11" t="s">
        <v>6195</v>
      </c>
      <c r="J382" s="11" t="s">
        <v>6187</v>
      </c>
      <c r="K382" s="28">
        <v>0.5</v>
      </c>
      <c r="L382" s="29">
        <v>7.77</v>
      </c>
      <c r="M382" s="29">
        <v>23.31</v>
      </c>
      <c r="N382" s="11" t="s">
        <v>6218</v>
      </c>
      <c r="O382" s="11" t="s">
        <v>6224</v>
      </c>
      <c r="P382" s="11" t="s">
        <v>6191</v>
      </c>
    </row>
    <row r="383" spans="1:16" x14ac:dyDescent="0.35">
      <c r="A383" s="2" t="s">
        <v>2638</v>
      </c>
      <c r="B383" s="3">
        <v>44646</v>
      </c>
      <c r="C383" s="2" t="s">
        <v>2639</v>
      </c>
      <c r="D383" t="s">
        <v>6154</v>
      </c>
      <c r="E383" s="2">
        <v>5</v>
      </c>
      <c r="F383" s="2" t="s">
        <v>2640</v>
      </c>
      <c r="G383" s="2" t="s">
        <v>2641</v>
      </c>
      <c r="H383" t="s">
        <v>19</v>
      </c>
      <c r="I383" t="s">
        <v>6193</v>
      </c>
      <c r="J383" t="s">
        <v>6187</v>
      </c>
      <c r="K383" s="4">
        <v>0.2</v>
      </c>
      <c r="L383" s="5">
        <v>2.9849999999999999</v>
      </c>
      <c r="M383" s="5">
        <v>14.924999999999999</v>
      </c>
      <c r="N383" t="s">
        <v>6216</v>
      </c>
      <c r="O383" t="s">
        <v>6224</v>
      </c>
      <c r="P383" t="s">
        <v>6190</v>
      </c>
    </row>
    <row r="384" spans="1:16" x14ac:dyDescent="0.35">
      <c r="A384" s="19" t="s">
        <v>2644</v>
      </c>
      <c r="B384" s="27">
        <v>43840</v>
      </c>
      <c r="C384" s="19" t="s">
        <v>2645</v>
      </c>
      <c r="D384" s="11" t="s">
        <v>6144</v>
      </c>
      <c r="E384" s="19">
        <v>3</v>
      </c>
      <c r="F384" s="19" t="s">
        <v>2646</v>
      </c>
      <c r="G384" s="19" t="s">
        <v>2647</v>
      </c>
      <c r="H384" s="11" t="s">
        <v>19</v>
      </c>
      <c r="I384" s="11" t="s">
        <v>6194</v>
      </c>
      <c r="J384" s="11" t="s">
        <v>6187</v>
      </c>
      <c r="K384" s="28">
        <v>0.5</v>
      </c>
      <c r="L384" s="29">
        <v>7.29</v>
      </c>
      <c r="M384" s="29">
        <v>21.87</v>
      </c>
      <c r="N384" s="11" t="s">
        <v>6217</v>
      </c>
      <c r="O384" s="11" t="s">
        <v>6224</v>
      </c>
      <c r="P384" s="11" t="s">
        <v>6191</v>
      </c>
    </row>
    <row r="385" spans="1:16" x14ac:dyDescent="0.35">
      <c r="A385" s="2" t="s">
        <v>2650</v>
      </c>
      <c r="B385" s="3">
        <v>43586</v>
      </c>
      <c r="C385" s="2" t="s">
        <v>2651</v>
      </c>
      <c r="D385" t="s">
        <v>6176</v>
      </c>
      <c r="E385" s="2">
        <v>6</v>
      </c>
      <c r="F385" s="2" t="s">
        <v>2652</v>
      </c>
      <c r="G385" s="2" t="s">
        <v>6223</v>
      </c>
      <c r="H385" t="s">
        <v>19</v>
      </c>
      <c r="I385" t="s">
        <v>6194</v>
      </c>
      <c r="J385" t="s">
        <v>6186</v>
      </c>
      <c r="K385" s="4">
        <v>0.5</v>
      </c>
      <c r="L385" s="5">
        <v>8.91</v>
      </c>
      <c r="M385" s="5">
        <v>53.46</v>
      </c>
      <c r="N385" t="s">
        <v>6217</v>
      </c>
      <c r="O385" t="s">
        <v>6222</v>
      </c>
      <c r="P385" t="s">
        <v>6190</v>
      </c>
    </row>
    <row r="386" spans="1:16" x14ac:dyDescent="0.35">
      <c r="A386" s="19" t="s">
        <v>2655</v>
      </c>
      <c r="B386" s="27">
        <v>43870</v>
      </c>
      <c r="C386" s="19" t="s">
        <v>2656</v>
      </c>
      <c r="D386" s="11" t="s">
        <v>6182</v>
      </c>
      <c r="E386" s="19">
        <v>4</v>
      </c>
      <c r="F386" s="19" t="s">
        <v>2657</v>
      </c>
      <c r="G386" s="19" t="s">
        <v>6223</v>
      </c>
      <c r="H386" s="11" t="s">
        <v>19</v>
      </c>
      <c r="I386" s="11" t="s">
        <v>6193</v>
      </c>
      <c r="J386" s="11" t="s">
        <v>6186</v>
      </c>
      <c r="K386" s="28">
        <v>2.5</v>
      </c>
      <c r="L386" s="29">
        <v>29.784999999999997</v>
      </c>
      <c r="M386" s="29">
        <v>119.13999999999999</v>
      </c>
      <c r="N386" s="11" t="s">
        <v>6216</v>
      </c>
      <c r="O386" s="11" t="s">
        <v>6222</v>
      </c>
      <c r="P386" s="11" t="s">
        <v>6191</v>
      </c>
    </row>
    <row r="387" spans="1:16" x14ac:dyDescent="0.35">
      <c r="A387" s="2" t="s">
        <v>2660</v>
      </c>
      <c r="B387" s="3">
        <v>44559</v>
      </c>
      <c r="C387" s="2" t="s">
        <v>2661</v>
      </c>
      <c r="D387" t="s">
        <v>6160</v>
      </c>
      <c r="E387" s="2">
        <v>5</v>
      </c>
      <c r="F387" s="2" t="s">
        <v>2662</v>
      </c>
      <c r="G387" s="2" t="s">
        <v>2663</v>
      </c>
      <c r="H387" t="s">
        <v>19</v>
      </c>
      <c r="I387" t="s">
        <v>6195</v>
      </c>
      <c r="J387" t="s">
        <v>6188</v>
      </c>
      <c r="K387" s="4">
        <v>0.5</v>
      </c>
      <c r="L387" s="5">
        <v>8.73</v>
      </c>
      <c r="M387" s="5">
        <v>43.650000000000006</v>
      </c>
      <c r="N387" t="s">
        <v>6218</v>
      </c>
      <c r="O387" t="s">
        <v>6221</v>
      </c>
      <c r="P387" t="s">
        <v>6190</v>
      </c>
    </row>
    <row r="388" spans="1:16" x14ac:dyDescent="0.35">
      <c r="A388" s="19" t="s">
        <v>2666</v>
      </c>
      <c r="B388" s="27">
        <v>44083</v>
      </c>
      <c r="C388" s="19" t="s">
        <v>2667</v>
      </c>
      <c r="D388" s="11" t="s">
        <v>6154</v>
      </c>
      <c r="E388" s="19">
        <v>6</v>
      </c>
      <c r="F388" s="19" t="s">
        <v>2668</v>
      </c>
      <c r="G388" s="19" t="s">
        <v>6223</v>
      </c>
      <c r="H388" s="11" t="s">
        <v>19</v>
      </c>
      <c r="I388" s="11" t="s">
        <v>6193</v>
      </c>
      <c r="J388" s="11" t="s">
        <v>6187</v>
      </c>
      <c r="K388" s="28">
        <v>0.2</v>
      </c>
      <c r="L388" s="29">
        <v>2.9849999999999999</v>
      </c>
      <c r="M388" s="29">
        <v>17.91</v>
      </c>
      <c r="N388" s="11" t="s">
        <v>6216</v>
      </c>
      <c r="O388" s="11" t="s">
        <v>6224</v>
      </c>
      <c r="P388" s="11" t="s">
        <v>6190</v>
      </c>
    </row>
    <row r="389" spans="1:16" x14ac:dyDescent="0.35">
      <c r="A389" s="2" t="s">
        <v>2671</v>
      </c>
      <c r="B389" s="3">
        <v>44455</v>
      </c>
      <c r="C389" s="2" t="s">
        <v>2672</v>
      </c>
      <c r="D389" t="s">
        <v>6171</v>
      </c>
      <c r="E389" s="2">
        <v>5</v>
      </c>
      <c r="F389" s="2" t="s">
        <v>2673</v>
      </c>
      <c r="G389" s="2" t="s">
        <v>2674</v>
      </c>
      <c r="H389" t="s">
        <v>19</v>
      </c>
      <c r="I389" t="s">
        <v>6194</v>
      </c>
      <c r="J389" t="s">
        <v>6186</v>
      </c>
      <c r="K389" s="4">
        <v>1</v>
      </c>
      <c r="L389" s="5">
        <v>14.85</v>
      </c>
      <c r="M389" s="5">
        <v>74.25</v>
      </c>
      <c r="N389" t="s">
        <v>6217</v>
      </c>
      <c r="O389" t="s">
        <v>6222</v>
      </c>
      <c r="P389" t="s">
        <v>6190</v>
      </c>
    </row>
    <row r="390" spans="1:16" x14ac:dyDescent="0.35">
      <c r="A390" s="19" t="s">
        <v>2677</v>
      </c>
      <c r="B390" s="27">
        <v>44130</v>
      </c>
      <c r="C390" s="19" t="s">
        <v>2678</v>
      </c>
      <c r="D390" s="11" t="s">
        <v>6150</v>
      </c>
      <c r="E390" s="19">
        <v>3</v>
      </c>
      <c r="F390" s="19" t="s">
        <v>2679</v>
      </c>
      <c r="G390" s="19" t="s">
        <v>2680</v>
      </c>
      <c r="H390" s="11" t="s">
        <v>19</v>
      </c>
      <c r="I390" s="11" t="s">
        <v>6195</v>
      </c>
      <c r="J390" s="11" t="s">
        <v>6187</v>
      </c>
      <c r="K390" s="28">
        <v>0.2</v>
      </c>
      <c r="L390" s="29">
        <v>3.8849999999999998</v>
      </c>
      <c r="M390" s="29">
        <v>11.654999999999999</v>
      </c>
      <c r="N390" s="11" t="s">
        <v>6218</v>
      </c>
      <c r="O390" s="11" t="s">
        <v>6224</v>
      </c>
      <c r="P390" s="11" t="s">
        <v>6190</v>
      </c>
    </row>
    <row r="391" spans="1:16" x14ac:dyDescent="0.35">
      <c r="A391" s="2" t="s">
        <v>2683</v>
      </c>
      <c r="B391" s="3">
        <v>43536</v>
      </c>
      <c r="C391" s="2" t="s">
        <v>2684</v>
      </c>
      <c r="D391" t="s">
        <v>6169</v>
      </c>
      <c r="E391" s="2">
        <v>3</v>
      </c>
      <c r="F391" s="2" t="s">
        <v>2685</v>
      </c>
      <c r="G391" s="2" t="s">
        <v>2686</v>
      </c>
      <c r="H391" t="s">
        <v>19</v>
      </c>
      <c r="I391" t="s">
        <v>6195</v>
      </c>
      <c r="J391" t="s">
        <v>6187</v>
      </c>
      <c r="K391" s="4">
        <v>0.5</v>
      </c>
      <c r="L391" s="5">
        <v>7.77</v>
      </c>
      <c r="M391" s="5">
        <v>23.31</v>
      </c>
      <c r="N391" t="s">
        <v>6218</v>
      </c>
      <c r="O391" t="s">
        <v>6224</v>
      </c>
      <c r="P391" t="s">
        <v>6190</v>
      </c>
    </row>
    <row r="392" spans="1:16" x14ac:dyDescent="0.35">
      <c r="A392" s="19" t="s">
        <v>2689</v>
      </c>
      <c r="B392" s="27">
        <v>44245</v>
      </c>
      <c r="C392" s="19" t="s">
        <v>2690</v>
      </c>
      <c r="D392" s="11" t="s">
        <v>6144</v>
      </c>
      <c r="E392" s="19">
        <v>2</v>
      </c>
      <c r="F392" s="19" t="s">
        <v>2691</v>
      </c>
      <c r="G392" s="19" t="s">
        <v>2692</v>
      </c>
      <c r="H392" s="11" t="s">
        <v>19</v>
      </c>
      <c r="I392" s="11" t="s">
        <v>6194</v>
      </c>
      <c r="J392" s="11" t="s">
        <v>6187</v>
      </c>
      <c r="K392" s="28">
        <v>0.5</v>
      </c>
      <c r="L392" s="29">
        <v>7.29</v>
      </c>
      <c r="M392" s="29">
        <v>14.58</v>
      </c>
      <c r="N392" s="11" t="s">
        <v>6217</v>
      </c>
      <c r="O392" s="11" t="s">
        <v>6224</v>
      </c>
      <c r="P392" s="11" t="s">
        <v>6190</v>
      </c>
    </row>
    <row r="393" spans="1:16" x14ac:dyDescent="0.35">
      <c r="A393" s="2" t="s">
        <v>2694</v>
      </c>
      <c r="B393" s="3">
        <v>44133</v>
      </c>
      <c r="C393" s="2" t="s">
        <v>2695</v>
      </c>
      <c r="D393" t="s">
        <v>6157</v>
      </c>
      <c r="E393" s="2">
        <v>2</v>
      </c>
      <c r="F393" s="2" t="s">
        <v>2696</v>
      </c>
      <c r="G393" s="2" t="s">
        <v>2697</v>
      </c>
      <c r="H393" t="s">
        <v>19</v>
      </c>
      <c r="I393" t="s">
        <v>6193</v>
      </c>
      <c r="J393" t="s">
        <v>6188</v>
      </c>
      <c r="K393" s="4">
        <v>0.5</v>
      </c>
      <c r="L393" s="5">
        <v>6.75</v>
      </c>
      <c r="M393" s="5">
        <v>13.5</v>
      </c>
      <c r="N393" t="s">
        <v>6216</v>
      </c>
      <c r="O393" t="s">
        <v>6221</v>
      </c>
      <c r="P393" t="s">
        <v>6191</v>
      </c>
    </row>
    <row r="394" spans="1:16" x14ac:dyDescent="0.35">
      <c r="A394" s="19" t="s">
        <v>2699</v>
      </c>
      <c r="B394" s="27">
        <v>44445</v>
      </c>
      <c r="C394" s="19" t="s">
        <v>2700</v>
      </c>
      <c r="D394" s="11" t="s">
        <v>6171</v>
      </c>
      <c r="E394" s="19">
        <v>6</v>
      </c>
      <c r="F394" s="19" t="s">
        <v>2701</v>
      </c>
      <c r="G394" s="19" t="s">
        <v>2702</v>
      </c>
      <c r="H394" s="11" t="s">
        <v>19</v>
      </c>
      <c r="I394" s="11" t="s">
        <v>6194</v>
      </c>
      <c r="J394" s="11" t="s">
        <v>6186</v>
      </c>
      <c r="K394" s="28">
        <v>1</v>
      </c>
      <c r="L394" s="29">
        <v>14.85</v>
      </c>
      <c r="M394" s="29">
        <v>89.1</v>
      </c>
      <c r="N394" s="11" t="s">
        <v>6217</v>
      </c>
      <c r="O394" s="11" t="s">
        <v>6222</v>
      </c>
      <c r="P394" s="11" t="s">
        <v>6191</v>
      </c>
    </row>
    <row r="395" spans="1:16" x14ac:dyDescent="0.35">
      <c r="A395" s="2" t="s">
        <v>2699</v>
      </c>
      <c r="B395" s="3">
        <v>44445</v>
      </c>
      <c r="C395" s="2" t="s">
        <v>2700</v>
      </c>
      <c r="D395" t="s">
        <v>6167</v>
      </c>
      <c r="E395" s="2">
        <v>1</v>
      </c>
      <c r="F395" s="2" t="s">
        <v>2701</v>
      </c>
      <c r="G395" s="2" t="s">
        <v>2702</v>
      </c>
      <c r="H395" t="s">
        <v>19</v>
      </c>
      <c r="I395" t="s">
        <v>6193</v>
      </c>
      <c r="J395" t="s">
        <v>6186</v>
      </c>
      <c r="K395" s="4">
        <v>0.2</v>
      </c>
      <c r="L395" s="5">
        <v>3.8849999999999998</v>
      </c>
      <c r="M395" s="5">
        <v>3.8849999999999998</v>
      </c>
      <c r="N395" t="s">
        <v>6216</v>
      </c>
      <c r="O395" t="s">
        <v>6222</v>
      </c>
      <c r="P395" t="s">
        <v>6191</v>
      </c>
    </row>
    <row r="396" spans="1:16" x14ac:dyDescent="0.35">
      <c r="A396" s="19" t="s">
        <v>2710</v>
      </c>
      <c r="B396" s="27">
        <v>44083</v>
      </c>
      <c r="C396" s="19" t="s">
        <v>2711</v>
      </c>
      <c r="D396" s="11" t="s">
        <v>6142</v>
      </c>
      <c r="E396" s="19">
        <v>4</v>
      </c>
      <c r="F396" s="19" t="s">
        <v>2712</v>
      </c>
      <c r="G396" s="19" t="s">
        <v>2713</v>
      </c>
      <c r="H396" s="11" t="s">
        <v>19</v>
      </c>
      <c r="I396" s="11" t="s">
        <v>6192</v>
      </c>
      <c r="J396" s="11" t="s">
        <v>6186</v>
      </c>
      <c r="K396" s="28">
        <v>2.5</v>
      </c>
      <c r="L396" s="29">
        <v>27.484999999999996</v>
      </c>
      <c r="M396" s="29">
        <v>109.93999999999998</v>
      </c>
      <c r="N396" s="11" t="s">
        <v>6219</v>
      </c>
      <c r="O396" s="11" t="s">
        <v>6222</v>
      </c>
      <c r="P396" s="11" t="s">
        <v>6191</v>
      </c>
    </row>
    <row r="397" spans="1:16" x14ac:dyDescent="0.35">
      <c r="A397" s="2" t="s">
        <v>2716</v>
      </c>
      <c r="B397" s="3">
        <v>44465</v>
      </c>
      <c r="C397" s="2" t="s">
        <v>2717</v>
      </c>
      <c r="D397" t="s">
        <v>6169</v>
      </c>
      <c r="E397" s="2">
        <v>6</v>
      </c>
      <c r="F397" s="2" t="s">
        <v>2718</v>
      </c>
      <c r="G397" s="2" t="s">
        <v>2719</v>
      </c>
      <c r="H397" t="s">
        <v>19</v>
      </c>
      <c r="I397" t="s">
        <v>6195</v>
      </c>
      <c r="J397" t="s">
        <v>6187</v>
      </c>
      <c r="K397" s="4">
        <v>0.5</v>
      </c>
      <c r="L397" s="5">
        <v>7.77</v>
      </c>
      <c r="M397" s="5">
        <v>46.62</v>
      </c>
      <c r="N397" t="s">
        <v>6218</v>
      </c>
      <c r="O397" t="s">
        <v>6224</v>
      </c>
      <c r="P397" t="s">
        <v>6190</v>
      </c>
    </row>
    <row r="398" spans="1:16" x14ac:dyDescent="0.35">
      <c r="A398" s="19" t="s">
        <v>2721</v>
      </c>
      <c r="B398" s="27">
        <v>44140</v>
      </c>
      <c r="C398" s="19" t="s">
        <v>2722</v>
      </c>
      <c r="D398" s="11" t="s">
        <v>6180</v>
      </c>
      <c r="E398" s="19">
        <v>5</v>
      </c>
      <c r="F398" s="19" t="s">
        <v>2723</v>
      </c>
      <c r="G398" s="19" t="s">
        <v>2724</v>
      </c>
      <c r="H398" s="11" t="s">
        <v>19</v>
      </c>
      <c r="I398" s="11" t="s">
        <v>6193</v>
      </c>
      <c r="J398" s="11" t="s">
        <v>6186</v>
      </c>
      <c r="K398" s="28">
        <v>0.5</v>
      </c>
      <c r="L398" s="29">
        <v>7.77</v>
      </c>
      <c r="M398" s="29">
        <v>38.849999999999994</v>
      </c>
      <c r="N398" s="11" t="s">
        <v>6216</v>
      </c>
      <c r="O398" s="11" t="s">
        <v>6222</v>
      </c>
      <c r="P398" s="11" t="s">
        <v>6191</v>
      </c>
    </row>
    <row r="399" spans="1:16" x14ac:dyDescent="0.35">
      <c r="A399" s="2" t="s">
        <v>2727</v>
      </c>
      <c r="B399" s="3">
        <v>43720</v>
      </c>
      <c r="C399" s="2" t="s">
        <v>2728</v>
      </c>
      <c r="D399" t="s">
        <v>6169</v>
      </c>
      <c r="E399" s="2">
        <v>4</v>
      </c>
      <c r="F399" s="2" t="s">
        <v>2729</v>
      </c>
      <c r="G399" s="2" t="s">
        <v>2730</v>
      </c>
      <c r="H399" t="s">
        <v>19</v>
      </c>
      <c r="I399" t="s">
        <v>6195</v>
      </c>
      <c r="J399" t="s">
        <v>6187</v>
      </c>
      <c r="K399" s="4">
        <v>0.5</v>
      </c>
      <c r="L399" s="5">
        <v>7.77</v>
      </c>
      <c r="M399" s="5">
        <v>31.08</v>
      </c>
      <c r="N399" t="s">
        <v>6218</v>
      </c>
      <c r="O399" t="s">
        <v>6224</v>
      </c>
      <c r="P399" t="s">
        <v>6190</v>
      </c>
    </row>
    <row r="400" spans="1:16" x14ac:dyDescent="0.35">
      <c r="A400" s="19" t="s">
        <v>2733</v>
      </c>
      <c r="B400" s="27">
        <v>43677</v>
      </c>
      <c r="C400" s="19" t="s">
        <v>2734</v>
      </c>
      <c r="D400" s="11" t="s">
        <v>6154</v>
      </c>
      <c r="E400" s="19">
        <v>6</v>
      </c>
      <c r="F400" s="19" t="s">
        <v>2735</v>
      </c>
      <c r="G400" s="19" t="s">
        <v>2736</v>
      </c>
      <c r="H400" s="11" t="s">
        <v>19</v>
      </c>
      <c r="I400" s="11" t="s">
        <v>6193</v>
      </c>
      <c r="J400" s="11" t="s">
        <v>6187</v>
      </c>
      <c r="K400" s="28">
        <v>0.2</v>
      </c>
      <c r="L400" s="29">
        <v>2.9849999999999999</v>
      </c>
      <c r="M400" s="29">
        <v>17.91</v>
      </c>
      <c r="N400" s="11" t="s">
        <v>6216</v>
      </c>
      <c r="O400" s="11" t="s">
        <v>6224</v>
      </c>
      <c r="P400" s="11" t="s">
        <v>6190</v>
      </c>
    </row>
    <row r="401" spans="1:16" x14ac:dyDescent="0.35">
      <c r="A401" s="2" t="s">
        <v>2739</v>
      </c>
      <c r="B401" s="3">
        <v>43539</v>
      </c>
      <c r="C401" s="2" t="s">
        <v>2740</v>
      </c>
      <c r="D401" t="s">
        <v>6185</v>
      </c>
      <c r="E401" s="2">
        <v>6</v>
      </c>
      <c r="F401" s="2" t="s">
        <v>2741</v>
      </c>
      <c r="G401" s="2" t="s">
        <v>2742</v>
      </c>
      <c r="H401" t="s">
        <v>28</v>
      </c>
      <c r="I401" t="s">
        <v>6194</v>
      </c>
      <c r="J401" t="s">
        <v>6187</v>
      </c>
      <c r="K401" s="4">
        <v>2.5</v>
      </c>
      <c r="L401" s="5">
        <v>27.945</v>
      </c>
      <c r="M401" s="5">
        <v>167.67000000000002</v>
      </c>
      <c r="N401" t="s">
        <v>6217</v>
      </c>
      <c r="O401" t="s">
        <v>6224</v>
      </c>
      <c r="P401" t="s">
        <v>6191</v>
      </c>
    </row>
    <row r="402" spans="1:16" x14ac:dyDescent="0.35">
      <c r="A402" s="19" t="s">
        <v>2745</v>
      </c>
      <c r="B402" s="27">
        <v>44332</v>
      </c>
      <c r="C402" s="19" t="s">
        <v>2746</v>
      </c>
      <c r="D402" s="11" t="s">
        <v>6170</v>
      </c>
      <c r="E402" s="19">
        <v>4</v>
      </c>
      <c r="F402" s="19" t="s">
        <v>2747</v>
      </c>
      <c r="G402" s="19" t="s">
        <v>2748</v>
      </c>
      <c r="H402" s="11" t="s">
        <v>19</v>
      </c>
      <c r="I402" s="11" t="s">
        <v>6195</v>
      </c>
      <c r="J402" s="11" t="s">
        <v>6186</v>
      </c>
      <c r="K402" s="28">
        <v>1</v>
      </c>
      <c r="L402" s="29">
        <v>15.85</v>
      </c>
      <c r="M402" s="29">
        <v>63.4</v>
      </c>
      <c r="N402" s="11" t="s">
        <v>6218</v>
      </c>
      <c r="O402" s="11" t="s">
        <v>6222</v>
      </c>
      <c r="P402" s="11" t="s">
        <v>6191</v>
      </c>
    </row>
    <row r="403" spans="1:16" x14ac:dyDescent="0.35">
      <c r="A403" s="2" t="s">
        <v>2751</v>
      </c>
      <c r="B403" s="3">
        <v>43591</v>
      </c>
      <c r="C403" s="2" t="s">
        <v>2752</v>
      </c>
      <c r="D403" t="s">
        <v>6159</v>
      </c>
      <c r="E403" s="2">
        <v>2</v>
      </c>
      <c r="F403" s="2" t="s">
        <v>2753</v>
      </c>
      <c r="G403" s="2" t="s">
        <v>2754</v>
      </c>
      <c r="H403" t="s">
        <v>19</v>
      </c>
      <c r="I403" t="s">
        <v>6195</v>
      </c>
      <c r="J403" t="s">
        <v>6188</v>
      </c>
      <c r="K403" s="4">
        <v>0.2</v>
      </c>
      <c r="L403" s="5">
        <v>4.3650000000000002</v>
      </c>
      <c r="M403" s="5">
        <v>8.73</v>
      </c>
      <c r="N403" t="s">
        <v>6218</v>
      </c>
      <c r="O403" t="s">
        <v>6221</v>
      </c>
      <c r="P403" t="s">
        <v>6190</v>
      </c>
    </row>
    <row r="404" spans="1:16" x14ac:dyDescent="0.35">
      <c r="A404" s="19" t="s">
        <v>2757</v>
      </c>
      <c r="B404" s="27">
        <v>43502</v>
      </c>
      <c r="C404" s="19" t="s">
        <v>2758</v>
      </c>
      <c r="D404" s="11" t="s">
        <v>6177</v>
      </c>
      <c r="E404" s="19">
        <v>3</v>
      </c>
      <c r="F404" s="19" t="s">
        <v>2759</v>
      </c>
      <c r="G404" s="19" t="s">
        <v>2760</v>
      </c>
      <c r="H404" s="11" t="s">
        <v>19</v>
      </c>
      <c r="I404" s="11" t="s">
        <v>6192</v>
      </c>
      <c r="J404" s="11" t="s">
        <v>6187</v>
      </c>
      <c r="K404" s="28">
        <v>1</v>
      </c>
      <c r="L404" s="29">
        <v>8.9499999999999993</v>
      </c>
      <c r="M404" s="29">
        <v>26.849999999999998</v>
      </c>
      <c r="N404" s="11" t="s">
        <v>6219</v>
      </c>
      <c r="O404" s="11" t="s">
        <v>6224</v>
      </c>
      <c r="P404" s="11" t="s">
        <v>6190</v>
      </c>
    </row>
    <row r="405" spans="1:16" x14ac:dyDescent="0.35">
      <c r="A405" s="2" t="s">
        <v>2763</v>
      </c>
      <c r="B405" s="3">
        <v>44295</v>
      </c>
      <c r="C405" s="2" t="s">
        <v>2764</v>
      </c>
      <c r="D405" t="s">
        <v>6145</v>
      </c>
      <c r="E405" s="2">
        <v>2</v>
      </c>
      <c r="F405" s="2" t="s">
        <v>2765</v>
      </c>
      <c r="G405" s="2" t="s">
        <v>2766</v>
      </c>
      <c r="H405" t="s">
        <v>19</v>
      </c>
      <c r="I405" t="s">
        <v>6195</v>
      </c>
      <c r="J405" t="s">
        <v>6186</v>
      </c>
      <c r="K405" s="4">
        <v>0.2</v>
      </c>
      <c r="L405" s="5">
        <v>4.7549999999999999</v>
      </c>
      <c r="M405" s="5">
        <v>9.51</v>
      </c>
      <c r="N405" t="s">
        <v>6218</v>
      </c>
      <c r="O405" t="s">
        <v>6222</v>
      </c>
      <c r="P405" t="s">
        <v>6191</v>
      </c>
    </row>
    <row r="406" spans="1:16" x14ac:dyDescent="0.35">
      <c r="A406" s="19" t="s">
        <v>2769</v>
      </c>
      <c r="B406" s="27">
        <v>43971</v>
      </c>
      <c r="C406" s="19" t="s">
        <v>2770</v>
      </c>
      <c r="D406" s="11" t="s">
        <v>6147</v>
      </c>
      <c r="E406" s="19">
        <v>4</v>
      </c>
      <c r="F406" s="19" t="s">
        <v>2771</v>
      </c>
      <c r="G406" s="19" t="s">
        <v>2772</v>
      </c>
      <c r="H406" s="11" t="s">
        <v>318</v>
      </c>
      <c r="I406" s="11" t="s">
        <v>6193</v>
      </c>
      <c r="J406" s="11" t="s">
        <v>6187</v>
      </c>
      <c r="K406" s="28">
        <v>1</v>
      </c>
      <c r="L406" s="29">
        <v>9.9499999999999993</v>
      </c>
      <c r="M406" s="29">
        <v>39.799999999999997</v>
      </c>
      <c r="N406" s="11" t="s">
        <v>6216</v>
      </c>
      <c r="O406" s="11" t="s">
        <v>6224</v>
      </c>
      <c r="P406" s="11" t="s">
        <v>6191</v>
      </c>
    </row>
    <row r="407" spans="1:16" x14ac:dyDescent="0.35">
      <c r="A407" s="2" t="s">
        <v>2775</v>
      </c>
      <c r="B407" s="3">
        <v>44167</v>
      </c>
      <c r="C407" s="2" t="s">
        <v>2776</v>
      </c>
      <c r="D407" t="s">
        <v>6139</v>
      </c>
      <c r="E407" s="2">
        <v>3</v>
      </c>
      <c r="F407" s="2" t="s">
        <v>2777</v>
      </c>
      <c r="G407" s="2" t="s">
        <v>2778</v>
      </c>
      <c r="H407" t="s">
        <v>19</v>
      </c>
      <c r="I407" t="s">
        <v>6194</v>
      </c>
      <c r="J407" t="s">
        <v>6188</v>
      </c>
      <c r="K407" s="4">
        <v>0.5</v>
      </c>
      <c r="L407" s="5">
        <v>8.25</v>
      </c>
      <c r="M407" s="5">
        <v>24.75</v>
      </c>
      <c r="N407" t="s">
        <v>6217</v>
      </c>
      <c r="O407" t="s">
        <v>6221</v>
      </c>
      <c r="P407" t="s">
        <v>6190</v>
      </c>
    </row>
    <row r="408" spans="1:16" x14ac:dyDescent="0.35">
      <c r="A408" s="19" t="s">
        <v>2781</v>
      </c>
      <c r="B408" s="27">
        <v>44416</v>
      </c>
      <c r="C408" s="19" t="s">
        <v>2782</v>
      </c>
      <c r="D408" s="11" t="s">
        <v>6141</v>
      </c>
      <c r="E408" s="19">
        <v>5</v>
      </c>
      <c r="F408" s="19" t="s">
        <v>2783</v>
      </c>
      <c r="G408" s="19" t="s">
        <v>2784</v>
      </c>
      <c r="H408" s="11" t="s">
        <v>19</v>
      </c>
      <c r="I408" s="11" t="s">
        <v>6194</v>
      </c>
      <c r="J408" s="11" t="s">
        <v>6188</v>
      </c>
      <c r="K408" s="28">
        <v>1</v>
      </c>
      <c r="L408" s="29">
        <v>13.75</v>
      </c>
      <c r="M408" s="29">
        <v>68.75</v>
      </c>
      <c r="N408" s="11" t="s">
        <v>6217</v>
      </c>
      <c r="O408" s="11" t="s">
        <v>6221</v>
      </c>
      <c r="P408" s="11" t="s">
        <v>6190</v>
      </c>
    </row>
    <row r="409" spans="1:16" x14ac:dyDescent="0.35">
      <c r="A409" s="2" t="s">
        <v>2787</v>
      </c>
      <c r="B409" s="3">
        <v>44595</v>
      </c>
      <c r="C409" s="2" t="s">
        <v>2788</v>
      </c>
      <c r="D409" t="s">
        <v>6139</v>
      </c>
      <c r="E409" s="2">
        <v>6</v>
      </c>
      <c r="F409" s="2" t="s">
        <v>2789</v>
      </c>
      <c r="G409" s="2" t="s">
        <v>6223</v>
      </c>
      <c r="H409" t="s">
        <v>318</v>
      </c>
      <c r="I409" t="s">
        <v>6194</v>
      </c>
      <c r="J409" t="s">
        <v>6188</v>
      </c>
      <c r="K409" s="4">
        <v>0.5</v>
      </c>
      <c r="L409" s="5">
        <v>8.25</v>
      </c>
      <c r="M409" s="5">
        <v>49.5</v>
      </c>
      <c r="N409" t="s">
        <v>6217</v>
      </c>
      <c r="O409" t="s">
        <v>6221</v>
      </c>
      <c r="P409" t="s">
        <v>6191</v>
      </c>
    </row>
    <row r="410" spans="1:16" x14ac:dyDescent="0.35">
      <c r="A410" s="19" t="s">
        <v>2792</v>
      </c>
      <c r="B410" s="27">
        <v>44659</v>
      </c>
      <c r="C410" s="19" t="s">
        <v>2793</v>
      </c>
      <c r="D410" s="11" t="s">
        <v>6175</v>
      </c>
      <c r="E410" s="19">
        <v>2</v>
      </c>
      <c r="F410" s="19" t="s">
        <v>2794</v>
      </c>
      <c r="G410" s="19" t="s">
        <v>2795</v>
      </c>
      <c r="H410" s="11" t="s">
        <v>19</v>
      </c>
      <c r="I410" s="11" t="s">
        <v>6193</v>
      </c>
      <c r="J410" s="11" t="s">
        <v>6188</v>
      </c>
      <c r="K410" s="28">
        <v>2.5</v>
      </c>
      <c r="L410" s="29">
        <v>25.874999999999996</v>
      </c>
      <c r="M410" s="29">
        <v>51.749999999999993</v>
      </c>
      <c r="N410" s="11" t="s">
        <v>6216</v>
      </c>
      <c r="O410" s="11" t="s">
        <v>6221</v>
      </c>
      <c r="P410" s="11" t="s">
        <v>6190</v>
      </c>
    </row>
    <row r="411" spans="1:16" x14ac:dyDescent="0.35">
      <c r="A411" s="2" t="s">
        <v>2798</v>
      </c>
      <c r="B411" s="3">
        <v>44203</v>
      </c>
      <c r="C411" s="2" t="s">
        <v>2799</v>
      </c>
      <c r="D411" t="s">
        <v>6170</v>
      </c>
      <c r="E411" s="2">
        <v>3</v>
      </c>
      <c r="F411" s="2" t="s">
        <v>2800</v>
      </c>
      <c r="G411" s="2" t="s">
        <v>6223</v>
      </c>
      <c r="H411" t="s">
        <v>318</v>
      </c>
      <c r="I411" t="s">
        <v>6195</v>
      </c>
      <c r="J411" t="s">
        <v>6186</v>
      </c>
      <c r="K411" s="4">
        <v>1</v>
      </c>
      <c r="L411" s="5">
        <v>15.85</v>
      </c>
      <c r="M411" s="5">
        <v>47.55</v>
      </c>
      <c r="N411" t="s">
        <v>6218</v>
      </c>
      <c r="O411" t="s">
        <v>6222</v>
      </c>
      <c r="P411" t="s">
        <v>6190</v>
      </c>
    </row>
    <row r="412" spans="1:16" x14ac:dyDescent="0.35">
      <c r="A412" s="19" t="s">
        <v>2803</v>
      </c>
      <c r="B412" s="27">
        <v>44441</v>
      </c>
      <c r="C412" s="19" t="s">
        <v>2804</v>
      </c>
      <c r="D412" s="11" t="s">
        <v>6167</v>
      </c>
      <c r="E412" s="19">
        <v>4</v>
      </c>
      <c r="F412" s="19" t="s">
        <v>2805</v>
      </c>
      <c r="G412" s="19" t="s">
        <v>6223</v>
      </c>
      <c r="H412" s="11" t="s">
        <v>19</v>
      </c>
      <c r="I412" s="11" t="s">
        <v>6193</v>
      </c>
      <c r="J412" s="11" t="s">
        <v>6186</v>
      </c>
      <c r="K412" s="28">
        <v>0.2</v>
      </c>
      <c r="L412" s="29">
        <v>3.8849999999999998</v>
      </c>
      <c r="M412" s="29">
        <v>15.54</v>
      </c>
      <c r="N412" s="11" t="s">
        <v>6216</v>
      </c>
      <c r="O412" s="11" t="s">
        <v>6222</v>
      </c>
      <c r="P412" s="11" t="s">
        <v>6191</v>
      </c>
    </row>
    <row r="413" spans="1:16" x14ac:dyDescent="0.35">
      <c r="A413" s="2" t="s">
        <v>2808</v>
      </c>
      <c r="B413" s="3">
        <v>44504</v>
      </c>
      <c r="C413" s="2" t="s">
        <v>2809</v>
      </c>
      <c r="D413" t="s">
        <v>6162</v>
      </c>
      <c r="E413" s="2">
        <v>6</v>
      </c>
      <c r="F413" s="2" t="s">
        <v>2810</v>
      </c>
      <c r="G413" s="2" t="s">
        <v>6223</v>
      </c>
      <c r="H413" t="s">
        <v>19</v>
      </c>
      <c r="I413" t="s">
        <v>6195</v>
      </c>
      <c r="J413" t="s">
        <v>6188</v>
      </c>
      <c r="K413" s="4">
        <v>1</v>
      </c>
      <c r="L413" s="5">
        <v>14.55</v>
      </c>
      <c r="M413" s="5">
        <v>87.300000000000011</v>
      </c>
      <c r="N413" t="s">
        <v>6218</v>
      </c>
      <c r="O413" t="s">
        <v>6221</v>
      </c>
      <c r="P413" t="s">
        <v>6190</v>
      </c>
    </row>
    <row r="414" spans="1:16" x14ac:dyDescent="0.35">
      <c r="A414" s="19" t="s">
        <v>2813</v>
      </c>
      <c r="B414" s="27">
        <v>44410</v>
      </c>
      <c r="C414" s="19" t="s">
        <v>2814</v>
      </c>
      <c r="D414" s="11" t="s">
        <v>6155</v>
      </c>
      <c r="E414" s="19">
        <v>5</v>
      </c>
      <c r="F414" s="19" t="s">
        <v>2815</v>
      </c>
      <c r="G414" s="19" t="s">
        <v>6223</v>
      </c>
      <c r="H414" s="11" t="s">
        <v>19</v>
      </c>
      <c r="I414" s="11" t="s">
        <v>6193</v>
      </c>
      <c r="J414" s="11" t="s">
        <v>6188</v>
      </c>
      <c r="K414" s="28">
        <v>1</v>
      </c>
      <c r="L414" s="29">
        <v>11.25</v>
      </c>
      <c r="M414" s="29">
        <v>56.25</v>
      </c>
      <c r="N414" s="11" t="s">
        <v>6216</v>
      </c>
      <c r="O414" s="11" t="s">
        <v>6221</v>
      </c>
      <c r="P414" s="11" t="s">
        <v>6190</v>
      </c>
    </row>
    <row r="415" spans="1:16" x14ac:dyDescent="0.35">
      <c r="A415" s="2" t="s">
        <v>2818</v>
      </c>
      <c r="B415" s="3">
        <v>43857</v>
      </c>
      <c r="C415" s="2" t="s">
        <v>2819</v>
      </c>
      <c r="D415" t="s">
        <v>6164</v>
      </c>
      <c r="E415" s="2">
        <v>1</v>
      </c>
      <c r="F415" s="2" t="s">
        <v>2820</v>
      </c>
      <c r="G415" s="2" t="s">
        <v>2821</v>
      </c>
      <c r="H415" t="s">
        <v>19</v>
      </c>
      <c r="I415" t="s">
        <v>6195</v>
      </c>
      <c r="J415" t="s">
        <v>6186</v>
      </c>
      <c r="K415" s="4">
        <v>2.5</v>
      </c>
      <c r="L415" s="5">
        <v>36.454999999999998</v>
      </c>
      <c r="M415" s="5">
        <v>36.454999999999998</v>
      </c>
      <c r="N415" t="s">
        <v>6218</v>
      </c>
      <c r="O415" t="s">
        <v>6222</v>
      </c>
      <c r="P415" t="s">
        <v>6190</v>
      </c>
    </row>
    <row r="416" spans="1:16" x14ac:dyDescent="0.35">
      <c r="A416" s="19" t="s">
        <v>2824</v>
      </c>
      <c r="B416" s="27">
        <v>43802</v>
      </c>
      <c r="C416" s="19" t="s">
        <v>2825</v>
      </c>
      <c r="D416" s="11" t="s">
        <v>6178</v>
      </c>
      <c r="E416" s="19">
        <v>3</v>
      </c>
      <c r="F416" s="19" t="s">
        <v>2826</v>
      </c>
      <c r="G416" s="19" t="s">
        <v>6223</v>
      </c>
      <c r="H416" s="11" t="s">
        <v>19</v>
      </c>
      <c r="I416" s="11" t="s">
        <v>6192</v>
      </c>
      <c r="J416" s="11" t="s">
        <v>6186</v>
      </c>
      <c r="K416" s="28">
        <v>0.2</v>
      </c>
      <c r="L416" s="29">
        <v>3.5849999999999995</v>
      </c>
      <c r="M416" s="29">
        <v>10.754999999999999</v>
      </c>
      <c r="N416" s="11" t="s">
        <v>6219</v>
      </c>
      <c r="O416" s="11" t="s">
        <v>6222</v>
      </c>
      <c r="P416" s="11" t="s">
        <v>6190</v>
      </c>
    </row>
    <row r="417" spans="1:16" x14ac:dyDescent="0.35">
      <c r="A417" s="2" t="s">
        <v>2829</v>
      </c>
      <c r="B417" s="3">
        <v>43683</v>
      </c>
      <c r="C417" s="2" t="s">
        <v>2830</v>
      </c>
      <c r="D417" t="s">
        <v>6174</v>
      </c>
      <c r="E417" s="2">
        <v>3</v>
      </c>
      <c r="F417" s="2" t="s">
        <v>2831</v>
      </c>
      <c r="G417" s="2" t="s">
        <v>2832</v>
      </c>
      <c r="H417" t="s">
        <v>19</v>
      </c>
      <c r="I417" t="s">
        <v>6192</v>
      </c>
      <c r="J417" t="s">
        <v>6188</v>
      </c>
      <c r="K417" s="4">
        <v>0.2</v>
      </c>
      <c r="L417" s="5">
        <v>2.9849999999999999</v>
      </c>
      <c r="M417" s="5">
        <v>8.9550000000000001</v>
      </c>
      <c r="N417" t="s">
        <v>6219</v>
      </c>
      <c r="O417" t="s">
        <v>6221</v>
      </c>
      <c r="P417" t="s">
        <v>6191</v>
      </c>
    </row>
    <row r="418" spans="1:16" x14ac:dyDescent="0.35">
      <c r="A418" s="19" t="s">
        <v>2834</v>
      </c>
      <c r="B418" s="27">
        <v>43901</v>
      </c>
      <c r="C418" s="19" t="s">
        <v>2835</v>
      </c>
      <c r="D418" s="11" t="s">
        <v>6180</v>
      </c>
      <c r="E418" s="19">
        <v>3</v>
      </c>
      <c r="F418" s="19" t="s">
        <v>2836</v>
      </c>
      <c r="G418" s="19" t="s">
        <v>6223</v>
      </c>
      <c r="H418" s="11" t="s">
        <v>19</v>
      </c>
      <c r="I418" s="11" t="s">
        <v>6193</v>
      </c>
      <c r="J418" s="11" t="s">
        <v>6186</v>
      </c>
      <c r="K418" s="28">
        <v>0.5</v>
      </c>
      <c r="L418" s="29">
        <v>7.77</v>
      </c>
      <c r="M418" s="29">
        <v>23.31</v>
      </c>
      <c r="N418" s="11" t="s">
        <v>6216</v>
      </c>
      <c r="O418" s="11" t="s">
        <v>6222</v>
      </c>
      <c r="P418" s="11" t="s">
        <v>6190</v>
      </c>
    </row>
    <row r="419" spans="1:16" x14ac:dyDescent="0.35">
      <c r="A419" s="2" t="s">
        <v>2839</v>
      </c>
      <c r="B419" s="3">
        <v>44457</v>
      </c>
      <c r="C419" s="2" t="s">
        <v>2840</v>
      </c>
      <c r="D419" t="s">
        <v>6182</v>
      </c>
      <c r="E419" s="2">
        <v>1</v>
      </c>
      <c r="F419" s="2" t="s">
        <v>2841</v>
      </c>
      <c r="G419" s="2" t="s">
        <v>6223</v>
      </c>
      <c r="H419" t="s">
        <v>19</v>
      </c>
      <c r="I419" t="s">
        <v>6193</v>
      </c>
      <c r="J419" t="s">
        <v>6186</v>
      </c>
      <c r="K419" s="4">
        <v>2.5</v>
      </c>
      <c r="L419" s="5">
        <v>29.784999999999997</v>
      </c>
      <c r="M419" s="5">
        <v>29.784999999999997</v>
      </c>
      <c r="N419" t="s">
        <v>6216</v>
      </c>
      <c r="O419" t="s">
        <v>6222</v>
      </c>
      <c r="P419" t="s">
        <v>6190</v>
      </c>
    </row>
    <row r="420" spans="1:16" x14ac:dyDescent="0.35">
      <c r="A420" s="19" t="s">
        <v>2844</v>
      </c>
      <c r="B420" s="27">
        <v>44142</v>
      </c>
      <c r="C420" s="19" t="s">
        <v>2845</v>
      </c>
      <c r="D420" s="11" t="s">
        <v>6182</v>
      </c>
      <c r="E420" s="19">
        <v>5</v>
      </c>
      <c r="F420" s="19" t="s">
        <v>2846</v>
      </c>
      <c r="G420" s="19" t="s">
        <v>2847</v>
      </c>
      <c r="H420" s="11" t="s">
        <v>19</v>
      </c>
      <c r="I420" s="11" t="s">
        <v>6193</v>
      </c>
      <c r="J420" s="11" t="s">
        <v>6186</v>
      </c>
      <c r="K420" s="28">
        <v>2.5</v>
      </c>
      <c r="L420" s="29">
        <v>29.784999999999997</v>
      </c>
      <c r="M420" s="29">
        <v>148.92499999999998</v>
      </c>
      <c r="N420" s="11" t="s">
        <v>6216</v>
      </c>
      <c r="O420" s="11" t="s">
        <v>6222</v>
      </c>
      <c r="P420" s="11" t="s">
        <v>6190</v>
      </c>
    </row>
    <row r="421" spans="1:16" x14ac:dyDescent="0.35">
      <c r="A421" s="2" t="s">
        <v>2849</v>
      </c>
      <c r="B421" s="3">
        <v>44739</v>
      </c>
      <c r="C421" s="2" t="s">
        <v>2850</v>
      </c>
      <c r="D421" t="s">
        <v>6160</v>
      </c>
      <c r="E421" s="2">
        <v>1</v>
      </c>
      <c r="F421" s="2" t="s">
        <v>2851</v>
      </c>
      <c r="G421" s="2" t="s">
        <v>2852</v>
      </c>
      <c r="H421" t="s">
        <v>19</v>
      </c>
      <c r="I421" t="s">
        <v>6195</v>
      </c>
      <c r="J421" t="s">
        <v>6188</v>
      </c>
      <c r="K421" s="4">
        <v>0.5</v>
      </c>
      <c r="L421" s="5">
        <v>8.73</v>
      </c>
      <c r="M421" s="5">
        <v>8.73</v>
      </c>
      <c r="N421" t="s">
        <v>6218</v>
      </c>
      <c r="O421" t="s">
        <v>6221</v>
      </c>
      <c r="P421" t="s">
        <v>6190</v>
      </c>
    </row>
    <row r="422" spans="1:16" x14ac:dyDescent="0.35">
      <c r="A422" s="19" t="s">
        <v>2855</v>
      </c>
      <c r="B422" s="27">
        <v>43866</v>
      </c>
      <c r="C422" s="19" t="s">
        <v>2586</v>
      </c>
      <c r="D422" s="11" t="s">
        <v>6169</v>
      </c>
      <c r="E422" s="19">
        <v>4</v>
      </c>
      <c r="F422" s="19" t="s">
        <v>2587</v>
      </c>
      <c r="G422" s="19" t="s">
        <v>2588</v>
      </c>
      <c r="H422" s="11" t="s">
        <v>19</v>
      </c>
      <c r="I422" s="11" t="s">
        <v>6195</v>
      </c>
      <c r="J422" s="11" t="s">
        <v>6187</v>
      </c>
      <c r="K422" s="28">
        <v>0.5</v>
      </c>
      <c r="L422" s="29">
        <v>7.77</v>
      </c>
      <c r="M422" s="29">
        <v>31.08</v>
      </c>
      <c r="N422" s="11" t="s">
        <v>6218</v>
      </c>
      <c r="O422" s="11" t="s">
        <v>6224</v>
      </c>
      <c r="P422" s="11" t="s">
        <v>6191</v>
      </c>
    </row>
    <row r="423" spans="1:16" x14ac:dyDescent="0.35">
      <c r="A423" s="2" t="s">
        <v>2855</v>
      </c>
      <c r="B423" s="3">
        <v>43866</v>
      </c>
      <c r="C423" s="2" t="s">
        <v>2586</v>
      </c>
      <c r="D423" t="s">
        <v>6168</v>
      </c>
      <c r="E423" s="2">
        <v>6</v>
      </c>
      <c r="F423" s="2" t="s">
        <v>2587</v>
      </c>
      <c r="G423" s="2" t="s">
        <v>2588</v>
      </c>
      <c r="H423" t="s">
        <v>19</v>
      </c>
      <c r="I423" t="s">
        <v>6193</v>
      </c>
      <c r="J423" t="s">
        <v>6187</v>
      </c>
      <c r="K423" s="4">
        <v>2.5</v>
      </c>
      <c r="L423" s="5">
        <v>22.884999999999998</v>
      </c>
      <c r="M423" s="5">
        <v>137.31</v>
      </c>
      <c r="N423" t="s">
        <v>6216</v>
      </c>
      <c r="O423" t="s">
        <v>6224</v>
      </c>
      <c r="P423" t="s">
        <v>6191</v>
      </c>
    </row>
    <row r="424" spans="1:16" x14ac:dyDescent="0.35">
      <c r="A424" s="19" t="s">
        <v>2866</v>
      </c>
      <c r="B424" s="27">
        <v>43868</v>
      </c>
      <c r="C424" s="19" t="s">
        <v>2867</v>
      </c>
      <c r="D424" s="11" t="s">
        <v>6158</v>
      </c>
      <c r="E424" s="19">
        <v>5</v>
      </c>
      <c r="F424" s="19" t="s">
        <v>2868</v>
      </c>
      <c r="G424" s="19" t="s">
        <v>6223</v>
      </c>
      <c r="H424" s="11" t="s">
        <v>19</v>
      </c>
      <c r="I424" s="11" t="s">
        <v>6193</v>
      </c>
      <c r="J424" s="11" t="s">
        <v>6187</v>
      </c>
      <c r="K424" s="28">
        <v>0.5</v>
      </c>
      <c r="L424" s="29">
        <v>5.97</v>
      </c>
      <c r="M424" s="29">
        <v>29.849999999999998</v>
      </c>
      <c r="N424" s="11" t="s">
        <v>6216</v>
      </c>
      <c r="O424" s="11" t="s">
        <v>6224</v>
      </c>
      <c r="P424" s="11" t="s">
        <v>6191</v>
      </c>
    </row>
    <row r="425" spans="1:16" x14ac:dyDescent="0.35">
      <c r="A425" s="2" t="s">
        <v>2871</v>
      </c>
      <c r="B425" s="3">
        <v>44183</v>
      </c>
      <c r="C425" s="2" t="s">
        <v>2872</v>
      </c>
      <c r="D425" t="s">
        <v>6146</v>
      </c>
      <c r="E425" s="2">
        <v>3</v>
      </c>
      <c r="F425" s="2" t="s">
        <v>2873</v>
      </c>
      <c r="G425" s="2" t="s">
        <v>6223</v>
      </c>
      <c r="H425" t="s">
        <v>19</v>
      </c>
      <c r="I425" t="s">
        <v>6192</v>
      </c>
      <c r="J425" t="s">
        <v>6188</v>
      </c>
      <c r="K425" s="4">
        <v>0.5</v>
      </c>
      <c r="L425" s="5">
        <v>5.97</v>
      </c>
      <c r="M425" s="5">
        <v>17.91</v>
      </c>
      <c r="N425" t="s">
        <v>6219</v>
      </c>
      <c r="O425" t="s">
        <v>6221</v>
      </c>
      <c r="P425" t="s">
        <v>6191</v>
      </c>
    </row>
    <row r="426" spans="1:16" x14ac:dyDescent="0.35">
      <c r="A426" s="19" t="s">
        <v>2876</v>
      </c>
      <c r="B426" s="27">
        <v>44431</v>
      </c>
      <c r="C426" s="19" t="s">
        <v>2877</v>
      </c>
      <c r="D426" s="11" t="s">
        <v>6176</v>
      </c>
      <c r="E426" s="19">
        <v>3</v>
      </c>
      <c r="F426" s="19" t="s">
        <v>2878</v>
      </c>
      <c r="G426" s="19" t="s">
        <v>2879</v>
      </c>
      <c r="H426" s="11" t="s">
        <v>19</v>
      </c>
      <c r="I426" s="11" t="s">
        <v>6194</v>
      </c>
      <c r="J426" s="11" t="s">
        <v>6186</v>
      </c>
      <c r="K426" s="28">
        <v>0.5</v>
      </c>
      <c r="L426" s="29">
        <v>8.91</v>
      </c>
      <c r="M426" s="29">
        <v>26.73</v>
      </c>
      <c r="N426" s="11" t="s">
        <v>6217</v>
      </c>
      <c r="O426" s="11" t="s">
        <v>6222</v>
      </c>
      <c r="P426" s="11" t="s">
        <v>6190</v>
      </c>
    </row>
    <row r="427" spans="1:16" x14ac:dyDescent="0.35">
      <c r="A427" s="2" t="s">
        <v>2882</v>
      </c>
      <c r="B427" s="3">
        <v>44428</v>
      </c>
      <c r="C427" s="2" t="s">
        <v>2883</v>
      </c>
      <c r="D427" t="s">
        <v>6177</v>
      </c>
      <c r="E427" s="2">
        <v>2</v>
      </c>
      <c r="F427" s="2" t="s">
        <v>2884</v>
      </c>
      <c r="G427" s="2" t="s">
        <v>2885</v>
      </c>
      <c r="H427" t="s">
        <v>19</v>
      </c>
      <c r="I427" t="s">
        <v>6192</v>
      </c>
      <c r="J427" t="s">
        <v>6187</v>
      </c>
      <c r="K427" s="4">
        <v>1</v>
      </c>
      <c r="L427" s="5">
        <v>8.9499999999999993</v>
      </c>
      <c r="M427" s="5">
        <v>17.899999999999999</v>
      </c>
      <c r="N427" t="s">
        <v>6219</v>
      </c>
      <c r="O427" t="s">
        <v>6224</v>
      </c>
      <c r="P427" t="s">
        <v>6191</v>
      </c>
    </row>
    <row r="428" spans="1:16" x14ac:dyDescent="0.35">
      <c r="A428" s="19" t="s">
        <v>2888</v>
      </c>
      <c r="B428" s="27">
        <v>43556</v>
      </c>
      <c r="C428" s="19" t="s">
        <v>2889</v>
      </c>
      <c r="D428" s="11" t="s">
        <v>6178</v>
      </c>
      <c r="E428" s="19">
        <v>4</v>
      </c>
      <c r="F428" s="19" t="s">
        <v>2890</v>
      </c>
      <c r="G428" s="19" t="s">
        <v>2891</v>
      </c>
      <c r="H428" s="11" t="s">
        <v>318</v>
      </c>
      <c r="I428" s="11" t="s">
        <v>6192</v>
      </c>
      <c r="J428" s="11" t="s">
        <v>6186</v>
      </c>
      <c r="K428" s="28">
        <v>0.2</v>
      </c>
      <c r="L428" s="29">
        <v>3.5849999999999995</v>
      </c>
      <c r="M428" s="29">
        <v>14.339999999999998</v>
      </c>
      <c r="N428" s="11" t="s">
        <v>6219</v>
      </c>
      <c r="O428" s="11" t="s">
        <v>6222</v>
      </c>
      <c r="P428" s="11" t="s">
        <v>6190</v>
      </c>
    </row>
    <row r="429" spans="1:16" x14ac:dyDescent="0.35">
      <c r="A429" s="2" t="s">
        <v>2894</v>
      </c>
      <c r="B429" s="3">
        <v>44224</v>
      </c>
      <c r="C429" s="2" t="s">
        <v>2895</v>
      </c>
      <c r="D429" t="s">
        <v>6175</v>
      </c>
      <c r="E429" s="2">
        <v>3</v>
      </c>
      <c r="F429" s="2" t="s">
        <v>2896</v>
      </c>
      <c r="G429" s="2" t="s">
        <v>6223</v>
      </c>
      <c r="H429" t="s">
        <v>19</v>
      </c>
      <c r="I429" t="s">
        <v>6193</v>
      </c>
      <c r="J429" t="s">
        <v>6188</v>
      </c>
      <c r="K429" s="4">
        <v>2.5</v>
      </c>
      <c r="L429" s="5">
        <v>25.874999999999996</v>
      </c>
      <c r="M429" s="5">
        <v>77.624999999999986</v>
      </c>
      <c r="N429" t="s">
        <v>6216</v>
      </c>
      <c r="O429" t="s">
        <v>6221</v>
      </c>
      <c r="P429" t="s">
        <v>6190</v>
      </c>
    </row>
    <row r="430" spans="1:16" x14ac:dyDescent="0.35">
      <c r="A430" s="19" t="s">
        <v>2899</v>
      </c>
      <c r="B430" s="27">
        <v>43759</v>
      </c>
      <c r="C430" s="19" t="s">
        <v>2900</v>
      </c>
      <c r="D430" s="11" t="s">
        <v>6179</v>
      </c>
      <c r="E430" s="19">
        <v>5</v>
      </c>
      <c r="F430" s="19" t="s">
        <v>2901</v>
      </c>
      <c r="G430" s="19" t="s">
        <v>2902</v>
      </c>
      <c r="H430" s="11" t="s">
        <v>19</v>
      </c>
      <c r="I430" s="11" t="s">
        <v>6192</v>
      </c>
      <c r="J430" s="11" t="s">
        <v>6186</v>
      </c>
      <c r="K430" s="28">
        <v>1</v>
      </c>
      <c r="L430" s="29">
        <v>11.95</v>
      </c>
      <c r="M430" s="29">
        <v>59.75</v>
      </c>
      <c r="N430" s="11" t="s">
        <v>6219</v>
      </c>
      <c r="O430" s="11" t="s">
        <v>6222</v>
      </c>
      <c r="P430" s="11" t="s">
        <v>6191</v>
      </c>
    </row>
    <row r="431" spans="1:16" x14ac:dyDescent="0.35">
      <c r="A431" s="2" t="s">
        <v>2905</v>
      </c>
      <c r="B431" s="3">
        <v>44367</v>
      </c>
      <c r="C431" s="2" t="s">
        <v>2586</v>
      </c>
      <c r="D431" t="s">
        <v>6140</v>
      </c>
      <c r="E431" s="2">
        <v>6</v>
      </c>
      <c r="F431" s="2" t="s">
        <v>2587</v>
      </c>
      <c r="G431" s="2" t="s">
        <v>2588</v>
      </c>
      <c r="H431" t="s">
        <v>19</v>
      </c>
      <c r="I431" t="s">
        <v>6193</v>
      </c>
      <c r="J431" t="s">
        <v>6186</v>
      </c>
      <c r="K431" s="4">
        <v>1</v>
      </c>
      <c r="L431" s="5">
        <v>12.95</v>
      </c>
      <c r="M431" s="5">
        <v>77.699999999999989</v>
      </c>
      <c r="N431" t="s">
        <v>6216</v>
      </c>
      <c r="O431" t="s">
        <v>6222</v>
      </c>
      <c r="P431" t="s">
        <v>6191</v>
      </c>
    </row>
    <row r="432" spans="1:16" x14ac:dyDescent="0.35">
      <c r="A432" s="19" t="s">
        <v>2911</v>
      </c>
      <c r="B432" s="27">
        <v>44504</v>
      </c>
      <c r="C432" s="19" t="s">
        <v>2912</v>
      </c>
      <c r="D432" s="11" t="s">
        <v>6163</v>
      </c>
      <c r="E432" s="19">
        <v>2</v>
      </c>
      <c r="F432" s="19" t="s">
        <v>2913</v>
      </c>
      <c r="G432" s="19" t="s">
        <v>2914</v>
      </c>
      <c r="H432" s="11" t="s">
        <v>19</v>
      </c>
      <c r="I432" s="11" t="s">
        <v>6192</v>
      </c>
      <c r="J432" s="11" t="s">
        <v>6187</v>
      </c>
      <c r="K432" s="28">
        <v>0.2</v>
      </c>
      <c r="L432" s="29">
        <v>2.6849999999999996</v>
      </c>
      <c r="M432" s="29">
        <v>5.3699999999999992</v>
      </c>
      <c r="N432" s="11" t="s">
        <v>6219</v>
      </c>
      <c r="O432" s="11" t="s">
        <v>6224</v>
      </c>
      <c r="P432" s="11" t="s">
        <v>6190</v>
      </c>
    </row>
    <row r="433" spans="1:16" x14ac:dyDescent="0.35">
      <c r="A433" s="2" t="s">
        <v>2917</v>
      </c>
      <c r="B433" s="3">
        <v>44291</v>
      </c>
      <c r="C433" s="2" t="s">
        <v>2918</v>
      </c>
      <c r="D433" t="s">
        <v>6185</v>
      </c>
      <c r="E433" s="2">
        <v>3</v>
      </c>
      <c r="F433" s="2" t="s">
        <v>2919</v>
      </c>
      <c r="G433" s="2" t="s">
        <v>2920</v>
      </c>
      <c r="H433" t="s">
        <v>318</v>
      </c>
      <c r="I433" t="s">
        <v>6194</v>
      </c>
      <c r="J433" t="s">
        <v>6187</v>
      </c>
      <c r="K433" s="4">
        <v>2.5</v>
      </c>
      <c r="L433" s="5">
        <v>27.945</v>
      </c>
      <c r="M433" s="5">
        <v>83.835000000000008</v>
      </c>
      <c r="N433" t="s">
        <v>6217</v>
      </c>
      <c r="O433" t="s">
        <v>6224</v>
      </c>
      <c r="P433" t="s">
        <v>6190</v>
      </c>
    </row>
    <row r="434" spans="1:16" x14ac:dyDescent="0.35">
      <c r="A434" s="19" t="s">
        <v>2923</v>
      </c>
      <c r="B434" s="27">
        <v>43808</v>
      </c>
      <c r="C434" s="19" t="s">
        <v>2924</v>
      </c>
      <c r="D434" s="11" t="s">
        <v>6155</v>
      </c>
      <c r="E434" s="19">
        <v>2</v>
      </c>
      <c r="F434" s="19" t="s">
        <v>2925</v>
      </c>
      <c r="G434" s="19" t="s">
        <v>6223</v>
      </c>
      <c r="H434" s="11" t="s">
        <v>19</v>
      </c>
      <c r="I434" s="11" t="s">
        <v>6193</v>
      </c>
      <c r="J434" s="11" t="s">
        <v>6188</v>
      </c>
      <c r="K434" s="28">
        <v>1</v>
      </c>
      <c r="L434" s="29">
        <v>11.25</v>
      </c>
      <c r="M434" s="29">
        <v>22.5</v>
      </c>
      <c r="N434" s="11" t="s">
        <v>6216</v>
      </c>
      <c r="O434" s="11" t="s">
        <v>6221</v>
      </c>
      <c r="P434" s="11" t="s">
        <v>6191</v>
      </c>
    </row>
    <row r="435" spans="1:16" x14ac:dyDescent="0.35">
      <c r="A435" s="2" t="s">
        <v>2928</v>
      </c>
      <c r="B435" s="3">
        <v>44563</v>
      </c>
      <c r="C435" s="2" t="s">
        <v>2929</v>
      </c>
      <c r="D435" t="s">
        <v>6181</v>
      </c>
      <c r="E435" s="2">
        <v>6</v>
      </c>
      <c r="F435" s="2" t="s">
        <v>2930</v>
      </c>
      <c r="G435" s="2" t="s">
        <v>2931</v>
      </c>
      <c r="H435" t="s">
        <v>19</v>
      </c>
      <c r="I435" t="s">
        <v>6195</v>
      </c>
      <c r="J435" t="s">
        <v>6188</v>
      </c>
      <c r="K435" s="4">
        <v>2.5</v>
      </c>
      <c r="L435" s="5">
        <v>33.464999999999996</v>
      </c>
      <c r="M435" s="5">
        <v>200.78999999999996</v>
      </c>
      <c r="N435" t="s">
        <v>6218</v>
      </c>
      <c r="O435" t="s">
        <v>6221</v>
      </c>
      <c r="P435" t="s">
        <v>6190</v>
      </c>
    </row>
    <row r="436" spans="1:16" x14ac:dyDescent="0.35">
      <c r="A436" s="19" t="s">
        <v>2934</v>
      </c>
      <c r="B436" s="27">
        <v>43807</v>
      </c>
      <c r="C436" s="19" t="s">
        <v>2935</v>
      </c>
      <c r="D436" s="11" t="s">
        <v>6155</v>
      </c>
      <c r="E436" s="19">
        <v>6</v>
      </c>
      <c r="F436" s="19" t="s">
        <v>2936</v>
      </c>
      <c r="G436" s="19" t="s">
        <v>6223</v>
      </c>
      <c r="H436" s="11" t="s">
        <v>19</v>
      </c>
      <c r="I436" s="11" t="s">
        <v>6193</v>
      </c>
      <c r="J436" s="11" t="s">
        <v>6188</v>
      </c>
      <c r="K436" s="28">
        <v>1</v>
      </c>
      <c r="L436" s="29">
        <v>11.25</v>
      </c>
      <c r="M436" s="29">
        <v>67.5</v>
      </c>
      <c r="N436" s="11" t="s">
        <v>6216</v>
      </c>
      <c r="O436" s="11" t="s">
        <v>6221</v>
      </c>
      <c r="P436" s="11" t="s">
        <v>6191</v>
      </c>
    </row>
    <row r="437" spans="1:16" x14ac:dyDescent="0.35">
      <c r="A437" s="2" t="s">
        <v>2939</v>
      </c>
      <c r="B437" s="3">
        <v>44528</v>
      </c>
      <c r="C437" s="2" t="s">
        <v>2940</v>
      </c>
      <c r="D437" t="s">
        <v>6139</v>
      </c>
      <c r="E437" s="2">
        <v>1</v>
      </c>
      <c r="F437" s="2" t="s">
        <v>2941</v>
      </c>
      <c r="G437" s="2" t="s">
        <v>2942</v>
      </c>
      <c r="H437" t="s">
        <v>19</v>
      </c>
      <c r="I437" t="s">
        <v>6194</v>
      </c>
      <c r="J437" t="s">
        <v>6188</v>
      </c>
      <c r="K437" s="4">
        <v>0.5</v>
      </c>
      <c r="L437" s="5">
        <v>8.25</v>
      </c>
      <c r="M437" s="5">
        <v>8.25</v>
      </c>
      <c r="N437" t="s">
        <v>6217</v>
      </c>
      <c r="O437" t="s">
        <v>6221</v>
      </c>
      <c r="P437" t="s">
        <v>6191</v>
      </c>
    </row>
    <row r="438" spans="1:16" x14ac:dyDescent="0.35">
      <c r="A438" s="19" t="s">
        <v>2945</v>
      </c>
      <c r="B438" s="27">
        <v>44631</v>
      </c>
      <c r="C438" s="19" t="s">
        <v>2946</v>
      </c>
      <c r="D438" s="11" t="s">
        <v>6145</v>
      </c>
      <c r="E438" s="19">
        <v>2</v>
      </c>
      <c r="F438" s="19" t="s">
        <v>2947</v>
      </c>
      <c r="G438" s="19" t="s">
        <v>2948</v>
      </c>
      <c r="H438" s="11" t="s">
        <v>19</v>
      </c>
      <c r="I438" s="11" t="s">
        <v>6195</v>
      </c>
      <c r="J438" s="11" t="s">
        <v>6186</v>
      </c>
      <c r="K438" s="28">
        <v>0.2</v>
      </c>
      <c r="L438" s="29">
        <v>4.7549999999999999</v>
      </c>
      <c r="M438" s="29">
        <v>9.51</v>
      </c>
      <c r="N438" s="11" t="s">
        <v>6218</v>
      </c>
      <c r="O438" s="11" t="s">
        <v>6222</v>
      </c>
      <c r="P438" s="11" t="s">
        <v>6190</v>
      </c>
    </row>
    <row r="439" spans="1:16" x14ac:dyDescent="0.35">
      <c r="A439" s="2" t="s">
        <v>2951</v>
      </c>
      <c r="B439" s="3">
        <v>44213</v>
      </c>
      <c r="C439" s="2" t="s">
        <v>2952</v>
      </c>
      <c r="D439" t="s">
        <v>6165</v>
      </c>
      <c r="E439" s="2">
        <v>1</v>
      </c>
      <c r="F439" s="2" t="s">
        <v>2953</v>
      </c>
      <c r="G439" s="2" t="s">
        <v>6223</v>
      </c>
      <c r="H439" t="s">
        <v>19</v>
      </c>
      <c r="I439" t="s">
        <v>6195</v>
      </c>
      <c r="J439" t="s">
        <v>6187</v>
      </c>
      <c r="K439" s="4">
        <v>2.5</v>
      </c>
      <c r="L439" s="5">
        <v>29.784999999999997</v>
      </c>
      <c r="M439" s="5">
        <v>29.784999999999997</v>
      </c>
      <c r="N439" t="s">
        <v>6218</v>
      </c>
      <c r="O439" t="s">
        <v>6224</v>
      </c>
      <c r="P439" t="s">
        <v>6191</v>
      </c>
    </row>
    <row r="440" spans="1:16" x14ac:dyDescent="0.35">
      <c r="A440" s="19" t="s">
        <v>2956</v>
      </c>
      <c r="B440" s="27">
        <v>43483</v>
      </c>
      <c r="C440" s="19" t="s">
        <v>3042</v>
      </c>
      <c r="D440" s="11" t="s">
        <v>6169</v>
      </c>
      <c r="E440" s="19">
        <v>2</v>
      </c>
      <c r="F440" s="19" t="s">
        <v>3043</v>
      </c>
      <c r="G440" s="19" t="s">
        <v>3044</v>
      </c>
      <c r="H440" s="11" t="s">
        <v>19</v>
      </c>
      <c r="I440" s="11" t="s">
        <v>6195</v>
      </c>
      <c r="J440" s="11" t="s">
        <v>6187</v>
      </c>
      <c r="K440" s="28">
        <v>0.5</v>
      </c>
      <c r="L440" s="29">
        <v>7.77</v>
      </c>
      <c r="M440" s="29">
        <v>15.54</v>
      </c>
      <c r="N440" s="11" t="s">
        <v>6218</v>
      </c>
      <c r="O440" s="11" t="s">
        <v>6224</v>
      </c>
      <c r="P440" s="11" t="s">
        <v>6191</v>
      </c>
    </row>
    <row r="441" spans="1:16" x14ac:dyDescent="0.35">
      <c r="A441" s="2" t="s">
        <v>2962</v>
      </c>
      <c r="B441" s="3">
        <v>43562</v>
      </c>
      <c r="C441" s="2" t="s">
        <v>2963</v>
      </c>
      <c r="D441" t="s">
        <v>6176</v>
      </c>
      <c r="E441" s="2">
        <v>4</v>
      </c>
      <c r="F441" s="2" t="s">
        <v>2964</v>
      </c>
      <c r="G441" s="2" t="s">
        <v>2965</v>
      </c>
      <c r="H441" t="s">
        <v>318</v>
      </c>
      <c r="I441" t="s">
        <v>6194</v>
      </c>
      <c r="J441" t="s">
        <v>6186</v>
      </c>
      <c r="K441" s="4">
        <v>0.5</v>
      </c>
      <c r="L441" s="5">
        <v>8.91</v>
      </c>
      <c r="M441" s="5">
        <v>35.64</v>
      </c>
      <c r="N441" t="s">
        <v>6217</v>
      </c>
      <c r="O441" t="s">
        <v>6222</v>
      </c>
      <c r="P441" t="s">
        <v>6191</v>
      </c>
    </row>
    <row r="442" spans="1:16" x14ac:dyDescent="0.35">
      <c r="A442" s="19" t="s">
        <v>2968</v>
      </c>
      <c r="B442" s="27">
        <v>44230</v>
      </c>
      <c r="C442" s="19" t="s">
        <v>2969</v>
      </c>
      <c r="D442" s="11" t="s">
        <v>6175</v>
      </c>
      <c r="E442" s="19">
        <v>4</v>
      </c>
      <c r="F442" s="19" t="s">
        <v>2970</v>
      </c>
      <c r="G442" s="19" t="s">
        <v>2971</v>
      </c>
      <c r="H442" s="11" t="s">
        <v>19</v>
      </c>
      <c r="I442" s="11" t="s">
        <v>6193</v>
      </c>
      <c r="J442" s="11" t="s">
        <v>6188</v>
      </c>
      <c r="K442" s="28">
        <v>2.5</v>
      </c>
      <c r="L442" s="29">
        <v>25.874999999999996</v>
      </c>
      <c r="M442" s="29">
        <v>103.49999999999999</v>
      </c>
      <c r="N442" s="11" t="s">
        <v>6216</v>
      </c>
      <c r="O442" s="11" t="s">
        <v>6221</v>
      </c>
      <c r="P442" s="11" t="s">
        <v>6190</v>
      </c>
    </row>
    <row r="443" spans="1:16" x14ac:dyDescent="0.35">
      <c r="A443" s="2" t="s">
        <v>2974</v>
      </c>
      <c r="B443" s="3">
        <v>43573</v>
      </c>
      <c r="C443" s="2" t="s">
        <v>2975</v>
      </c>
      <c r="D443" t="s">
        <v>6183</v>
      </c>
      <c r="E443" s="2">
        <v>3</v>
      </c>
      <c r="F443" s="2" t="s">
        <v>2976</v>
      </c>
      <c r="G443" s="2" t="s">
        <v>2977</v>
      </c>
      <c r="H443" t="s">
        <v>318</v>
      </c>
      <c r="I443" t="s">
        <v>6194</v>
      </c>
      <c r="J443" t="s">
        <v>6187</v>
      </c>
      <c r="K443" s="4">
        <v>1</v>
      </c>
      <c r="L443" s="5">
        <v>12.15</v>
      </c>
      <c r="M443" s="5">
        <v>36.450000000000003</v>
      </c>
      <c r="N443" t="s">
        <v>6217</v>
      </c>
      <c r="O443" t="s">
        <v>6224</v>
      </c>
      <c r="P443" t="s">
        <v>6190</v>
      </c>
    </row>
    <row r="444" spans="1:16" x14ac:dyDescent="0.35">
      <c r="A444" s="19" t="s">
        <v>2980</v>
      </c>
      <c r="B444" s="27">
        <v>44384</v>
      </c>
      <c r="C444" s="19" t="s">
        <v>2981</v>
      </c>
      <c r="D444" s="11" t="s">
        <v>6173</v>
      </c>
      <c r="E444" s="19">
        <v>5</v>
      </c>
      <c r="F444" s="19" t="s">
        <v>2982</v>
      </c>
      <c r="G444" s="19" t="s">
        <v>2983</v>
      </c>
      <c r="H444" s="11" t="s">
        <v>19</v>
      </c>
      <c r="I444" s="11" t="s">
        <v>6192</v>
      </c>
      <c r="J444" s="11" t="s">
        <v>6186</v>
      </c>
      <c r="K444" s="28">
        <v>0.5</v>
      </c>
      <c r="L444" s="29">
        <v>7.169999999999999</v>
      </c>
      <c r="M444" s="29">
        <v>35.849999999999994</v>
      </c>
      <c r="N444" s="11" t="s">
        <v>6219</v>
      </c>
      <c r="O444" s="11" t="s">
        <v>6222</v>
      </c>
      <c r="P444" s="11" t="s">
        <v>6191</v>
      </c>
    </row>
    <row r="445" spans="1:16" x14ac:dyDescent="0.35">
      <c r="A445" s="2" t="s">
        <v>2986</v>
      </c>
      <c r="B445" s="3">
        <v>44250</v>
      </c>
      <c r="C445" s="2" t="s">
        <v>2987</v>
      </c>
      <c r="D445" t="s">
        <v>6184</v>
      </c>
      <c r="E445" s="2">
        <v>5</v>
      </c>
      <c r="F445" s="2" t="s">
        <v>2988</v>
      </c>
      <c r="G445" s="2" t="s">
        <v>2989</v>
      </c>
      <c r="H445" t="s">
        <v>318</v>
      </c>
      <c r="I445" t="s">
        <v>6194</v>
      </c>
      <c r="J445" t="s">
        <v>6186</v>
      </c>
      <c r="K445" s="4">
        <v>0.2</v>
      </c>
      <c r="L445" s="5">
        <v>4.4550000000000001</v>
      </c>
      <c r="M445" s="5">
        <v>22.274999999999999</v>
      </c>
      <c r="N445" t="s">
        <v>6217</v>
      </c>
      <c r="O445" t="s">
        <v>6222</v>
      </c>
      <c r="P445" t="s">
        <v>6190</v>
      </c>
    </row>
    <row r="446" spans="1:16" x14ac:dyDescent="0.35">
      <c r="A446" s="19" t="s">
        <v>2992</v>
      </c>
      <c r="B446" s="27">
        <v>44418</v>
      </c>
      <c r="C446" s="19" t="s">
        <v>2993</v>
      </c>
      <c r="D446" s="11" t="s">
        <v>6156</v>
      </c>
      <c r="E446" s="19">
        <v>6</v>
      </c>
      <c r="F446" s="19" t="s">
        <v>2994</v>
      </c>
      <c r="G446" s="19" t="s">
        <v>2995</v>
      </c>
      <c r="H446" s="11" t="s">
        <v>318</v>
      </c>
      <c r="I446" s="11" t="s">
        <v>6194</v>
      </c>
      <c r="J446" s="11" t="s">
        <v>6188</v>
      </c>
      <c r="K446" s="28">
        <v>0.2</v>
      </c>
      <c r="L446" s="29">
        <v>4.125</v>
      </c>
      <c r="M446" s="29">
        <v>24.75</v>
      </c>
      <c r="N446" s="11" t="s">
        <v>6217</v>
      </c>
      <c r="O446" s="11" t="s">
        <v>6221</v>
      </c>
      <c r="P446" s="11" t="s">
        <v>6191</v>
      </c>
    </row>
    <row r="447" spans="1:16" x14ac:dyDescent="0.35">
      <c r="A447" s="2" t="s">
        <v>2999</v>
      </c>
      <c r="B447" s="3">
        <v>43784</v>
      </c>
      <c r="C447" s="2" t="s">
        <v>3000</v>
      </c>
      <c r="D447" t="s">
        <v>6181</v>
      </c>
      <c r="E447" s="2">
        <v>2</v>
      </c>
      <c r="F447" s="2" t="s">
        <v>3001</v>
      </c>
      <c r="G447" s="2" t="s">
        <v>3002</v>
      </c>
      <c r="H447" t="s">
        <v>318</v>
      </c>
      <c r="I447" t="s">
        <v>6195</v>
      </c>
      <c r="J447" t="s">
        <v>6188</v>
      </c>
      <c r="K447" s="4">
        <v>2.5</v>
      </c>
      <c r="L447" s="5">
        <v>33.464999999999996</v>
      </c>
      <c r="M447" s="5">
        <v>66.929999999999993</v>
      </c>
      <c r="N447" t="s">
        <v>6218</v>
      </c>
      <c r="O447" t="s">
        <v>6221</v>
      </c>
      <c r="P447" t="s">
        <v>6190</v>
      </c>
    </row>
    <row r="448" spans="1:16" x14ac:dyDescent="0.35">
      <c r="A448" s="19" t="s">
        <v>3004</v>
      </c>
      <c r="B448" s="27">
        <v>43816</v>
      </c>
      <c r="C448" s="19" t="s">
        <v>3005</v>
      </c>
      <c r="D448" s="11" t="s">
        <v>6160</v>
      </c>
      <c r="E448" s="19">
        <v>1</v>
      </c>
      <c r="F448" s="19" t="s">
        <v>3006</v>
      </c>
      <c r="G448" s="19" t="s">
        <v>3007</v>
      </c>
      <c r="H448" s="11" t="s">
        <v>28</v>
      </c>
      <c r="I448" s="11" t="s">
        <v>6195</v>
      </c>
      <c r="J448" s="11" t="s">
        <v>6188</v>
      </c>
      <c r="K448" s="28">
        <v>0.5</v>
      </c>
      <c r="L448" s="29">
        <v>8.73</v>
      </c>
      <c r="M448" s="29">
        <v>8.73</v>
      </c>
      <c r="N448" s="11" t="s">
        <v>6218</v>
      </c>
      <c r="O448" s="11" t="s">
        <v>6221</v>
      </c>
      <c r="P448" s="11" t="s">
        <v>6190</v>
      </c>
    </row>
    <row r="449" spans="1:16" x14ac:dyDescent="0.35">
      <c r="A449" s="2" t="s">
        <v>3010</v>
      </c>
      <c r="B449" s="3">
        <v>43908</v>
      </c>
      <c r="C449" s="2" t="s">
        <v>3011</v>
      </c>
      <c r="D449" t="s">
        <v>6146</v>
      </c>
      <c r="E449" s="2">
        <v>3</v>
      </c>
      <c r="F449" s="2" t="s">
        <v>3012</v>
      </c>
      <c r="G449" s="2" t="s">
        <v>3013</v>
      </c>
      <c r="H449" t="s">
        <v>19</v>
      </c>
      <c r="I449" t="s">
        <v>6192</v>
      </c>
      <c r="J449" t="s">
        <v>6188</v>
      </c>
      <c r="K449" s="4">
        <v>0.5</v>
      </c>
      <c r="L449" s="5">
        <v>5.97</v>
      </c>
      <c r="M449" s="5">
        <v>17.91</v>
      </c>
      <c r="N449" t="s">
        <v>6219</v>
      </c>
      <c r="O449" t="s">
        <v>6221</v>
      </c>
      <c r="P449" t="s">
        <v>6191</v>
      </c>
    </row>
    <row r="450" spans="1:16" x14ac:dyDescent="0.35">
      <c r="A450" s="19" t="s">
        <v>3015</v>
      </c>
      <c r="B450" s="27">
        <v>44718</v>
      </c>
      <c r="C450" s="19" t="s">
        <v>3016</v>
      </c>
      <c r="D450" s="11" t="s">
        <v>6173</v>
      </c>
      <c r="E450" s="19">
        <v>1</v>
      </c>
      <c r="F450" s="19" t="s">
        <v>3017</v>
      </c>
      <c r="G450" s="19" t="s">
        <v>3018</v>
      </c>
      <c r="H450" s="11" t="s">
        <v>318</v>
      </c>
      <c r="I450" s="11" t="s">
        <v>6192</v>
      </c>
      <c r="J450" s="11" t="s">
        <v>6186</v>
      </c>
      <c r="K450" s="28">
        <v>0.5</v>
      </c>
      <c r="L450" s="29">
        <v>7.169999999999999</v>
      </c>
      <c r="M450" s="29">
        <v>7.169999999999999</v>
      </c>
      <c r="N450" s="11" t="s">
        <v>6219</v>
      </c>
      <c r="O450" s="11" t="s">
        <v>6222</v>
      </c>
      <c r="P450" s="11" t="s">
        <v>6191</v>
      </c>
    </row>
    <row r="451" spans="1:16" x14ac:dyDescent="0.35">
      <c r="A451" s="2" t="s">
        <v>3021</v>
      </c>
      <c r="B451" s="3">
        <v>44336</v>
      </c>
      <c r="C451" s="2" t="s">
        <v>3022</v>
      </c>
      <c r="D451" t="s">
        <v>6163</v>
      </c>
      <c r="E451" s="2">
        <v>2</v>
      </c>
      <c r="F451" s="2" t="s">
        <v>3023</v>
      </c>
      <c r="G451" s="2" t="s">
        <v>3024</v>
      </c>
      <c r="H451" t="s">
        <v>19</v>
      </c>
      <c r="I451" t="s">
        <v>6192</v>
      </c>
      <c r="J451" t="s">
        <v>6187</v>
      </c>
      <c r="K451" s="4">
        <v>0.2</v>
      </c>
      <c r="L451" s="5">
        <v>2.6849999999999996</v>
      </c>
      <c r="M451" s="5">
        <v>5.3699999999999992</v>
      </c>
      <c r="N451" t="s">
        <v>6219</v>
      </c>
      <c r="O451" t="s">
        <v>6224</v>
      </c>
      <c r="P451" t="s">
        <v>6191</v>
      </c>
    </row>
    <row r="452" spans="1:16" x14ac:dyDescent="0.35">
      <c r="A452" s="19" t="s">
        <v>3027</v>
      </c>
      <c r="B452" s="27">
        <v>44207</v>
      </c>
      <c r="C452" s="19" t="s">
        <v>3028</v>
      </c>
      <c r="D452" s="11" t="s">
        <v>6145</v>
      </c>
      <c r="E452" s="19">
        <v>5</v>
      </c>
      <c r="F452" s="19" t="s">
        <v>3029</v>
      </c>
      <c r="G452" s="19" t="s">
        <v>3030</v>
      </c>
      <c r="H452" s="11" t="s">
        <v>318</v>
      </c>
      <c r="I452" s="11" t="s">
        <v>6195</v>
      </c>
      <c r="J452" s="11" t="s">
        <v>6186</v>
      </c>
      <c r="K452" s="28">
        <v>0.2</v>
      </c>
      <c r="L452" s="29">
        <v>4.7549999999999999</v>
      </c>
      <c r="M452" s="29">
        <v>23.774999999999999</v>
      </c>
      <c r="N452" s="11" t="s">
        <v>6218</v>
      </c>
      <c r="O452" s="11" t="s">
        <v>6222</v>
      </c>
      <c r="P452" s="11" t="s">
        <v>6191</v>
      </c>
    </row>
    <row r="453" spans="1:16" x14ac:dyDescent="0.35">
      <c r="A453" s="2" t="s">
        <v>3035</v>
      </c>
      <c r="B453" s="3">
        <v>43518</v>
      </c>
      <c r="C453" s="2" t="s">
        <v>3036</v>
      </c>
      <c r="D453" t="s">
        <v>6149</v>
      </c>
      <c r="E453" s="2">
        <v>2</v>
      </c>
      <c r="F453" s="2" t="s">
        <v>3037</v>
      </c>
      <c r="G453" s="2" t="s">
        <v>3038</v>
      </c>
      <c r="H453" t="s">
        <v>19</v>
      </c>
      <c r="I453" t="s">
        <v>6192</v>
      </c>
      <c r="J453" t="s">
        <v>6187</v>
      </c>
      <c r="K453" s="4">
        <v>2.5</v>
      </c>
      <c r="L453" s="5">
        <v>20.584999999999997</v>
      </c>
      <c r="M453" s="5">
        <v>41.169999999999995</v>
      </c>
      <c r="N453" t="s">
        <v>6219</v>
      </c>
      <c r="O453" t="s">
        <v>6224</v>
      </c>
      <c r="P453" t="s">
        <v>6190</v>
      </c>
    </row>
    <row r="454" spans="1:16" x14ac:dyDescent="0.35">
      <c r="A454" s="19" t="s">
        <v>3041</v>
      </c>
      <c r="B454" s="27">
        <v>44524</v>
      </c>
      <c r="C454" s="19" t="s">
        <v>3042</v>
      </c>
      <c r="D454" s="11" t="s">
        <v>6167</v>
      </c>
      <c r="E454" s="19">
        <v>3</v>
      </c>
      <c r="F454" s="19" t="s">
        <v>3043</v>
      </c>
      <c r="G454" s="19" t="s">
        <v>3044</v>
      </c>
      <c r="H454" s="11" t="s">
        <v>19</v>
      </c>
      <c r="I454" s="11" t="s">
        <v>6193</v>
      </c>
      <c r="J454" s="11" t="s">
        <v>6186</v>
      </c>
      <c r="K454" s="28">
        <v>0.2</v>
      </c>
      <c r="L454" s="29">
        <v>3.8849999999999998</v>
      </c>
      <c r="M454" s="29">
        <v>11.654999999999999</v>
      </c>
      <c r="N454" s="11" t="s">
        <v>6216</v>
      </c>
      <c r="O454" s="11" t="s">
        <v>6222</v>
      </c>
      <c r="P454" s="11" t="s">
        <v>6191</v>
      </c>
    </row>
    <row r="455" spans="1:16" x14ac:dyDescent="0.35">
      <c r="A455" s="2" t="s">
        <v>3047</v>
      </c>
      <c r="B455" s="3">
        <v>44579</v>
      </c>
      <c r="C455" s="2" t="s">
        <v>3048</v>
      </c>
      <c r="D455" t="s">
        <v>6161</v>
      </c>
      <c r="E455" s="2">
        <v>4</v>
      </c>
      <c r="F455" s="2" t="s">
        <v>3049</v>
      </c>
      <c r="G455" s="2" t="s">
        <v>3050</v>
      </c>
      <c r="H455" t="s">
        <v>19</v>
      </c>
      <c r="I455" t="s">
        <v>6195</v>
      </c>
      <c r="J455" t="s">
        <v>6186</v>
      </c>
      <c r="K455" s="4">
        <v>0.5</v>
      </c>
      <c r="L455" s="5">
        <v>9.51</v>
      </c>
      <c r="M455" s="5">
        <v>38.04</v>
      </c>
      <c r="N455" t="s">
        <v>6218</v>
      </c>
      <c r="O455" t="s">
        <v>6222</v>
      </c>
      <c r="P455" t="s">
        <v>6191</v>
      </c>
    </row>
    <row r="456" spans="1:16" x14ac:dyDescent="0.35">
      <c r="A456" s="19" t="s">
        <v>3053</v>
      </c>
      <c r="B456" s="27">
        <v>44421</v>
      </c>
      <c r="C456" s="19" t="s">
        <v>3054</v>
      </c>
      <c r="D456" s="11" t="s">
        <v>6149</v>
      </c>
      <c r="E456" s="19">
        <v>4</v>
      </c>
      <c r="F456" s="19" t="s">
        <v>3055</v>
      </c>
      <c r="G456" s="19" t="s">
        <v>3056</v>
      </c>
      <c r="H456" s="11" t="s">
        <v>318</v>
      </c>
      <c r="I456" s="11" t="s">
        <v>6192</v>
      </c>
      <c r="J456" s="11" t="s">
        <v>6187</v>
      </c>
      <c r="K456" s="28">
        <v>2.5</v>
      </c>
      <c r="L456" s="29">
        <v>20.584999999999997</v>
      </c>
      <c r="M456" s="29">
        <v>82.339999999999989</v>
      </c>
      <c r="N456" s="11" t="s">
        <v>6219</v>
      </c>
      <c r="O456" s="11" t="s">
        <v>6224</v>
      </c>
      <c r="P456" s="11" t="s">
        <v>6190</v>
      </c>
    </row>
    <row r="457" spans="1:16" x14ac:dyDescent="0.35">
      <c r="A457" s="2" t="s">
        <v>3058</v>
      </c>
      <c r="B457" s="3">
        <v>43841</v>
      </c>
      <c r="C457" s="2" t="s">
        <v>3059</v>
      </c>
      <c r="D457" t="s">
        <v>6145</v>
      </c>
      <c r="E457" s="2">
        <v>2</v>
      </c>
      <c r="F457" s="2" t="s">
        <v>3060</v>
      </c>
      <c r="G457" s="2" t="s">
        <v>3061</v>
      </c>
      <c r="H457" t="s">
        <v>318</v>
      </c>
      <c r="I457" t="s">
        <v>6195</v>
      </c>
      <c r="J457" t="s">
        <v>6186</v>
      </c>
      <c r="K457" s="4">
        <v>0.2</v>
      </c>
      <c r="L457" s="5">
        <v>4.7549999999999999</v>
      </c>
      <c r="M457" s="5">
        <v>9.51</v>
      </c>
      <c r="N457" t="s">
        <v>6218</v>
      </c>
      <c r="O457" t="s">
        <v>6222</v>
      </c>
      <c r="P457" t="s">
        <v>6190</v>
      </c>
    </row>
    <row r="458" spans="1:16" x14ac:dyDescent="0.35">
      <c r="A458" s="19" t="s">
        <v>3064</v>
      </c>
      <c r="B458" s="27">
        <v>44017</v>
      </c>
      <c r="C458" s="19" t="s">
        <v>3065</v>
      </c>
      <c r="D458" s="11" t="s">
        <v>6149</v>
      </c>
      <c r="E458" s="19">
        <v>2</v>
      </c>
      <c r="F458" s="19" t="s">
        <v>3066</v>
      </c>
      <c r="G458" s="19" t="s">
        <v>3067</v>
      </c>
      <c r="H458" s="11" t="s">
        <v>28</v>
      </c>
      <c r="I458" s="11" t="s">
        <v>6192</v>
      </c>
      <c r="J458" s="11" t="s">
        <v>6187</v>
      </c>
      <c r="K458" s="28">
        <v>2.5</v>
      </c>
      <c r="L458" s="29">
        <v>20.584999999999997</v>
      </c>
      <c r="M458" s="29">
        <v>41.169999999999995</v>
      </c>
      <c r="N458" s="11" t="s">
        <v>6219</v>
      </c>
      <c r="O458" s="11" t="s">
        <v>6224</v>
      </c>
      <c r="P458" s="11" t="s">
        <v>6191</v>
      </c>
    </row>
    <row r="459" spans="1:16" x14ac:dyDescent="0.35">
      <c r="A459" s="2" t="s">
        <v>3070</v>
      </c>
      <c r="B459" s="3">
        <v>43671</v>
      </c>
      <c r="C459" s="2" t="s">
        <v>3071</v>
      </c>
      <c r="D459" t="s">
        <v>6161</v>
      </c>
      <c r="E459" s="2">
        <v>5</v>
      </c>
      <c r="F459" s="2" t="s">
        <v>3072</v>
      </c>
      <c r="G459" s="2" t="s">
        <v>3073</v>
      </c>
      <c r="H459" t="s">
        <v>19</v>
      </c>
      <c r="I459" t="s">
        <v>6195</v>
      </c>
      <c r="J459" t="s">
        <v>6186</v>
      </c>
      <c r="K459" s="4">
        <v>0.5</v>
      </c>
      <c r="L459" s="5">
        <v>9.51</v>
      </c>
      <c r="M459" s="5">
        <v>47.55</v>
      </c>
      <c r="N459" t="s">
        <v>6218</v>
      </c>
      <c r="O459" t="s">
        <v>6222</v>
      </c>
      <c r="P459" t="s">
        <v>6191</v>
      </c>
    </row>
    <row r="460" spans="1:16" x14ac:dyDescent="0.35">
      <c r="A460" s="19" t="s">
        <v>3076</v>
      </c>
      <c r="B460" s="27">
        <v>44707</v>
      </c>
      <c r="C460" s="19" t="s">
        <v>3077</v>
      </c>
      <c r="D460" s="11" t="s">
        <v>6155</v>
      </c>
      <c r="E460" s="19">
        <v>4</v>
      </c>
      <c r="F460" s="19" t="s">
        <v>3078</v>
      </c>
      <c r="G460" s="19" t="s">
        <v>3079</v>
      </c>
      <c r="H460" s="11" t="s">
        <v>19</v>
      </c>
      <c r="I460" s="11" t="s">
        <v>6193</v>
      </c>
      <c r="J460" s="11" t="s">
        <v>6188</v>
      </c>
      <c r="K460" s="28">
        <v>1</v>
      </c>
      <c r="L460" s="29">
        <v>11.25</v>
      </c>
      <c r="M460" s="29">
        <v>45</v>
      </c>
      <c r="N460" s="11" t="s">
        <v>6216</v>
      </c>
      <c r="O460" s="11" t="s">
        <v>6221</v>
      </c>
      <c r="P460" s="11" t="s">
        <v>6191</v>
      </c>
    </row>
    <row r="461" spans="1:16" x14ac:dyDescent="0.35">
      <c r="A461" s="2" t="s">
        <v>3082</v>
      </c>
      <c r="B461" s="3">
        <v>43840</v>
      </c>
      <c r="C461" s="2" t="s">
        <v>3083</v>
      </c>
      <c r="D461" t="s">
        <v>6145</v>
      </c>
      <c r="E461" s="2">
        <v>5</v>
      </c>
      <c r="F461" s="2" t="s">
        <v>3084</v>
      </c>
      <c r="G461" s="2" t="s">
        <v>3085</v>
      </c>
      <c r="H461" t="s">
        <v>19</v>
      </c>
      <c r="I461" t="s">
        <v>6195</v>
      </c>
      <c r="J461" t="s">
        <v>6186</v>
      </c>
      <c r="K461" s="4">
        <v>0.2</v>
      </c>
      <c r="L461" s="5">
        <v>4.7549999999999999</v>
      </c>
      <c r="M461" s="5">
        <v>23.774999999999999</v>
      </c>
      <c r="N461" t="s">
        <v>6218</v>
      </c>
      <c r="O461" t="s">
        <v>6222</v>
      </c>
      <c r="P461" t="s">
        <v>6191</v>
      </c>
    </row>
    <row r="462" spans="1:16" x14ac:dyDescent="0.35">
      <c r="A462" s="19" t="s">
        <v>3088</v>
      </c>
      <c r="B462" s="27">
        <v>43602</v>
      </c>
      <c r="C462" s="19" t="s">
        <v>3089</v>
      </c>
      <c r="D462" s="11" t="s">
        <v>6172</v>
      </c>
      <c r="E462" s="19">
        <v>3</v>
      </c>
      <c r="F462" s="19" t="s">
        <v>3090</v>
      </c>
      <c r="G462" s="19" t="s">
        <v>3091</v>
      </c>
      <c r="H462" s="11" t="s">
        <v>318</v>
      </c>
      <c r="I462" s="11" t="s">
        <v>6192</v>
      </c>
      <c r="J462" s="11" t="s">
        <v>6187</v>
      </c>
      <c r="K462" s="28">
        <v>0.5</v>
      </c>
      <c r="L462" s="29">
        <v>5.3699999999999992</v>
      </c>
      <c r="M462" s="29">
        <v>16.11</v>
      </c>
      <c r="N462" s="11" t="s">
        <v>6219</v>
      </c>
      <c r="O462" s="11" t="s">
        <v>6224</v>
      </c>
      <c r="P462" s="11" t="s">
        <v>6190</v>
      </c>
    </row>
    <row r="463" spans="1:16" x14ac:dyDescent="0.35">
      <c r="A463" s="2" t="s">
        <v>3094</v>
      </c>
      <c r="B463" s="3">
        <v>44036</v>
      </c>
      <c r="C463" s="2" t="s">
        <v>3095</v>
      </c>
      <c r="D463" t="s">
        <v>6163</v>
      </c>
      <c r="E463" s="2">
        <v>4</v>
      </c>
      <c r="F463" s="2" t="s">
        <v>3096</v>
      </c>
      <c r="G463" s="2" t="s">
        <v>3097</v>
      </c>
      <c r="H463" t="s">
        <v>28</v>
      </c>
      <c r="I463" t="s">
        <v>6192</v>
      </c>
      <c r="J463" t="s">
        <v>6187</v>
      </c>
      <c r="K463" s="4">
        <v>0.2</v>
      </c>
      <c r="L463" s="5">
        <v>2.6849999999999996</v>
      </c>
      <c r="M463" s="5">
        <v>10.739999999999998</v>
      </c>
      <c r="N463" t="s">
        <v>6219</v>
      </c>
      <c r="O463" t="s">
        <v>6224</v>
      </c>
      <c r="P463" t="s">
        <v>6190</v>
      </c>
    </row>
    <row r="464" spans="1:16" x14ac:dyDescent="0.35">
      <c r="A464" s="19" t="s">
        <v>3100</v>
      </c>
      <c r="B464" s="27">
        <v>44124</v>
      </c>
      <c r="C464" s="19" t="s">
        <v>3101</v>
      </c>
      <c r="D464" s="11" t="s">
        <v>6147</v>
      </c>
      <c r="E464" s="19">
        <v>5</v>
      </c>
      <c r="F464" s="19" t="s">
        <v>3102</v>
      </c>
      <c r="G464" s="19" t="s">
        <v>3103</v>
      </c>
      <c r="H464" s="11" t="s">
        <v>19</v>
      </c>
      <c r="I464" s="11" t="s">
        <v>6193</v>
      </c>
      <c r="J464" s="11" t="s">
        <v>6187</v>
      </c>
      <c r="K464" s="28">
        <v>1</v>
      </c>
      <c r="L464" s="29">
        <v>9.9499999999999993</v>
      </c>
      <c r="M464" s="29">
        <v>49.75</v>
      </c>
      <c r="N464" s="11" t="s">
        <v>6216</v>
      </c>
      <c r="O464" s="11" t="s">
        <v>6224</v>
      </c>
      <c r="P464" s="11" t="s">
        <v>6190</v>
      </c>
    </row>
    <row r="465" spans="1:16" x14ac:dyDescent="0.35">
      <c r="A465" s="2" t="s">
        <v>3106</v>
      </c>
      <c r="B465" s="3">
        <v>43730</v>
      </c>
      <c r="C465" s="2" t="s">
        <v>3107</v>
      </c>
      <c r="D465" t="s">
        <v>6141</v>
      </c>
      <c r="E465" s="2">
        <v>2</v>
      </c>
      <c r="F465" s="2" t="s">
        <v>3108</v>
      </c>
      <c r="G465" s="2" t="s">
        <v>3109</v>
      </c>
      <c r="H465" t="s">
        <v>318</v>
      </c>
      <c r="I465" t="s">
        <v>6194</v>
      </c>
      <c r="J465" t="s">
        <v>6188</v>
      </c>
      <c r="K465" s="4">
        <v>1</v>
      </c>
      <c r="L465" s="5">
        <v>13.75</v>
      </c>
      <c r="M465" s="5">
        <v>27.5</v>
      </c>
      <c r="N465" t="s">
        <v>6217</v>
      </c>
      <c r="O465" t="s">
        <v>6221</v>
      </c>
      <c r="P465" t="s">
        <v>6191</v>
      </c>
    </row>
    <row r="466" spans="1:16" x14ac:dyDescent="0.35">
      <c r="A466" s="19" t="s">
        <v>3112</v>
      </c>
      <c r="B466" s="27">
        <v>43989</v>
      </c>
      <c r="C466" s="19" t="s">
        <v>3113</v>
      </c>
      <c r="D466" s="11" t="s">
        <v>6165</v>
      </c>
      <c r="E466" s="19">
        <v>4</v>
      </c>
      <c r="F466" s="19" t="s">
        <v>3114</v>
      </c>
      <c r="G466" s="19" t="s">
        <v>3115</v>
      </c>
      <c r="H466" s="11" t="s">
        <v>28</v>
      </c>
      <c r="I466" s="11" t="s">
        <v>6195</v>
      </c>
      <c r="J466" s="11" t="s">
        <v>6187</v>
      </c>
      <c r="K466" s="28">
        <v>2.5</v>
      </c>
      <c r="L466" s="29">
        <v>29.784999999999997</v>
      </c>
      <c r="M466" s="29">
        <v>119.13999999999999</v>
      </c>
      <c r="N466" s="11" t="s">
        <v>6218</v>
      </c>
      <c r="O466" s="11" t="s">
        <v>6224</v>
      </c>
      <c r="P466" s="11" t="s">
        <v>6191</v>
      </c>
    </row>
    <row r="467" spans="1:16" x14ac:dyDescent="0.35">
      <c r="A467" s="2" t="s">
        <v>3118</v>
      </c>
      <c r="B467" s="3">
        <v>43814</v>
      </c>
      <c r="C467" s="2" t="s">
        <v>3119</v>
      </c>
      <c r="D467" t="s">
        <v>6149</v>
      </c>
      <c r="E467" s="2">
        <v>1</v>
      </c>
      <c r="F467" s="2" t="s">
        <v>3120</v>
      </c>
      <c r="G467" s="2" t="s">
        <v>3121</v>
      </c>
      <c r="H467" t="s">
        <v>19</v>
      </c>
      <c r="I467" t="s">
        <v>6192</v>
      </c>
      <c r="J467" t="s">
        <v>6187</v>
      </c>
      <c r="K467" s="4">
        <v>2.5</v>
      </c>
      <c r="L467" s="5">
        <v>20.584999999999997</v>
      </c>
      <c r="M467" s="5">
        <v>20.584999999999997</v>
      </c>
      <c r="N467" t="s">
        <v>6219</v>
      </c>
      <c r="O467" t="s">
        <v>6224</v>
      </c>
      <c r="P467" t="s">
        <v>6190</v>
      </c>
    </row>
    <row r="468" spans="1:16" x14ac:dyDescent="0.35">
      <c r="A468" s="19" t="s">
        <v>3124</v>
      </c>
      <c r="B468" s="27">
        <v>44171</v>
      </c>
      <c r="C468" s="19" t="s">
        <v>3125</v>
      </c>
      <c r="D468" s="11" t="s">
        <v>6154</v>
      </c>
      <c r="E468" s="19">
        <v>3</v>
      </c>
      <c r="F468" s="19" t="s">
        <v>3126</v>
      </c>
      <c r="G468" s="19" t="s">
        <v>3127</v>
      </c>
      <c r="H468" s="11" t="s">
        <v>19</v>
      </c>
      <c r="I468" s="11" t="s">
        <v>6193</v>
      </c>
      <c r="J468" s="11" t="s">
        <v>6187</v>
      </c>
      <c r="K468" s="28">
        <v>0.2</v>
      </c>
      <c r="L468" s="29">
        <v>2.9849999999999999</v>
      </c>
      <c r="M468" s="29">
        <v>8.9550000000000001</v>
      </c>
      <c r="N468" s="11" t="s">
        <v>6216</v>
      </c>
      <c r="O468" s="11" t="s">
        <v>6224</v>
      </c>
      <c r="P468" s="11" t="s">
        <v>6190</v>
      </c>
    </row>
    <row r="469" spans="1:16" x14ac:dyDescent="0.35">
      <c r="A469" s="2" t="s">
        <v>3130</v>
      </c>
      <c r="B469" s="3">
        <v>44536</v>
      </c>
      <c r="C469" s="2" t="s">
        <v>3131</v>
      </c>
      <c r="D469" t="s">
        <v>6158</v>
      </c>
      <c r="E469" s="2">
        <v>1</v>
      </c>
      <c r="F469" s="2" t="s">
        <v>3132</v>
      </c>
      <c r="G469" s="2" t="s">
        <v>3133</v>
      </c>
      <c r="H469" t="s">
        <v>19</v>
      </c>
      <c r="I469" t="s">
        <v>6193</v>
      </c>
      <c r="J469" t="s">
        <v>6187</v>
      </c>
      <c r="K469" s="4">
        <v>0.5</v>
      </c>
      <c r="L469" s="5">
        <v>5.97</v>
      </c>
      <c r="M469" s="5">
        <v>5.97</v>
      </c>
      <c r="N469" t="s">
        <v>6216</v>
      </c>
      <c r="O469" t="s">
        <v>6224</v>
      </c>
      <c r="P469" t="s">
        <v>6191</v>
      </c>
    </row>
    <row r="470" spans="1:16" x14ac:dyDescent="0.35">
      <c r="A470" s="19" t="s">
        <v>3136</v>
      </c>
      <c r="B470" s="27">
        <v>44023</v>
      </c>
      <c r="C470" s="19" t="s">
        <v>3137</v>
      </c>
      <c r="D470" s="11" t="s">
        <v>6141</v>
      </c>
      <c r="E470" s="19">
        <v>3</v>
      </c>
      <c r="F470" s="19" t="s">
        <v>3138</v>
      </c>
      <c r="G470" s="19" t="s">
        <v>3139</v>
      </c>
      <c r="H470" s="11" t="s">
        <v>19</v>
      </c>
      <c r="I470" s="11" t="s">
        <v>6194</v>
      </c>
      <c r="J470" s="11" t="s">
        <v>6188</v>
      </c>
      <c r="K470" s="28">
        <v>1</v>
      </c>
      <c r="L470" s="29">
        <v>13.75</v>
      </c>
      <c r="M470" s="29">
        <v>41.25</v>
      </c>
      <c r="N470" s="11" t="s">
        <v>6217</v>
      </c>
      <c r="O470" s="11" t="s">
        <v>6221</v>
      </c>
      <c r="P470" s="11" t="s">
        <v>6190</v>
      </c>
    </row>
    <row r="471" spans="1:16" x14ac:dyDescent="0.35">
      <c r="A471" s="2" t="s">
        <v>3141</v>
      </c>
      <c r="B471" s="3">
        <v>44375</v>
      </c>
      <c r="C471" s="2" t="s">
        <v>3194</v>
      </c>
      <c r="D471" t="s">
        <v>6184</v>
      </c>
      <c r="E471" s="2">
        <v>5</v>
      </c>
      <c r="F471" s="2" t="s">
        <v>3195</v>
      </c>
      <c r="G471" s="2" t="s">
        <v>3196</v>
      </c>
      <c r="H471" t="s">
        <v>19</v>
      </c>
      <c r="I471" t="s">
        <v>6194</v>
      </c>
      <c r="J471" t="s">
        <v>6186</v>
      </c>
      <c r="K471" s="4">
        <v>0.2</v>
      </c>
      <c r="L471" s="5">
        <v>4.4550000000000001</v>
      </c>
      <c r="M471" s="5">
        <v>22.274999999999999</v>
      </c>
      <c r="N471" t="s">
        <v>6217</v>
      </c>
      <c r="O471" t="s">
        <v>6222</v>
      </c>
      <c r="P471" t="s">
        <v>6190</v>
      </c>
    </row>
    <row r="472" spans="1:16" x14ac:dyDescent="0.35">
      <c r="A472" s="19" t="s">
        <v>3147</v>
      </c>
      <c r="B472" s="27">
        <v>44656</v>
      </c>
      <c r="C472" s="19" t="s">
        <v>3148</v>
      </c>
      <c r="D472" s="11" t="s">
        <v>6157</v>
      </c>
      <c r="E472" s="19">
        <v>1</v>
      </c>
      <c r="F472" s="19" t="s">
        <v>3149</v>
      </c>
      <c r="G472" s="19" t="s">
        <v>3150</v>
      </c>
      <c r="H472" s="11" t="s">
        <v>19</v>
      </c>
      <c r="I472" s="11" t="s">
        <v>6193</v>
      </c>
      <c r="J472" s="11" t="s">
        <v>6188</v>
      </c>
      <c r="K472" s="28">
        <v>0.5</v>
      </c>
      <c r="L472" s="29">
        <v>6.75</v>
      </c>
      <c r="M472" s="29">
        <v>6.75</v>
      </c>
      <c r="N472" s="11" t="s">
        <v>6216</v>
      </c>
      <c r="O472" s="11" t="s">
        <v>6221</v>
      </c>
      <c r="P472" s="11" t="s">
        <v>6190</v>
      </c>
    </row>
    <row r="473" spans="1:16" x14ac:dyDescent="0.35">
      <c r="A473" s="2" t="s">
        <v>3153</v>
      </c>
      <c r="B473" s="3">
        <v>44644</v>
      </c>
      <c r="C473" s="2" t="s">
        <v>3154</v>
      </c>
      <c r="D473" t="s">
        <v>6181</v>
      </c>
      <c r="E473" s="2">
        <v>4</v>
      </c>
      <c r="F473" s="2" t="s">
        <v>3155</v>
      </c>
      <c r="G473" s="2" t="s">
        <v>6223</v>
      </c>
      <c r="H473" t="s">
        <v>19</v>
      </c>
      <c r="I473" t="s">
        <v>6195</v>
      </c>
      <c r="J473" t="s">
        <v>6188</v>
      </c>
      <c r="K473" s="4">
        <v>2.5</v>
      </c>
      <c r="L473" s="5">
        <v>33.464999999999996</v>
      </c>
      <c r="M473" s="5">
        <v>133.85999999999999</v>
      </c>
      <c r="N473" t="s">
        <v>6218</v>
      </c>
      <c r="O473" t="s">
        <v>6221</v>
      </c>
      <c r="P473" t="s">
        <v>6190</v>
      </c>
    </row>
    <row r="474" spans="1:16" x14ac:dyDescent="0.35">
      <c r="A474" s="19" t="s">
        <v>3158</v>
      </c>
      <c r="B474" s="27">
        <v>43869</v>
      </c>
      <c r="C474" s="19" t="s">
        <v>3159</v>
      </c>
      <c r="D474" s="11" t="s">
        <v>6154</v>
      </c>
      <c r="E474" s="19">
        <v>2</v>
      </c>
      <c r="F474" s="19" t="s">
        <v>3160</v>
      </c>
      <c r="G474" s="19" t="s">
        <v>3161</v>
      </c>
      <c r="H474" s="11" t="s">
        <v>19</v>
      </c>
      <c r="I474" s="11" t="s">
        <v>6193</v>
      </c>
      <c r="J474" s="11" t="s">
        <v>6187</v>
      </c>
      <c r="K474" s="28">
        <v>0.2</v>
      </c>
      <c r="L474" s="29">
        <v>2.9849999999999999</v>
      </c>
      <c r="M474" s="29">
        <v>5.97</v>
      </c>
      <c r="N474" s="11" t="s">
        <v>6216</v>
      </c>
      <c r="O474" s="11" t="s">
        <v>6224</v>
      </c>
      <c r="P474" s="11" t="s">
        <v>6191</v>
      </c>
    </row>
    <row r="475" spans="1:16" x14ac:dyDescent="0.35">
      <c r="A475" s="2" t="s">
        <v>3164</v>
      </c>
      <c r="B475" s="3">
        <v>44603</v>
      </c>
      <c r="C475" s="2" t="s">
        <v>3165</v>
      </c>
      <c r="D475" t="s">
        <v>6140</v>
      </c>
      <c r="E475" s="2">
        <v>2</v>
      </c>
      <c r="F475" s="2" t="s">
        <v>3166</v>
      </c>
      <c r="G475" s="2" t="s">
        <v>3167</v>
      </c>
      <c r="H475" t="s">
        <v>19</v>
      </c>
      <c r="I475" t="s">
        <v>6193</v>
      </c>
      <c r="J475" t="s">
        <v>6186</v>
      </c>
      <c r="K475" s="4">
        <v>1</v>
      </c>
      <c r="L475" s="5">
        <v>12.95</v>
      </c>
      <c r="M475" s="5">
        <v>25.9</v>
      </c>
      <c r="N475" t="s">
        <v>6216</v>
      </c>
      <c r="O475" t="s">
        <v>6222</v>
      </c>
      <c r="P475" t="s">
        <v>6191</v>
      </c>
    </row>
    <row r="476" spans="1:16" x14ac:dyDescent="0.35">
      <c r="A476" s="19" t="s">
        <v>3170</v>
      </c>
      <c r="B476" s="27">
        <v>44014</v>
      </c>
      <c r="C476" s="19" t="s">
        <v>3171</v>
      </c>
      <c r="D476" s="11" t="s">
        <v>6166</v>
      </c>
      <c r="E476" s="19">
        <v>1</v>
      </c>
      <c r="F476" s="19" t="s">
        <v>3172</v>
      </c>
      <c r="G476" s="19" t="s">
        <v>3173</v>
      </c>
      <c r="H476" s="11" t="s">
        <v>318</v>
      </c>
      <c r="I476" s="11" t="s">
        <v>6194</v>
      </c>
      <c r="J476" s="11" t="s">
        <v>6188</v>
      </c>
      <c r="K476" s="28">
        <v>2.5</v>
      </c>
      <c r="L476" s="29">
        <v>31.624999999999996</v>
      </c>
      <c r="M476" s="29">
        <v>31.624999999999996</v>
      </c>
      <c r="N476" s="11" t="s">
        <v>6217</v>
      </c>
      <c r="O476" s="11" t="s">
        <v>6221</v>
      </c>
      <c r="P476" s="11" t="s">
        <v>6190</v>
      </c>
    </row>
    <row r="477" spans="1:16" x14ac:dyDescent="0.35">
      <c r="A477" s="2" t="s">
        <v>3176</v>
      </c>
      <c r="B477" s="3">
        <v>44767</v>
      </c>
      <c r="C477" s="2" t="s">
        <v>3177</v>
      </c>
      <c r="D477" t="s">
        <v>6159</v>
      </c>
      <c r="E477" s="2">
        <v>2</v>
      </c>
      <c r="F477" s="2" t="s">
        <v>3178</v>
      </c>
      <c r="G477" s="2" t="s">
        <v>3179</v>
      </c>
      <c r="H477" t="s">
        <v>19</v>
      </c>
      <c r="I477" t="s">
        <v>6195</v>
      </c>
      <c r="J477" t="s">
        <v>6188</v>
      </c>
      <c r="K477" s="4">
        <v>0.2</v>
      </c>
      <c r="L477" s="5">
        <v>4.3650000000000002</v>
      </c>
      <c r="M477" s="5">
        <v>8.73</v>
      </c>
      <c r="N477" t="s">
        <v>6218</v>
      </c>
      <c r="O477" t="s">
        <v>6221</v>
      </c>
      <c r="P477" t="s">
        <v>6191</v>
      </c>
    </row>
    <row r="478" spans="1:16" x14ac:dyDescent="0.35">
      <c r="A478" s="19" t="s">
        <v>3181</v>
      </c>
      <c r="B478" s="27">
        <v>44274</v>
      </c>
      <c r="C478" s="19" t="s">
        <v>3182</v>
      </c>
      <c r="D478" s="11" t="s">
        <v>6184</v>
      </c>
      <c r="E478" s="19">
        <v>6</v>
      </c>
      <c r="F478" s="19" t="s">
        <v>3183</v>
      </c>
      <c r="G478" s="19" t="s">
        <v>3184</v>
      </c>
      <c r="H478" s="11" t="s">
        <v>19</v>
      </c>
      <c r="I478" s="11" t="s">
        <v>6194</v>
      </c>
      <c r="J478" s="11" t="s">
        <v>6186</v>
      </c>
      <c r="K478" s="28">
        <v>0.2</v>
      </c>
      <c r="L478" s="29">
        <v>4.4550000000000001</v>
      </c>
      <c r="M478" s="29">
        <v>26.73</v>
      </c>
      <c r="N478" s="11" t="s">
        <v>6217</v>
      </c>
      <c r="O478" s="11" t="s">
        <v>6222</v>
      </c>
      <c r="P478" s="11" t="s">
        <v>6190</v>
      </c>
    </row>
    <row r="479" spans="1:16" x14ac:dyDescent="0.35">
      <c r="A479" s="2" t="s">
        <v>3187</v>
      </c>
      <c r="B479" s="3">
        <v>43962</v>
      </c>
      <c r="C479" s="2" t="s">
        <v>3188</v>
      </c>
      <c r="D479" t="s">
        <v>6159</v>
      </c>
      <c r="E479" s="2">
        <v>6</v>
      </c>
      <c r="F479" s="2" t="s">
        <v>3189</v>
      </c>
      <c r="G479" s="2" t="s">
        <v>3190</v>
      </c>
      <c r="H479" t="s">
        <v>19</v>
      </c>
      <c r="I479" t="s">
        <v>6195</v>
      </c>
      <c r="J479" t="s">
        <v>6188</v>
      </c>
      <c r="K479" s="4">
        <v>0.2</v>
      </c>
      <c r="L479" s="5">
        <v>4.3650000000000002</v>
      </c>
      <c r="M479" s="5">
        <v>26.19</v>
      </c>
      <c r="N479" t="s">
        <v>6218</v>
      </c>
      <c r="O479" t="s">
        <v>6221</v>
      </c>
      <c r="P479" t="s">
        <v>6191</v>
      </c>
    </row>
    <row r="480" spans="1:16" x14ac:dyDescent="0.35">
      <c r="A480" s="19" t="s">
        <v>3193</v>
      </c>
      <c r="B480" s="27">
        <v>43624</v>
      </c>
      <c r="C480" s="19" t="s">
        <v>3194</v>
      </c>
      <c r="D480" s="11" t="s">
        <v>6177</v>
      </c>
      <c r="E480" s="19">
        <v>6</v>
      </c>
      <c r="F480" s="19" t="s">
        <v>3195</v>
      </c>
      <c r="G480" s="19" t="s">
        <v>3196</v>
      </c>
      <c r="H480" s="11" t="s">
        <v>19</v>
      </c>
      <c r="I480" s="11" t="s">
        <v>6192</v>
      </c>
      <c r="J480" s="11" t="s">
        <v>6187</v>
      </c>
      <c r="K480" s="28">
        <v>1</v>
      </c>
      <c r="L480" s="29">
        <v>8.9499999999999993</v>
      </c>
      <c r="M480" s="29">
        <v>53.699999999999996</v>
      </c>
      <c r="N480" s="11" t="s">
        <v>6219</v>
      </c>
      <c r="O480" s="11" t="s">
        <v>6224</v>
      </c>
      <c r="P480" s="11" t="s">
        <v>6190</v>
      </c>
    </row>
    <row r="481" spans="1:16" x14ac:dyDescent="0.35">
      <c r="A481" s="2" t="s">
        <v>3193</v>
      </c>
      <c r="B481" s="3">
        <v>43624</v>
      </c>
      <c r="C481" s="2" t="s">
        <v>3194</v>
      </c>
      <c r="D481" t="s">
        <v>6166</v>
      </c>
      <c r="E481" s="2">
        <v>4</v>
      </c>
      <c r="F481" s="2" t="s">
        <v>3195</v>
      </c>
      <c r="G481" s="2" t="s">
        <v>3196</v>
      </c>
      <c r="H481" t="s">
        <v>19</v>
      </c>
      <c r="I481" t="s">
        <v>6194</v>
      </c>
      <c r="J481" t="s">
        <v>6188</v>
      </c>
      <c r="K481" s="4">
        <v>2.5</v>
      </c>
      <c r="L481" s="5">
        <v>31.624999999999996</v>
      </c>
      <c r="M481" s="5">
        <v>126.49999999999999</v>
      </c>
      <c r="N481" t="s">
        <v>6217</v>
      </c>
      <c r="O481" t="s">
        <v>6221</v>
      </c>
      <c r="P481" t="s">
        <v>6190</v>
      </c>
    </row>
    <row r="482" spans="1:16" x14ac:dyDescent="0.35">
      <c r="A482" s="19" t="s">
        <v>3193</v>
      </c>
      <c r="B482" s="27">
        <v>43624</v>
      </c>
      <c r="C482" s="19" t="s">
        <v>3194</v>
      </c>
      <c r="D482" s="11" t="s">
        <v>6156</v>
      </c>
      <c r="E482" s="19">
        <v>1</v>
      </c>
      <c r="F482" s="19" t="s">
        <v>3195</v>
      </c>
      <c r="G482" s="19" t="s">
        <v>3196</v>
      </c>
      <c r="H482" s="11" t="s">
        <v>19</v>
      </c>
      <c r="I482" s="11" t="s">
        <v>6194</v>
      </c>
      <c r="J482" s="11" t="s">
        <v>6188</v>
      </c>
      <c r="K482" s="28">
        <v>0.2</v>
      </c>
      <c r="L482" s="29">
        <v>4.125</v>
      </c>
      <c r="M482" s="29">
        <v>4.125</v>
      </c>
      <c r="N482" s="11" t="s">
        <v>6217</v>
      </c>
      <c r="O482" s="11" t="s">
        <v>6221</v>
      </c>
      <c r="P482" s="11" t="s">
        <v>6190</v>
      </c>
    </row>
    <row r="483" spans="1:16" x14ac:dyDescent="0.35">
      <c r="A483" s="2" t="s">
        <v>3208</v>
      </c>
      <c r="B483" s="3">
        <v>43747</v>
      </c>
      <c r="C483" s="2" t="s">
        <v>3209</v>
      </c>
      <c r="D483" t="s">
        <v>6179</v>
      </c>
      <c r="E483" s="2">
        <v>2</v>
      </c>
      <c r="F483" s="2" t="s">
        <v>3210</v>
      </c>
      <c r="G483" s="2" t="s">
        <v>3211</v>
      </c>
      <c r="H483" t="s">
        <v>28</v>
      </c>
      <c r="I483" t="s">
        <v>6192</v>
      </c>
      <c r="J483" t="s">
        <v>6186</v>
      </c>
      <c r="K483" s="4">
        <v>1</v>
      </c>
      <c r="L483" s="5">
        <v>11.95</v>
      </c>
      <c r="M483" s="5">
        <v>23.9</v>
      </c>
      <c r="N483" t="s">
        <v>6219</v>
      </c>
      <c r="O483" t="s">
        <v>6222</v>
      </c>
      <c r="P483" t="s">
        <v>6191</v>
      </c>
    </row>
    <row r="484" spans="1:16" x14ac:dyDescent="0.35">
      <c r="A484" s="19" t="s">
        <v>3214</v>
      </c>
      <c r="B484" s="27">
        <v>44247</v>
      </c>
      <c r="C484" s="19" t="s">
        <v>3215</v>
      </c>
      <c r="D484" s="11" t="s">
        <v>6185</v>
      </c>
      <c r="E484" s="19">
        <v>5</v>
      </c>
      <c r="F484" s="19" t="s">
        <v>3216</v>
      </c>
      <c r="G484" s="19" t="s">
        <v>3217</v>
      </c>
      <c r="H484" s="11" t="s">
        <v>19</v>
      </c>
      <c r="I484" s="11" t="s">
        <v>6194</v>
      </c>
      <c r="J484" s="11" t="s">
        <v>6187</v>
      </c>
      <c r="K484" s="28">
        <v>2.5</v>
      </c>
      <c r="L484" s="29">
        <v>27.945</v>
      </c>
      <c r="M484" s="29">
        <v>139.72499999999999</v>
      </c>
      <c r="N484" s="11" t="s">
        <v>6217</v>
      </c>
      <c r="O484" s="11" t="s">
        <v>6224</v>
      </c>
      <c r="P484" s="11" t="s">
        <v>6190</v>
      </c>
    </row>
    <row r="485" spans="1:16" x14ac:dyDescent="0.35">
      <c r="A485" s="2" t="s">
        <v>3220</v>
      </c>
      <c r="B485" s="3">
        <v>43790</v>
      </c>
      <c r="C485" s="2" t="s">
        <v>3221</v>
      </c>
      <c r="D485" t="s">
        <v>6165</v>
      </c>
      <c r="E485" s="2">
        <v>2</v>
      </c>
      <c r="F485" s="2" t="s">
        <v>3222</v>
      </c>
      <c r="G485" s="2" t="s">
        <v>6223</v>
      </c>
      <c r="H485" t="s">
        <v>19</v>
      </c>
      <c r="I485" t="s">
        <v>6195</v>
      </c>
      <c r="J485" t="s">
        <v>6187</v>
      </c>
      <c r="K485" s="4">
        <v>2.5</v>
      </c>
      <c r="L485" s="5">
        <v>29.784999999999997</v>
      </c>
      <c r="M485" s="5">
        <v>59.569999999999993</v>
      </c>
      <c r="N485" t="s">
        <v>6218</v>
      </c>
      <c r="O485" t="s">
        <v>6224</v>
      </c>
      <c r="P485" t="s">
        <v>6190</v>
      </c>
    </row>
    <row r="486" spans="1:16" x14ac:dyDescent="0.35">
      <c r="A486" s="19" t="s">
        <v>3225</v>
      </c>
      <c r="B486" s="27">
        <v>44479</v>
      </c>
      <c r="C486" s="19" t="s">
        <v>3226</v>
      </c>
      <c r="D486" s="11" t="s">
        <v>6161</v>
      </c>
      <c r="E486" s="19">
        <v>6</v>
      </c>
      <c r="F486" s="19" t="s">
        <v>3227</v>
      </c>
      <c r="G486" s="19" t="s">
        <v>3228</v>
      </c>
      <c r="H486" s="11" t="s">
        <v>19</v>
      </c>
      <c r="I486" s="11" t="s">
        <v>6195</v>
      </c>
      <c r="J486" s="11" t="s">
        <v>6186</v>
      </c>
      <c r="K486" s="28">
        <v>0.5</v>
      </c>
      <c r="L486" s="29">
        <v>9.51</v>
      </c>
      <c r="M486" s="29">
        <v>57.06</v>
      </c>
      <c r="N486" s="11" t="s">
        <v>6218</v>
      </c>
      <c r="O486" s="11" t="s">
        <v>6222</v>
      </c>
      <c r="P486" s="11" t="s">
        <v>6191</v>
      </c>
    </row>
    <row r="487" spans="1:16" x14ac:dyDescent="0.35">
      <c r="A487" s="2" t="s">
        <v>3230</v>
      </c>
      <c r="B487" s="3">
        <v>44413</v>
      </c>
      <c r="C487" s="2" t="s">
        <v>3231</v>
      </c>
      <c r="D487" t="s">
        <v>6178</v>
      </c>
      <c r="E487" s="2">
        <v>6</v>
      </c>
      <c r="F487" s="2" t="s">
        <v>3232</v>
      </c>
      <c r="G487" s="2" t="s">
        <v>3233</v>
      </c>
      <c r="H487" t="s">
        <v>318</v>
      </c>
      <c r="I487" t="s">
        <v>6192</v>
      </c>
      <c r="J487" t="s">
        <v>6186</v>
      </c>
      <c r="K487" s="4">
        <v>0.2</v>
      </c>
      <c r="L487" s="5">
        <v>3.5849999999999995</v>
      </c>
      <c r="M487" s="5">
        <v>21.509999999999998</v>
      </c>
      <c r="N487" t="s">
        <v>6219</v>
      </c>
      <c r="O487" t="s">
        <v>6222</v>
      </c>
      <c r="P487" t="s">
        <v>6190</v>
      </c>
    </row>
    <row r="488" spans="1:16" x14ac:dyDescent="0.35">
      <c r="A488" s="19" t="s">
        <v>3236</v>
      </c>
      <c r="B488" s="27">
        <v>44043</v>
      </c>
      <c r="C488" s="19" t="s">
        <v>3237</v>
      </c>
      <c r="D488" s="11" t="s">
        <v>6160</v>
      </c>
      <c r="E488" s="19">
        <v>6</v>
      </c>
      <c r="F488" s="19" t="s">
        <v>3238</v>
      </c>
      <c r="G488" s="19" t="s">
        <v>3239</v>
      </c>
      <c r="H488" s="11" t="s">
        <v>318</v>
      </c>
      <c r="I488" s="11" t="s">
        <v>6195</v>
      </c>
      <c r="J488" s="11" t="s">
        <v>6188</v>
      </c>
      <c r="K488" s="28">
        <v>0.5</v>
      </c>
      <c r="L488" s="29">
        <v>8.73</v>
      </c>
      <c r="M488" s="29">
        <v>52.38</v>
      </c>
      <c r="N488" s="11" t="s">
        <v>6218</v>
      </c>
      <c r="O488" s="11" t="s">
        <v>6221</v>
      </c>
      <c r="P488" s="11" t="s">
        <v>6190</v>
      </c>
    </row>
    <row r="489" spans="1:16" x14ac:dyDescent="0.35">
      <c r="A489" s="2" t="s">
        <v>3242</v>
      </c>
      <c r="B489" s="3">
        <v>44093</v>
      </c>
      <c r="C489" s="2" t="s">
        <v>3243</v>
      </c>
      <c r="D489" t="s">
        <v>6183</v>
      </c>
      <c r="E489" s="2">
        <v>6</v>
      </c>
      <c r="F489" s="2" t="s">
        <v>3244</v>
      </c>
      <c r="G489" s="2" t="s">
        <v>3245</v>
      </c>
      <c r="H489" t="s">
        <v>318</v>
      </c>
      <c r="I489" t="s">
        <v>6194</v>
      </c>
      <c r="J489" t="s">
        <v>6187</v>
      </c>
      <c r="K489" s="4">
        <v>1</v>
      </c>
      <c r="L489" s="5">
        <v>12.15</v>
      </c>
      <c r="M489" s="5">
        <v>72.900000000000006</v>
      </c>
      <c r="N489" t="s">
        <v>6217</v>
      </c>
      <c r="O489" t="s">
        <v>6224</v>
      </c>
      <c r="P489" t="s">
        <v>6191</v>
      </c>
    </row>
    <row r="490" spans="1:16" x14ac:dyDescent="0.35">
      <c r="A490" s="19" t="s">
        <v>3248</v>
      </c>
      <c r="B490" s="27">
        <v>43954</v>
      </c>
      <c r="C490" s="19" t="s">
        <v>3249</v>
      </c>
      <c r="D490" s="11" t="s">
        <v>6174</v>
      </c>
      <c r="E490" s="19">
        <v>5</v>
      </c>
      <c r="F490" s="19" t="s">
        <v>3250</v>
      </c>
      <c r="G490" s="19" t="s">
        <v>3251</v>
      </c>
      <c r="H490" s="11" t="s">
        <v>318</v>
      </c>
      <c r="I490" s="11" t="s">
        <v>6192</v>
      </c>
      <c r="J490" s="11" t="s">
        <v>6188</v>
      </c>
      <c r="K490" s="28">
        <v>0.2</v>
      </c>
      <c r="L490" s="29">
        <v>2.9849999999999999</v>
      </c>
      <c r="M490" s="29">
        <v>14.924999999999999</v>
      </c>
      <c r="N490" s="11" t="s">
        <v>6219</v>
      </c>
      <c r="O490" s="11" t="s">
        <v>6221</v>
      </c>
      <c r="P490" s="11" t="s">
        <v>6190</v>
      </c>
    </row>
    <row r="491" spans="1:16" x14ac:dyDescent="0.35">
      <c r="A491" s="2" t="s">
        <v>3254</v>
      </c>
      <c r="B491" s="3">
        <v>43654</v>
      </c>
      <c r="C491" s="2" t="s">
        <v>3255</v>
      </c>
      <c r="D491" t="s">
        <v>6170</v>
      </c>
      <c r="E491" s="2">
        <v>6</v>
      </c>
      <c r="F491" s="2" t="s">
        <v>3256</v>
      </c>
      <c r="G491" s="2" t="s">
        <v>3257</v>
      </c>
      <c r="H491" t="s">
        <v>19</v>
      </c>
      <c r="I491" t="s">
        <v>6195</v>
      </c>
      <c r="J491" t="s">
        <v>6186</v>
      </c>
      <c r="K491" s="4">
        <v>1</v>
      </c>
      <c r="L491" s="5">
        <v>15.85</v>
      </c>
      <c r="M491" s="5">
        <v>95.1</v>
      </c>
      <c r="N491" t="s">
        <v>6218</v>
      </c>
      <c r="O491" t="s">
        <v>6222</v>
      </c>
      <c r="P491" t="s">
        <v>6191</v>
      </c>
    </row>
    <row r="492" spans="1:16" x14ac:dyDescent="0.35">
      <c r="A492" s="19" t="s">
        <v>3260</v>
      </c>
      <c r="B492" s="27">
        <v>43764</v>
      </c>
      <c r="C492" s="19" t="s">
        <v>3261</v>
      </c>
      <c r="D492" s="11" t="s">
        <v>6169</v>
      </c>
      <c r="E492" s="19">
        <v>2</v>
      </c>
      <c r="F492" s="19" t="s">
        <v>3262</v>
      </c>
      <c r="G492" s="19" t="s">
        <v>3263</v>
      </c>
      <c r="H492" s="11" t="s">
        <v>19</v>
      </c>
      <c r="I492" s="11" t="s">
        <v>6195</v>
      </c>
      <c r="J492" s="11" t="s">
        <v>6187</v>
      </c>
      <c r="K492" s="28">
        <v>0.5</v>
      </c>
      <c r="L492" s="29">
        <v>7.77</v>
      </c>
      <c r="M492" s="29">
        <v>15.54</v>
      </c>
      <c r="N492" s="11" t="s">
        <v>6218</v>
      </c>
      <c r="O492" s="11" t="s">
        <v>6224</v>
      </c>
      <c r="P492" s="11" t="s">
        <v>6191</v>
      </c>
    </row>
    <row r="493" spans="1:16" x14ac:dyDescent="0.35">
      <c r="A493" s="2" t="s">
        <v>3266</v>
      </c>
      <c r="B493" s="3">
        <v>44101</v>
      </c>
      <c r="C493" s="2" t="s">
        <v>3267</v>
      </c>
      <c r="D493" t="s">
        <v>6150</v>
      </c>
      <c r="E493" s="2">
        <v>6</v>
      </c>
      <c r="F493" s="2" t="s">
        <v>3268</v>
      </c>
      <c r="G493" s="2" t="s">
        <v>6223</v>
      </c>
      <c r="H493" t="s">
        <v>19</v>
      </c>
      <c r="I493" t="s">
        <v>6195</v>
      </c>
      <c r="J493" t="s">
        <v>6187</v>
      </c>
      <c r="K493" s="4">
        <v>0.2</v>
      </c>
      <c r="L493" s="5">
        <v>3.8849999999999998</v>
      </c>
      <c r="M493" s="5">
        <v>23.31</v>
      </c>
      <c r="N493" t="s">
        <v>6218</v>
      </c>
      <c r="O493" t="s">
        <v>6224</v>
      </c>
      <c r="P493" t="s">
        <v>6191</v>
      </c>
    </row>
    <row r="494" spans="1:16" x14ac:dyDescent="0.35">
      <c r="A494" s="19" t="s">
        <v>3271</v>
      </c>
      <c r="B494" s="27">
        <v>44620</v>
      </c>
      <c r="C494" s="19" t="s">
        <v>3272</v>
      </c>
      <c r="D494" s="11" t="s">
        <v>6156</v>
      </c>
      <c r="E494" s="19">
        <v>1</v>
      </c>
      <c r="F494" s="19" t="s">
        <v>3273</v>
      </c>
      <c r="G494" s="19" t="s">
        <v>3274</v>
      </c>
      <c r="H494" s="11" t="s">
        <v>19</v>
      </c>
      <c r="I494" s="11" t="s">
        <v>6194</v>
      </c>
      <c r="J494" s="11" t="s">
        <v>6188</v>
      </c>
      <c r="K494" s="28">
        <v>0.2</v>
      </c>
      <c r="L494" s="29">
        <v>4.125</v>
      </c>
      <c r="M494" s="29">
        <v>4.125</v>
      </c>
      <c r="N494" s="11" t="s">
        <v>6217</v>
      </c>
      <c r="O494" s="11" t="s">
        <v>6221</v>
      </c>
      <c r="P494" s="11" t="s">
        <v>6190</v>
      </c>
    </row>
    <row r="495" spans="1:16" x14ac:dyDescent="0.35">
      <c r="A495" s="2" t="s">
        <v>3277</v>
      </c>
      <c r="B495" s="3">
        <v>44090</v>
      </c>
      <c r="C495" s="2" t="s">
        <v>3278</v>
      </c>
      <c r="D495" t="s">
        <v>6146</v>
      </c>
      <c r="E495" s="2">
        <v>6</v>
      </c>
      <c r="F495" s="2" t="s">
        <v>3279</v>
      </c>
      <c r="G495" s="2" t="s">
        <v>3280</v>
      </c>
      <c r="H495" t="s">
        <v>28</v>
      </c>
      <c r="I495" t="s">
        <v>6192</v>
      </c>
      <c r="J495" t="s">
        <v>6188</v>
      </c>
      <c r="K495" s="4">
        <v>0.5</v>
      </c>
      <c r="L495" s="5">
        <v>5.97</v>
      </c>
      <c r="M495" s="5">
        <v>35.82</v>
      </c>
      <c r="N495" t="s">
        <v>6219</v>
      </c>
      <c r="O495" t="s">
        <v>6221</v>
      </c>
      <c r="P495" t="s">
        <v>6191</v>
      </c>
    </row>
    <row r="496" spans="1:16" x14ac:dyDescent="0.35">
      <c r="A496" s="19" t="s">
        <v>3283</v>
      </c>
      <c r="B496" s="27">
        <v>44132</v>
      </c>
      <c r="C496" s="19" t="s">
        <v>3284</v>
      </c>
      <c r="D496" s="11" t="s">
        <v>6170</v>
      </c>
      <c r="E496" s="19">
        <v>2</v>
      </c>
      <c r="F496" s="19" t="s">
        <v>3285</v>
      </c>
      <c r="G496" s="19" t="s">
        <v>3286</v>
      </c>
      <c r="H496" s="11" t="s">
        <v>19</v>
      </c>
      <c r="I496" s="11" t="s">
        <v>6195</v>
      </c>
      <c r="J496" s="11" t="s">
        <v>6186</v>
      </c>
      <c r="K496" s="28">
        <v>1</v>
      </c>
      <c r="L496" s="29">
        <v>15.85</v>
      </c>
      <c r="M496" s="29">
        <v>31.7</v>
      </c>
      <c r="N496" s="11" t="s">
        <v>6218</v>
      </c>
      <c r="O496" s="11" t="s">
        <v>6222</v>
      </c>
      <c r="P496" s="11" t="s">
        <v>6191</v>
      </c>
    </row>
    <row r="497" spans="1:16" x14ac:dyDescent="0.35">
      <c r="A497" s="2" t="s">
        <v>3289</v>
      </c>
      <c r="B497" s="3">
        <v>43710</v>
      </c>
      <c r="C497" s="2" t="s">
        <v>3290</v>
      </c>
      <c r="D497" t="s">
        <v>6170</v>
      </c>
      <c r="E497" s="2">
        <v>5</v>
      </c>
      <c r="F497" s="2" t="s">
        <v>3291</v>
      </c>
      <c r="G497" s="2" t="s">
        <v>6223</v>
      </c>
      <c r="H497" t="s">
        <v>19</v>
      </c>
      <c r="I497" t="s">
        <v>6195</v>
      </c>
      <c r="J497" t="s">
        <v>6186</v>
      </c>
      <c r="K497" s="4">
        <v>1</v>
      </c>
      <c r="L497" s="5">
        <v>15.85</v>
      </c>
      <c r="M497" s="5">
        <v>79.25</v>
      </c>
      <c r="N497" t="s">
        <v>6218</v>
      </c>
      <c r="O497" t="s">
        <v>6222</v>
      </c>
      <c r="P497" t="s">
        <v>6190</v>
      </c>
    </row>
    <row r="498" spans="1:16" x14ac:dyDescent="0.35">
      <c r="A498" s="19" t="s">
        <v>3294</v>
      </c>
      <c r="B498" s="27">
        <v>44438</v>
      </c>
      <c r="C498" s="19" t="s">
        <v>3295</v>
      </c>
      <c r="D498" s="11" t="s">
        <v>6153</v>
      </c>
      <c r="E498" s="19">
        <v>3</v>
      </c>
      <c r="F498" s="19" t="s">
        <v>3296</v>
      </c>
      <c r="G498" s="19" t="s">
        <v>3297</v>
      </c>
      <c r="H498" s="11" t="s">
        <v>19</v>
      </c>
      <c r="I498" s="11" t="s">
        <v>6194</v>
      </c>
      <c r="J498" s="11" t="s">
        <v>6187</v>
      </c>
      <c r="K498" s="28">
        <v>0.2</v>
      </c>
      <c r="L498" s="29">
        <v>3.645</v>
      </c>
      <c r="M498" s="29">
        <v>10.935</v>
      </c>
      <c r="N498" s="11" t="s">
        <v>6217</v>
      </c>
      <c r="O498" s="11" t="s">
        <v>6224</v>
      </c>
      <c r="P498" s="11" t="s">
        <v>6191</v>
      </c>
    </row>
    <row r="499" spans="1:16" x14ac:dyDescent="0.35">
      <c r="A499" s="2" t="s">
        <v>3300</v>
      </c>
      <c r="B499" s="3">
        <v>44351</v>
      </c>
      <c r="C499" s="2" t="s">
        <v>3301</v>
      </c>
      <c r="D499" t="s">
        <v>6147</v>
      </c>
      <c r="E499" s="2">
        <v>4</v>
      </c>
      <c r="F499" s="2" t="s">
        <v>3302</v>
      </c>
      <c r="G499" s="2" t="s">
        <v>3303</v>
      </c>
      <c r="H499" t="s">
        <v>318</v>
      </c>
      <c r="I499" t="s">
        <v>6193</v>
      </c>
      <c r="J499" t="s">
        <v>6187</v>
      </c>
      <c r="K499" s="4">
        <v>1</v>
      </c>
      <c r="L499" s="5">
        <v>9.9499999999999993</v>
      </c>
      <c r="M499" s="5">
        <v>39.799999999999997</v>
      </c>
      <c r="N499" t="s">
        <v>6216</v>
      </c>
      <c r="O499" t="s">
        <v>6224</v>
      </c>
      <c r="P499" t="s">
        <v>6191</v>
      </c>
    </row>
    <row r="500" spans="1:16" x14ac:dyDescent="0.35">
      <c r="A500" s="19" t="s">
        <v>3307</v>
      </c>
      <c r="B500" s="27">
        <v>44159</v>
      </c>
      <c r="C500" s="19" t="s">
        <v>3368</v>
      </c>
      <c r="D500" s="11" t="s">
        <v>6138</v>
      </c>
      <c r="E500" s="19">
        <v>5</v>
      </c>
      <c r="F500" s="19" t="s">
        <v>3369</v>
      </c>
      <c r="G500" s="19" t="s">
        <v>3370</v>
      </c>
      <c r="H500" s="11" t="s">
        <v>318</v>
      </c>
      <c r="I500" s="11" t="s">
        <v>6192</v>
      </c>
      <c r="J500" s="11" t="s">
        <v>6188</v>
      </c>
      <c r="K500" s="28">
        <v>1</v>
      </c>
      <c r="L500" s="29">
        <v>9.9499999999999993</v>
      </c>
      <c r="M500" s="29">
        <v>49.75</v>
      </c>
      <c r="N500" s="11" t="s">
        <v>6219</v>
      </c>
      <c r="O500" s="11" t="s">
        <v>6221</v>
      </c>
      <c r="P500" s="11" t="s">
        <v>6190</v>
      </c>
    </row>
    <row r="501" spans="1:16" x14ac:dyDescent="0.35">
      <c r="A501" s="2" t="s">
        <v>3313</v>
      </c>
      <c r="B501" s="3">
        <v>44003</v>
      </c>
      <c r="C501" s="2" t="s">
        <v>3314</v>
      </c>
      <c r="D501" t="s">
        <v>6163</v>
      </c>
      <c r="E501" s="2">
        <v>3</v>
      </c>
      <c r="F501" s="2" t="s">
        <v>3315</v>
      </c>
      <c r="G501" s="2" t="s">
        <v>6223</v>
      </c>
      <c r="H501" t="s">
        <v>318</v>
      </c>
      <c r="I501" t="s">
        <v>6192</v>
      </c>
      <c r="J501" t="s">
        <v>6187</v>
      </c>
      <c r="K501" s="4">
        <v>0.2</v>
      </c>
      <c r="L501" s="5">
        <v>2.6849999999999996</v>
      </c>
      <c r="M501" s="5">
        <v>8.0549999999999997</v>
      </c>
      <c r="N501" t="s">
        <v>6219</v>
      </c>
      <c r="O501" t="s">
        <v>6224</v>
      </c>
      <c r="P501" t="s">
        <v>6190</v>
      </c>
    </row>
    <row r="502" spans="1:16" x14ac:dyDescent="0.35">
      <c r="A502" s="19" t="s">
        <v>3318</v>
      </c>
      <c r="B502" s="27">
        <v>44025</v>
      </c>
      <c r="C502" s="19" t="s">
        <v>3319</v>
      </c>
      <c r="D502" s="11" t="s">
        <v>6179</v>
      </c>
      <c r="E502" s="19">
        <v>4</v>
      </c>
      <c r="F502" s="19" t="s">
        <v>3320</v>
      </c>
      <c r="G502" s="19" t="s">
        <v>6223</v>
      </c>
      <c r="H502" s="11" t="s">
        <v>19</v>
      </c>
      <c r="I502" s="11" t="s">
        <v>6192</v>
      </c>
      <c r="J502" s="11" t="s">
        <v>6186</v>
      </c>
      <c r="K502" s="28">
        <v>1</v>
      </c>
      <c r="L502" s="29">
        <v>11.95</v>
      </c>
      <c r="M502" s="29">
        <v>47.8</v>
      </c>
      <c r="N502" s="11" t="s">
        <v>6219</v>
      </c>
      <c r="O502" s="11" t="s">
        <v>6222</v>
      </c>
      <c r="P502" s="11" t="s">
        <v>6191</v>
      </c>
    </row>
    <row r="503" spans="1:16" x14ac:dyDescent="0.35">
      <c r="A503" s="2" t="s">
        <v>3323</v>
      </c>
      <c r="B503" s="3">
        <v>43467</v>
      </c>
      <c r="C503" s="2" t="s">
        <v>3324</v>
      </c>
      <c r="D503" t="s">
        <v>6174</v>
      </c>
      <c r="E503" s="2">
        <v>4</v>
      </c>
      <c r="F503" s="2" t="s">
        <v>3325</v>
      </c>
      <c r="G503" s="2" t="s">
        <v>3326</v>
      </c>
      <c r="H503" t="s">
        <v>28</v>
      </c>
      <c r="I503" t="s">
        <v>6192</v>
      </c>
      <c r="J503" t="s">
        <v>6188</v>
      </c>
      <c r="K503" s="4">
        <v>0.2</v>
      </c>
      <c r="L503" s="5">
        <v>2.9849999999999999</v>
      </c>
      <c r="M503" s="5">
        <v>11.94</v>
      </c>
      <c r="N503" t="s">
        <v>6219</v>
      </c>
      <c r="O503" t="s">
        <v>6221</v>
      </c>
      <c r="P503" t="s">
        <v>6191</v>
      </c>
    </row>
    <row r="504" spans="1:16" x14ac:dyDescent="0.35">
      <c r="A504" s="19" t="s">
        <v>3323</v>
      </c>
      <c r="B504" s="27">
        <v>43467</v>
      </c>
      <c r="C504" s="19" t="s">
        <v>3324</v>
      </c>
      <c r="D504" s="11" t="s">
        <v>6156</v>
      </c>
      <c r="E504" s="19">
        <v>4</v>
      </c>
      <c r="F504" s="19" t="s">
        <v>3325</v>
      </c>
      <c r="G504" s="19" t="s">
        <v>3326</v>
      </c>
      <c r="H504" s="11" t="s">
        <v>28</v>
      </c>
      <c r="I504" s="11" t="s">
        <v>6194</v>
      </c>
      <c r="J504" s="11" t="s">
        <v>6188</v>
      </c>
      <c r="K504" s="28">
        <v>0.2</v>
      </c>
      <c r="L504" s="29">
        <v>4.125</v>
      </c>
      <c r="M504" s="29">
        <v>16.5</v>
      </c>
      <c r="N504" s="11" t="s">
        <v>6217</v>
      </c>
      <c r="O504" s="11" t="s">
        <v>6221</v>
      </c>
      <c r="P504" s="11" t="s">
        <v>6191</v>
      </c>
    </row>
    <row r="505" spans="1:16" x14ac:dyDescent="0.35">
      <c r="A505" s="2" t="s">
        <v>3323</v>
      </c>
      <c r="B505" s="3">
        <v>43467</v>
      </c>
      <c r="C505" s="2" t="s">
        <v>3324</v>
      </c>
      <c r="D505" t="s">
        <v>6143</v>
      </c>
      <c r="E505" s="2">
        <v>4</v>
      </c>
      <c r="F505" s="2" t="s">
        <v>3325</v>
      </c>
      <c r="G505" s="2" t="s">
        <v>3326</v>
      </c>
      <c r="H505" t="s">
        <v>28</v>
      </c>
      <c r="I505" t="s">
        <v>6195</v>
      </c>
      <c r="J505" t="s">
        <v>6187</v>
      </c>
      <c r="K505" s="4">
        <v>1</v>
      </c>
      <c r="L505" s="5">
        <v>12.95</v>
      </c>
      <c r="M505" s="5">
        <v>51.8</v>
      </c>
      <c r="N505" t="s">
        <v>6218</v>
      </c>
      <c r="O505" t="s">
        <v>6224</v>
      </c>
      <c r="P505" t="s">
        <v>6191</v>
      </c>
    </row>
    <row r="506" spans="1:16" x14ac:dyDescent="0.35">
      <c r="A506" s="19" t="s">
        <v>3323</v>
      </c>
      <c r="B506" s="27">
        <v>43467</v>
      </c>
      <c r="C506" s="19" t="s">
        <v>3324</v>
      </c>
      <c r="D506" s="11" t="s">
        <v>6145</v>
      </c>
      <c r="E506" s="19">
        <v>3</v>
      </c>
      <c r="F506" s="19" t="s">
        <v>3325</v>
      </c>
      <c r="G506" s="19" t="s">
        <v>3326</v>
      </c>
      <c r="H506" s="11" t="s">
        <v>28</v>
      </c>
      <c r="I506" s="11" t="s">
        <v>6195</v>
      </c>
      <c r="J506" s="11" t="s">
        <v>6186</v>
      </c>
      <c r="K506" s="28">
        <v>0.2</v>
      </c>
      <c r="L506" s="29">
        <v>4.7549999999999999</v>
      </c>
      <c r="M506" s="29">
        <v>14.265000000000001</v>
      </c>
      <c r="N506" s="11" t="s">
        <v>6218</v>
      </c>
      <c r="O506" s="11" t="s">
        <v>6222</v>
      </c>
      <c r="P506" s="11" t="s">
        <v>6191</v>
      </c>
    </row>
    <row r="507" spans="1:16" x14ac:dyDescent="0.35">
      <c r="A507" s="2" t="s">
        <v>3343</v>
      </c>
      <c r="B507" s="3">
        <v>44609</v>
      </c>
      <c r="C507" s="2" t="s">
        <v>3344</v>
      </c>
      <c r="D507" t="s">
        <v>6159</v>
      </c>
      <c r="E507" s="2">
        <v>6</v>
      </c>
      <c r="F507" s="2" t="s">
        <v>3345</v>
      </c>
      <c r="G507" s="2" t="s">
        <v>3346</v>
      </c>
      <c r="H507" t="s">
        <v>19</v>
      </c>
      <c r="I507" t="s">
        <v>6195</v>
      </c>
      <c r="J507" t="s">
        <v>6188</v>
      </c>
      <c r="K507" s="4">
        <v>0.2</v>
      </c>
      <c r="L507" s="5">
        <v>4.3650000000000002</v>
      </c>
      <c r="M507" s="5">
        <v>26.19</v>
      </c>
      <c r="N507" t="s">
        <v>6218</v>
      </c>
      <c r="O507" t="s">
        <v>6221</v>
      </c>
      <c r="P507" t="s">
        <v>6191</v>
      </c>
    </row>
    <row r="508" spans="1:16" x14ac:dyDescent="0.35">
      <c r="A508" s="19" t="s">
        <v>3349</v>
      </c>
      <c r="B508" s="27">
        <v>44184</v>
      </c>
      <c r="C508" s="19" t="s">
        <v>3350</v>
      </c>
      <c r="D508" s="11" t="s">
        <v>6140</v>
      </c>
      <c r="E508" s="19">
        <v>2</v>
      </c>
      <c r="F508" s="19" t="s">
        <v>3351</v>
      </c>
      <c r="G508" s="19" t="s">
        <v>3352</v>
      </c>
      <c r="H508" s="11" t="s">
        <v>19</v>
      </c>
      <c r="I508" s="11" t="s">
        <v>6193</v>
      </c>
      <c r="J508" s="11" t="s">
        <v>6186</v>
      </c>
      <c r="K508" s="28">
        <v>1</v>
      </c>
      <c r="L508" s="29">
        <v>12.95</v>
      </c>
      <c r="M508" s="29">
        <v>25.9</v>
      </c>
      <c r="N508" s="11" t="s">
        <v>6216</v>
      </c>
      <c r="O508" s="11" t="s">
        <v>6222</v>
      </c>
      <c r="P508" s="11" t="s">
        <v>6190</v>
      </c>
    </row>
    <row r="509" spans="1:16" x14ac:dyDescent="0.35">
      <c r="A509" s="2" t="s">
        <v>3355</v>
      </c>
      <c r="B509" s="3">
        <v>43516</v>
      </c>
      <c r="C509" s="2" t="s">
        <v>3356</v>
      </c>
      <c r="D509" t="s">
        <v>6182</v>
      </c>
      <c r="E509" s="2">
        <v>3</v>
      </c>
      <c r="F509" s="2" t="s">
        <v>3357</v>
      </c>
      <c r="G509" s="2" t="s">
        <v>3358</v>
      </c>
      <c r="H509" t="s">
        <v>19</v>
      </c>
      <c r="I509" t="s">
        <v>6193</v>
      </c>
      <c r="J509" t="s">
        <v>6186</v>
      </c>
      <c r="K509" s="4">
        <v>2.5</v>
      </c>
      <c r="L509" s="5">
        <v>29.784999999999997</v>
      </c>
      <c r="M509" s="5">
        <v>89.35499999999999</v>
      </c>
      <c r="N509" t="s">
        <v>6216</v>
      </c>
      <c r="O509" t="s">
        <v>6222</v>
      </c>
      <c r="P509" t="s">
        <v>6190</v>
      </c>
    </row>
    <row r="510" spans="1:16" x14ac:dyDescent="0.35">
      <c r="A510" s="19" t="s">
        <v>3361</v>
      </c>
      <c r="B510" s="27">
        <v>44210</v>
      </c>
      <c r="C510" s="19" t="s">
        <v>3362</v>
      </c>
      <c r="D510" s="11" t="s">
        <v>6169</v>
      </c>
      <c r="E510" s="19">
        <v>6</v>
      </c>
      <c r="F510" s="19" t="s">
        <v>3363</v>
      </c>
      <c r="G510" s="19" t="s">
        <v>3364</v>
      </c>
      <c r="H510" s="11" t="s">
        <v>318</v>
      </c>
      <c r="I510" s="11" t="s">
        <v>6195</v>
      </c>
      <c r="J510" s="11" t="s">
        <v>6187</v>
      </c>
      <c r="K510" s="28">
        <v>0.5</v>
      </c>
      <c r="L510" s="29">
        <v>7.77</v>
      </c>
      <c r="M510" s="29">
        <v>46.62</v>
      </c>
      <c r="N510" s="11" t="s">
        <v>6218</v>
      </c>
      <c r="O510" s="11" t="s">
        <v>6224</v>
      </c>
      <c r="P510" s="11" t="s">
        <v>6191</v>
      </c>
    </row>
    <row r="511" spans="1:16" x14ac:dyDescent="0.35">
      <c r="A511" s="2" t="s">
        <v>3367</v>
      </c>
      <c r="B511" s="3">
        <v>43785</v>
      </c>
      <c r="C511" s="2" t="s">
        <v>3368</v>
      </c>
      <c r="D511" t="s">
        <v>6147</v>
      </c>
      <c r="E511" s="2">
        <v>3</v>
      </c>
      <c r="F511" s="2" t="s">
        <v>3369</v>
      </c>
      <c r="G511" s="2" t="s">
        <v>3370</v>
      </c>
      <c r="H511" t="s">
        <v>318</v>
      </c>
      <c r="I511" t="s">
        <v>6193</v>
      </c>
      <c r="J511" t="s">
        <v>6187</v>
      </c>
      <c r="K511" s="4">
        <v>1</v>
      </c>
      <c r="L511" s="5">
        <v>9.9499999999999993</v>
      </c>
      <c r="M511" s="5">
        <v>29.849999999999998</v>
      </c>
      <c r="N511" t="s">
        <v>6216</v>
      </c>
      <c r="O511" t="s">
        <v>6224</v>
      </c>
      <c r="P511" t="s">
        <v>6190</v>
      </c>
    </row>
    <row r="512" spans="1:16" x14ac:dyDescent="0.35">
      <c r="A512" s="19" t="s">
        <v>3373</v>
      </c>
      <c r="B512" s="27">
        <v>43803</v>
      </c>
      <c r="C512" s="19" t="s">
        <v>3374</v>
      </c>
      <c r="D512" s="11" t="s">
        <v>6178</v>
      </c>
      <c r="E512" s="19">
        <v>3</v>
      </c>
      <c r="F512" s="19" t="s">
        <v>3375</v>
      </c>
      <c r="G512" s="19" t="s">
        <v>3376</v>
      </c>
      <c r="H512" s="11" t="s">
        <v>318</v>
      </c>
      <c r="I512" s="11" t="s">
        <v>6192</v>
      </c>
      <c r="J512" s="11" t="s">
        <v>6186</v>
      </c>
      <c r="K512" s="28">
        <v>0.2</v>
      </c>
      <c r="L512" s="29">
        <v>3.5849999999999995</v>
      </c>
      <c r="M512" s="29">
        <v>10.754999999999999</v>
      </c>
      <c r="N512" s="11" t="s">
        <v>6219</v>
      </c>
      <c r="O512" s="11" t="s">
        <v>6222</v>
      </c>
      <c r="P512" s="11" t="s">
        <v>6190</v>
      </c>
    </row>
    <row r="513" spans="1:16" x14ac:dyDescent="0.35">
      <c r="A513" s="2" t="s">
        <v>3379</v>
      </c>
      <c r="B513" s="3">
        <v>44043</v>
      </c>
      <c r="C513" s="2" t="s">
        <v>3380</v>
      </c>
      <c r="D513" t="s">
        <v>6152</v>
      </c>
      <c r="E513" s="2">
        <v>4</v>
      </c>
      <c r="F513" s="2" t="s">
        <v>3381</v>
      </c>
      <c r="G513" s="2" t="s">
        <v>3382</v>
      </c>
      <c r="H513" t="s">
        <v>19</v>
      </c>
      <c r="I513" t="s">
        <v>6193</v>
      </c>
      <c r="J513" t="s">
        <v>6188</v>
      </c>
      <c r="K513" s="4">
        <v>0.2</v>
      </c>
      <c r="L513" s="5">
        <v>3.375</v>
      </c>
      <c r="M513" s="5">
        <v>13.5</v>
      </c>
      <c r="N513" t="s">
        <v>6216</v>
      </c>
      <c r="O513" t="s">
        <v>6221</v>
      </c>
      <c r="P513" t="s">
        <v>6190</v>
      </c>
    </row>
    <row r="514" spans="1:16" x14ac:dyDescent="0.35">
      <c r="A514" s="19" t="s">
        <v>3385</v>
      </c>
      <c r="B514" s="27">
        <v>43535</v>
      </c>
      <c r="C514" s="19" t="s">
        <v>3386</v>
      </c>
      <c r="D514" s="11" t="s">
        <v>6170</v>
      </c>
      <c r="E514" s="19">
        <v>3</v>
      </c>
      <c r="F514" s="19" t="s">
        <v>3387</v>
      </c>
      <c r="G514" s="19" t="s">
        <v>3388</v>
      </c>
      <c r="H514" s="11" t="s">
        <v>19</v>
      </c>
      <c r="I514" s="11" t="s">
        <v>6195</v>
      </c>
      <c r="J514" s="11" t="s">
        <v>6186</v>
      </c>
      <c r="K514" s="28">
        <v>1</v>
      </c>
      <c r="L514" s="29">
        <v>15.85</v>
      </c>
      <c r="M514" s="29">
        <v>47.55</v>
      </c>
      <c r="N514" s="11" t="s">
        <v>6218</v>
      </c>
      <c r="O514" s="11" t="s">
        <v>6222</v>
      </c>
      <c r="P514" s="11" t="s">
        <v>6191</v>
      </c>
    </row>
    <row r="515" spans="1:16" x14ac:dyDescent="0.35">
      <c r="A515" s="2" t="s">
        <v>3391</v>
      </c>
      <c r="B515" s="3">
        <v>44691</v>
      </c>
      <c r="C515" s="2" t="s">
        <v>3392</v>
      </c>
      <c r="D515" t="s">
        <v>6170</v>
      </c>
      <c r="E515" s="2">
        <v>5</v>
      </c>
      <c r="F515" s="2" t="s">
        <v>3393</v>
      </c>
      <c r="G515" s="2" t="s">
        <v>3394</v>
      </c>
      <c r="H515" t="s">
        <v>19</v>
      </c>
      <c r="I515" t="s">
        <v>6195</v>
      </c>
      <c r="J515" t="s">
        <v>6186</v>
      </c>
      <c r="K515" s="4">
        <v>1</v>
      </c>
      <c r="L515" s="5">
        <v>15.85</v>
      </c>
      <c r="M515" s="5">
        <v>79.25</v>
      </c>
      <c r="N515" t="s">
        <v>6218</v>
      </c>
      <c r="O515" t="s">
        <v>6222</v>
      </c>
      <c r="P515" t="s">
        <v>6191</v>
      </c>
    </row>
    <row r="516" spans="1:16" x14ac:dyDescent="0.35">
      <c r="A516" s="19" t="s">
        <v>3396</v>
      </c>
      <c r="B516" s="27">
        <v>44555</v>
      </c>
      <c r="C516" s="19" t="s">
        <v>3397</v>
      </c>
      <c r="D516" s="11" t="s">
        <v>6159</v>
      </c>
      <c r="E516" s="19">
        <v>6</v>
      </c>
      <c r="F516" s="19" t="s">
        <v>3398</v>
      </c>
      <c r="G516" s="19" t="s">
        <v>3399</v>
      </c>
      <c r="H516" s="11" t="s">
        <v>19</v>
      </c>
      <c r="I516" s="11" t="s">
        <v>6195</v>
      </c>
      <c r="J516" s="11" t="s">
        <v>6188</v>
      </c>
      <c r="K516" s="28">
        <v>0.2</v>
      </c>
      <c r="L516" s="29">
        <v>4.3650000000000002</v>
      </c>
      <c r="M516" s="29">
        <v>26.19</v>
      </c>
      <c r="N516" s="11" t="s">
        <v>6218</v>
      </c>
      <c r="O516" s="11" t="s">
        <v>6221</v>
      </c>
      <c r="P516" s="11" t="s">
        <v>6190</v>
      </c>
    </row>
    <row r="517" spans="1:16" x14ac:dyDescent="0.35">
      <c r="A517" s="2" t="s">
        <v>3402</v>
      </c>
      <c r="B517" s="3">
        <v>44673</v>
      </c>
      <c r="C517" s="2" t="s">
        <v>3403</v>
      </c>
      <c r="D517" t="s">
        <v>6173</v>
      </c>
      <c r="E517" s="2">
        <v>3</v>
      </c>
      <c r="F517" s="2" t="s">
        <v>3404</v>
      </c>
      <c r="G517" s="2" t="s">
        <v>3405</v>
      </c>
      <c r="H517" t="s">
        <v>19</v>
      </c>
      <c r="I517" t="s">
        <v>6192</v>
      </c>
      <c r="J517" t="s">
        <v>6186</v>
      </c>
      <c r="K517" s="4">
        <v>0.5</v>
      </c>
      <c r="L517" s="5">
        <v>7.169999999999999</v>
      </c>
      <c r="M517" s="5">
        <v>21.509999999999998</v>
      </c>
      <c r="N517" t="s">
        <v>6219</v>
      </c>
      <c r="O517" t="s">
        <v>6222</v>
      </c>
      <c r="P517" t="s">
        <v>6191</v>
      </c>
    </row>
    <row r="518" spans="1:16" x14ac:dyDescent="0.35">
      <c r="A518" s="19" t="s">
        <v>3408</v>
      </c>
      <c r="B518" s="27">
        <v>44723</v>
      </c>
      <c r="C518" s="19" t="s">
        <v>3409</v>
      </c>
      <c r="D518" s="11" t="s">
        <v>6149</v>
      </c>
      <c r="E518" s="19">
        <v>5</v>
      </c>
      <c r="F518" s="19" t="s">
        <v>3410</v>
      </c>
      <c r="G518" s="19" t="s">
        <v>6223</v>
      </c>
      <c r="H518" s="11" t="s">
        <v>19</v>
      </c>
      <c r="I518" s="11" t="s">
        <v>6192</v>
      </c>
      <c r="J518" s="11" t="s">
        <v>6187</v>
      </c>
      <c r="K518" s="28">
        <v>2.5</v>
      </c>
      <c r="L518" s="29">
        <v>20.584999999999997</v>
      </c>
      <c r="M518" s="29">
        <v>102.92499999999998</v>
      </c>
      <c r="N518" s="11" t="s">
        <v>6219</v>
      </c>
      <c r="O518" s="11" t="s">
        <v>6224</v>
      </c>
      <c r="P518" s="11" t="s">
        <v>6190</v>
      </c>
    </row>
    <row r="519" spans="1:16" x14ac:dyDescent="0.35">
      <c r="A519" s="2" t="s">
        <v>3413</v>
      </c>
      <c r="B519" s="3">
        <v>44678</v>
      </c>
      <c r="C519" s="2" t="s">
        <v>3414</v>
      </c>
      <c r="D519" t="s">
        <v>6150</v>
      </c>
      <c r="E519" s="2">
        <v>2</v>
      </c>
      <c r="F519" s="2" t="s">
        <v>3415</v>
      </c>
      <c r="G519" s="2" t="s">
        <v>6223</v>
      </c>
      <c r="H519" t="s">
        <v>19</v>
      </c>
      <c r="I519" t="s">
        <v>6195</v>
      </c>
      <c r="J519" t="s">
        <v>6187</v>
      </c>
      <c r="K519" s="4">
        <v>0.2</v>
      </c>
      <c r="L519" s="5">
        <v>3.8849999999999998</v>
      </c>
      <c r="M519" s="5">
        <v>7.77</v>
      </c>
      <c r="N519" t="s">
        <v>6218</v>
      </c>
      <c r="O519" t="s">
        <v>6224</v>
      </c>
      <c r="P519" t="s">
        <v>6191</v>
      </c>
    </row>
    <row r="520" spans="1:16" x14ac:dyDescent="0.35">
      <c r="A520" s="19" t="s">
        <v>3418</v>
      </c>
      <c r="B520" s="27">
        <v>44194</v>
      </c>
      <c r="C520" s="19" t="s">
        <v>3419</v>
      </c>
      <c r="D520" s="11" t="s">
        <v>6185</v>
      </c>
      <c r="E520" s="19">
        <v>5</v>
      </c>
      <c r="F520" s="19" t="s">
        <v>3420</v>
      </c>
      <c r="G520" s="19" t="s">
        <v>3421</v>
      </c>
      <c r="H520" s="11" t="s">
        <v>19</v>
      </c>
      <c r="I520" s="11" t="s">
        <v>6194</v>
      </c>
      <c r="J520" s="11" t="s">
        <v>6187</v>
      </c>
      <c r="K520" s="28">
        <v>2.5</v>
      </c>
      <c r="L520" s="29">
        <v>27.945</v>
      </c>
      <c r="M520" s="29">
        <v>139.72499999999999</v>
      </c>
      <c r="N520" s="11" t="s">
        <v>6217</v>
      </c>
      <c r="O520" s="11" t="s">
        <v>6224</v>
      </c>
      <c r="P520" s="11" t="s">
        <v>6191</v>
      </c>
    </row>
    <row r="521" spans="1:16" x14ac:dyDescent="0.35">
      <c r="A521" s="2" t="s">
        <v>3424</v>
      </c>
      <c r="B521" s="3">
        <v>44026</v>
      </c>
      <c r="C521" s="2" t="s">
        <v>3368</v>
      </c>
      <c r="D521" t="s">
        <v>6158</v>
      </c>
      <c r="E521" s="2">
        <v>2</v>
      </c>
      <c r="F521" s="2" t="s">
        <v>3369</v>
      </c>
      <c r="G521" s="2" t="s">
        <v>3370</v>
      </c>
      <c r="H521" t="s">
        <v>318</v>
      </c>
      <c r="I521" t="s">
        <v>6193</v>
      </c>
      <c r="J521" t="s">
        <v>6187</v>
      </c>
      <c r="K521" s="4">
        <v>0.5</v>
      </c>
      <c r="L521" s="5">
        <v>5.97</v>
      </c>
      <c r="M521" s="5">
        <v>11.94</v>
      </c>
      <c r="N521" t="s">
        <v>6216</v>
      </c>
      <c r="O521" t="s">
        <v>6224</v>
      </c>
      <c r="P521" t="s">
        <v>6190</v>
      </c>
    </row>
    <row r="522" spans="1:16" x14ac:dyDescent="0.35">
      <c r="A522" s="19" t="s">
        <v>3430</v>
      </c>
      <c r="B522" s="27">
        <v>44446</v>
      </c>
      <c r="C522" s="19" t="s">
        <v>3431</v>
      </c>
      <c r="D522" s="11" t="s">
        <v>6150</v>
      </c>
      <c r="E522" s="19">
        <v>1</v>
      </c>
      <c r="F522" s="19" t="s">
        <v>3432</v>
      </c>
      <c r="G522" s="19" t="s">
        <v>3433</v>
      </c>
      <c r="H522" s="11" t="s">
        <v>19</v>
      </c>
      <c r="I522" s="11" t="s">
        <v>6195</v>
      </c>
      <c r="J522" s="11" t="s">
        <v>6187</v>
      </c>
      <c r="K522" s="28">
        <v>0.2</v>
      </c>
      <c r="L522" s="29">
        <v>3.8849999999999998</v>
      </c>
      <c r="M522" s="29">
        <v>3.8849999999999998</v>
      </c>
      <c r="N522" s="11" t="s">
        <v>6218</v>
      </c>
      <c r="O522" s="11" t="s">
        <v>6224</v>
      </c>
      <c r="P522" s="11" t="s">
        <v>6191</v>
      </c>
    </row>
    <row r="523" spans="1:16" x14ac:dyDescent="0.35">
      <c r="A523" s="2" t="s">
        <v>3430</v>
      </c>
      <c r="B523" s="3">
        <v>44446</v>
      </c>
      <c r="C523" s="2" t="s">
        <v>3431</v>
      </c>
      <c r="D523" t="s">
        <v>6138</v>
      </c>
      <c r="E523" s="2">
        <v>4</v>
      </c>
      <c r="F523" s="2" t="s">
        <v>3432</v>
      </c>
      <c r="G523" s="2" t="s">
        <v>3433</v>
      </c>
      <c r="H523" t="s">
        <v>19</v>
      </c>
      <c r="I523" t="s">
        <v>6192</v>
      </c>
      <c r="J523" t="s">
        <v>6188</v>
      </c>
      <c r="K523" s="4">
        <v>1</v>
      </c>
      <c r="L523" s="5">
        <v>9.9499999999999993</v>
      </c>
      <c r="M523" s="5">
        <v>39.799999999999997</v>
      </c>
      <c r="N523" t="s">
        <v>6219</v>
      </c>
      <c r="O523" t="s">
        <v>6221</v>
      </c>
      <c r="P523" t="s">
        <v>6191</v>
      </c>
    </row>
    <row r="524" spans="1:16" x14ac:dyDescent="0.35">
      <c r="A524" s="19" t="s">
        <v>3441</v>
      </c>
      <c r="B524" s="27">
        <v>43625</v>
      </c>
      <c r="C524" s="19" t="s">
        <v>3442</v>
      </c>
      <c r="D524" s="11" t="s">
        <v>6146</v>
      </c>
      <c r="E524" s="19">
        <v>5</v>
      </c>
      <c r="F524" s="19" t="s">
        <v>3443</v>
      </c>
      <c r="G524" s="19" t="s">
        <v>3444</v>
      </c>
      <c r="H524" s="11" t="s">
        <v>19</v>
      </c>
      <c r="I524" s="11" t="s">
        <v>6192</v>
      </c>
      <c r="J524" s="11" t="s">
        <v>6188</v>
      </c>
      <c r="K524" s="28">
        <v>0.5</v>
      </c>
      <c r="L524" s="29">
        <v>5.97</v>
      </c>
      <c r="M524" s="29">
        <v>29.849999999999998</v>
      </c>
      <c r="N524" s="11" t="s">
        <v>6219</v>
      </c>
      <c r="O524" s="11" t="s">
        <v>6221</v>
      </c>
      <c r="P524" s="11" t="s">
        <v>6191</v>
      </c>
    </row>
    <row r="525" spans="1:16" x14ac:dyDescent="0.35">
      <c r="A525" s="2" t="s">
        <v>3447</v>
      </c>
      <c r="B525" s="3">
        <v>44129</v>
      </c>
      <c r="C525" s="2" t="s">
        <v>3448</v>
      </c>
      <c r="D525" t="s">
        <v>6165</v>
      </c>
      <c r="E525" s="2">
        <v>1</v>
      </c>
      <c r="F525" s="2" t="s">
        <v>3449</v>
      </c>
      <c r="G525" s="2" t="s">
        <v>3450</v>
      </c>
      <c r="H525" t="s">
        <v>318</v>
      </c>
      <c r="I525" t="s">
        <v>6195</v>
      </c>
      <c r="J525" t="s">
        <v>6187</v>
      </c>
      <c r="K525" s="4">
        <v>2.5</v>
      </c>
      <c r="L525" s="5">
        <v>29.784999999999997</v>
      </c>
      <c r="M525" s="5">
        <v>29.784999999999997</v>
      </c>
      <c r="N525" t="s">
        <v>6218</v>
      </c>
      <c r="O525" t="s">
        <v>6224</v>
      </c>
      <c r="P525" t="s">
        <v>6191</v>
      </c>
    </row>
    <row r="526" spans="1:16" x14ac:dyDescent="0.35">
      <c r="A526" s="19" t="s">
        <v>3453</v>
      </c>
      <c r="B526" s="27">
        <v>44255</v>
      </c>
      <c r="C526" s="19" t="s">
        <v>3454</v>
      </c>
      <c r="D526" s="11" t="s">
        <v>6164</v>
      </c>
      <c r="E526" s="19">
        <v>2</v>
      </c>
      <c r="F526" s="19" t="s">
        <v>3455</v>
      </c>
      <c r="G526" s="19" t="s">
        <v>6223</v>
      </c>
      <c r="H526" s="11" t="s">
        <v>19</v>
      </c>
      <c r="I526" s="11" t="s">
        <v>6195</v>
      </c>
      <c r="J526" s="11" t="s">
        <v>6186</v>
      </c>
      <c r="K526" s="28">
        <v>2.5</v>
      </c>
      <c r="L526" s="29">
        <v>36.454999999999998</v>
      </c>
      <c r="M526" s="29">
        <v>72.91</v>
      </c>
      <c r="N526" s="11" t="s">
        <v>6218</v>
      </c>
      <c r="O526" s="11" t="s">
        <v>6222</v>
      </c>
      <c r="P526" s="11" t="s">
        <v>6191</v>
      </c>
    </row>
    <row r="527" spans="1:16" x14ac:dyDescent="0.35">
      <c r="A527" s="2" t="s">
        <v>3458</v>
      </c>
      <c r="B527" s="3">
        <v>44038</v>
      </c>
      <c r="C527" s="2" t="s">
        <v>3459</v>
      </c>
      <c r="D527" t="s">
        <v>6163</v>
      </c>
      <c r="E527" s="2">
        <v>5</v>
      </c>
      <c r="F527" s="2" t="s">
        <v>3460</v>
      </c>
      <c r="G527" s="2" t="s">
        <v>6223</v>
      </c>
      <c r="H527" t="s">
        <v>19</v>
      </c>
      <c r="I527" t="s">
        <v>6192</v>
      </c>
      <c r="J527" t="s">
        <v>6187</v>
      </c>
      <c r="K527" s="4">
        <v>0.2</v>
      </c>
      <c r="L527" s="5">
        <v>2.6849999999999996</v>
      </c>
      <c r="M527" s="5">
        <v>13.424999999999997</v>
      </c>
      <c r="N527" t="s">
        <v>6219</v>
      </c>
      <c r="O527" t="s">
        <v>6224</v>
      </c>
      <c r="P527" t="s">
        <v>6190</v>
      </c>
    </row>
    <row r="528" spans="1:16" x14ac:dyDescent="0.35">
      <c r="A528" s="19" t="s">
        <v>3463</v>
      </c>
      <c r="B528" s="27">
        <v>44717</v>
      </c>
      <c r="C528" s="19" t="s">
        <v>3464</v>
      </c>
      <c r="D528" s="11" t="s">
        <v>6166</v>
      </c>
      <c r="E528" s="19">
        <v>4</v>
      </c>
      <c r="F528" s="19" t="s">
        <v>3465</v>
      </c>
      <c r="G528" s="19" t="s">
        <v>3466</v>
      </c>
      <c r="H528" s="11" t="s">
        <v>19</v>
      </c>
      <c r="I528" s="11" t="s">
        <v>6194</v>
      </c>
      <c r="J528" s="11" t="s">
        <v>6188</v>
      </c>
      <c r="K528" s="28">
        <v>2.5</v>
      </c>
      <c r="L528" s="29">
        <v>31.624999999999996</v>
      </c>
      <c r="M528" s="29">
        <v>126.49999999999999</v>
      </c>
      <c r="N528" s="11" t="s">
        <v>6217</v>
      </c>
      <c r="O528" s="11" t="s">
        <v>6221</v>
      </c>
      <c r="P528" s="11" t="s">
        <v>6190</v>
      </c>
    </row>
    <row r="529" spans="1:16" x14ac:dyDescent="0.35">
      <c r="A529" s="2" t="s">
        <v>3469</v>
      </c>
      <c r="B529" s="3">
        <v>43517</v>
      </c>
      <c r="C529" s="2" t="s">
        <v>3470</v>
      </c>
      <c r="D529" t="s">
        <v>6139</v>
      </c>
      <c r="E529" s="2">
        <v>5</v>
      </c>
      <c r="F529" s="2" t="s">
        <v>3471</v>
      </c>
      <c r="G529" s="2" t="s">
        <v>3472</v>
      </c>
      <c r="H529" t="s">
        <v>28</v>
      </c>
      <c r="I529" t="s">
        <v>6194</v>
      </c>
      <c r="J529" t="s">
        <v>6188</v>
      </c>
      <c r="K529" s="4">
        <v>0.5</v>
      </c>
      <c r="L529" s="5">
        <v>8.25</v>
      </c>
      <c r="M529" s="5">
        <v>41.25</v>
      </c>
      <c r="N529" t="s">
        <v>6217</v>
      </c>
      <c r="O529" t="s">
        <v>6221</v>
      </c>
      <c r="P529" t="s">
        <v>6191</v>
      </c>
    </row>
    <row r="530" spans="1:16" x14ac:dyDescent="0.35">
      <c r="A530" s="19" t="s">
        <v>3475</v>
      </c>
      <c r="B530" s="27">
        <v>43926</v>
      </c>
      <c r="C530" s="19" t="s">
        <v>3476</v>
      </c>
      <c r="D530" s="11" t="s">
        <v>6176</v>
      </c>
      <c r="E530" s="19">
        <v>6</v>
      </c>
      <c r="F530" s="19" t="s">
        <v>3477</v>
      </c>
      <c r="G530" s="19" t="s">
        <v>3478</v>
      </c>
      <c r="H530" s="11" t="s">
        <v>19</v>
      </c>
      <c r="I530" s="11" t="s">
        <v>6194</v>
      </c>
      <c r="J530" s="11" t="s">
        <v>6186</v>
      </c>
      <c r="K530" s="28">
        <v>0.5</v>
      </c>
      <c r="L530" s="29">
        <v>8.91</v>
      </c>
      <c r="M530" s="29">
        <v>53.46</v>
      </c>
      <c r="N530" s="11" t="s">
        <v>6217</v>
      </c>
      <c r="O530" s="11" t="s">
        <v>6222</v>
      </c>
      <c r="P530" s="11" t="s">
        <v>6191</v>
      </c>
    </row>
    <row r="531" spans="1:16" x14ac:dyDescent="0.35">
      <c r="A531" s="2" t="s">
        <v>3481</v>
      </c>
      <c r="B531" s="3">
        <v>43475</v>
      </c>
      <c r="C531" s="2" t="s">
        <v>3482</v>
      </c>
      <c r="D531" t="s">
        <v>6138</v>
      </c>
      <c r="E531" s="2">
        <v>6</v>
      </c>
      <c r="F531" s="2" t="s">
        <v>3483</v>
      </c>
      <c r="G531" s="2" t="s">
        <v>3484</v>
      </c>
      <c r="H531" t="s">
        <v>19</v>
      </c>
      <c r="I531" t="s">
        <v>6192</v>
      </c>
      <c r="J531" t="s">
        <v>6188</v>
      </c>
      <c r="K531" s="4">
        <v>1</v>
      </c>
      <c r="L531" s="5">
        <v>9.9499999999999993</v>
      </c>
      <c r="M531" s="5">
        <v>59.699999999999996</v>
      </c>
      <c r="N531" t="s">
        <v>6219</v>
      </c>
      <c r="O531" t="s">
        <v>6221</v>
      </c>
      <c r="P531" t="s">
        <v>6191</v>
      </c>
    </row>
    <row r="532" spans="1:16" x14ac:dyDescent="0.35">
      <c r="A532" s="19" t="s">
        <v>3487</v>
      </c>
      <c r="B532" s="27">
        <v>44663</v>
      </c>
      <c r="C532" s="19" t="s">
        <v>3488</v>
      </c>
      <c r="D532" s="11" t="s">
        <v>6138</v>
      </c>
      <c r="E532" s="19">
        <v>6</v>
      </c>
      <c r="F532" s="19" t="s">
        <v>3489</v>
      </c>
      <c r="G532" s="19" t="s">
        <v>3490</v>
      </c>
      <c r="H532" s="11" t="s">
        <v>19</v>
      </c>
      <c r="I532" s="11" t="s">
        <v>6192</v>
      </c>
      <c r="J532" s="11" t="s">
        <v>6188</v>
      </c>
      <c r="K532" s="28">
        <v>1</v>
      </c>
      <c r="L532" s="29">
        <v>9.9499999999999993</v>
      </c>
      <c r="M532" s="29">
        <v>59.699999999999996</v>
      </c>
      <c r="N532" s="11" t="s">
        <v>6219</v>
      </c>
      <c r="O532" s="11" t="s">
        <v>6221</v>
      </c>
      <c r="P532" s="11" t="s">
        <v>6191</v>
      </c>
    </row>
    <row r="533" spans="1:16" x14ac:dyDescent="0.35">
      <c r="A533" s="2" t="s">
        <v>3493</v>
      </c>
      <c r="B533" s="3">
        <v>44591</v>
      </c>
      <c r="C533" s="2" t="s">
        <v>3494</v>
      </c>
      <c r="D533" t="s">
        <v>6177</v>
      </c>
      <c r="E533" s="2">
        <v>5</v>
      </c>
      <c r="F533" s="2" t="s">
        <v>3495</v>
      </c>
      <c r="G533" s="2" t="s">
        <v>3496</v>
      </c>
      <c r="H533" t="s">
        <v>19</v>
      </c>
      <c r="I533" t="s">
        <v>6192</v>
      </c>
      <c r="J533" t="s">
        <v>6187</v>
      </c>
      <c r="K533" s="4">
        <v>1</v>
      </c>
      <c r="L533" s="5">
        <v>8.9499999999999993</v>
      </c>
      <c r="M533" s="5">
        <v>44.75</v>
      </c>
      <c r="N533" t="s">
        <v>6219</v>
      </c>
      <c r="O533" t="s">
        <v>6224</v>
      </c>
      <c r="P533" t="s">
        <v>6191</v>
      </c>
    </row>
    <row r="534" spans="1:16" x14ac:dyDescent="0.35">
      <c r="A534" s="19" t="s">
        <v>3499</v>
      </c>
      <c r="B534" s="27">
        <v>44330</v>
      </c>
      <c r="C534" s="19" t="s">
        <v>3500</v>
      </c>
      <c r="D534" s="11" t="s">
        <v>6139</v>
      </c>
      <c r="E534" s="19">
        <v>2</v>
      </c>
      <c r="F534" s="19" t="s">
        <v>3501</v>
      </c>
      <c r="G534" s="19" t="s">
        <v>3502</v>
      </c>
      <c r="H534" s="11" t="s">
        <v>19</v>
      </c>
      <c r="I534" s="11" t="s">
        <v>6194</v>
      </c>
      <c r="J534" s="11" t="s">
        <v>6188</v>
      </c>
      <c r="K534" s="28">
        <v>0.5</v>
      </c>
      <c r="L534" s="29">
        <v>8.25</v>
      </c>
      <c r="M534" s="29">
        <v>16.5</v>
      </c>
      <c r="N534" s="11" t="s">
        <v>6217</v>
      </c>
      <c r="O534" s="11" t="s">
        <v>6221</v>
      </c>
      <c r="P534" s="11" t="s">
        <v>6190</v>
      </c>
    </row>
    <row r="535" spans="1:16" x14ac:dyDescent="0.35">
      <c r="A535" s="2" t="s">
        <v>3505</v>
      </c>
      <c r="B535" s="3">
        <v>44724</v>
      </c>
      <c r="C535" s="2" t="s">
        <v>3506</v>
      </c>
      <c r="D535" t="s">
        <v>6172</v>
      </c>
      <c r="E535" s="2">
        <v>4</v>
      </c>
      <c r="F535" s="2" t="s">
        <v>3507</v>
      </c>
      <c r="G535" s="2" t="s">
        <v>6223</v>
      </c>
      <c r="H535" t="s">
        <v>19</v>
      </c>
      <c r="I535" t="s">
        <v>6192</v>
      </c>
      <c r="J535" t="s">
        <v>6187</v>
      </c>
      <c r="K535" s="4">
        <v>0.5</v>
      </c>
      <c r="L535" s="5">
        <v>5.3699999999999992</v>
      </c>
      <c r="M535" s="5">
        <v>21.479999999999997</v>
      </c>
      <c r="N535" t="s">
        <v>6219</v>
      </c>
      <c r="O535" t="s">
        <v>6224</v>
      </c>
      <c r="P535" t="s">
        <v>6191</v>
      </c>
    </row>
    <row r="536" spans="1:16" x14ac:dyDescent="0.35">
      <c r="A536" s="19" t="s">
        <v>3510</v>
      </c>
      <c r="B536" s="27">
        <v>44563</v>
      </c>
      <c r="C536" s="19" t="s">
        <v>3511</v>
      </c>
      <c r="D536" s="11" t="s">
        <v>6151</v>
      </c>
      <c r="E536" s="19">
        <v>2</v>
      </c>
      <c r="F536" s="19" t="s">
        <v>3512</v>
      </c>
      <c r="G536" s="19" t="s">
        <v>3513</v>
      </c>
      <c r="H536" s="11" t="s">
        <v>318</v>
      </c>
      <c r="I536" s="11" t="s">
        <v>6192</v>
      </c>
      <c r="J536" s="11" t="s">
        <v>6188</v>
      </c>
      <c r="K536" s="28">
        <v>2.5</v>
      </c>
      <c r="L536" s="29">
        <v>22.884999999999998</v>
      </c>
      <c r="M536" s="29">
        <v>45.769999999999996</v>
      </c>
      <c r="N536" s="11" t="s">
        <v>6219</v>
      </c>
      <c r="O536" s="11" t="s">
        <v>6221</v>
      </c>
      <c r="P536" s="11" t="s">
        <v>6190</v>
      </c>
    </row>
    <row r="537" spans="1:16" x14ac:dyDescent="0.35">
      <c r="A537" s="2" t="s">
        <v>3516</v>
      </c>
      <c r="B537" s="3">
        <v>44585</v>
      </c>
      <c r="C537" s="2" t="s">
        <v>3517</v>
      </c>
      <c r="D537" t="s">
        <v>6145</v>
      </c>
      <c r="E537" s="2">
        <v>2</v>
      </c>
      <c r="F537" s="2" t="s">
        <v>3518</v>
      </c>
      <c r="G537" s="2" t="s">
        <v>6223</v>
      </c>
      <c r="H537" t="s">
        <v>318</v>
      </c>
      <c r="I537" t="s">
        <v>6195</v>
      </c>
      <c r="J537" t="s">
        <v>6186</v>
      </c>
      <c r="K537" s="4">
        <v>0.2</v>
      </c>
      <c r="L537" s="5">
        <v>4.7549999999999999</v>
      </c>
      <c r="M537" s="5">
        <v>9.51</v>
      </c>
      <c r="N537" t="s">
        <v>6218</v>
      </c>
      <c r="O537" t="s">
        <v>6222</v>
      </c>
      <c r="P537" t="s">
        <v>6191</v>
      </c>
    </row>
    <row r="538" spans="1:16" x14ac:dyDescent="0.35">
      <c r="A538" s="19" t="s">
        <v>3521</v>
      </c>
      <c r="B538" s="27">
        <v>43544</v>
      </c>
      <c r="C538" s="19" t="s">
        <v>3368</v>
      </c>
      <c r="D538" s="11" t="s">
        <v>6163</v>
      </c>
      <c r="E538" s="19">
        <v>3</v>
      </c>
      <c r="F538" s="19" t="s">
        <v>3369</v>
      </c>
      <c r="G538" s="19" t="s">
        <v>3370</v>
      </c>
      <c r="H538" s="11" t="s">
        <v>318</v>
      </c>
      <c r="I538" s="11" t="s">
        <v>6192</v>
      </c>
      <c r="J538" s="11" t="s">
        <v>6187</v>
      </c>
      <c r="K538" s="28">
        <v>0.2</v>
      </c>
      <c r="L538" s="29">
        <v>2.6849999999999996</v>
      </c>
      <c r="M538" s="29">
        <v>8.0549999999999997</v>
      </c>
      <c r="N538" s="11" t="s">
        <v>6219</v>
      </c>
      <c r="O538" s="11" t="s">
        <v>6224</v>
      </c>
      <c r="P538" s="11" t="s">
        <v>6190</v>
      </c>
    </row>
    <row r="539" spans="1:16" x14ac:dyDescent="0.35">
      <c r="A539" s="2" t="s">
        <v>3527</v>
      </c>
      <c r="B539" s="3">
        <v>44156</v>
      </c>
      <c r="C539" s="2" t="s">
        <v>3528</v>
      </c>
      <c r="D539" t="s">
        <v>6185</v>
      </c>
      <c r="E539" s="2">
        <v>4</v>
      </c>
      <c r="F539" s="2" t="s">
        <v>3529</v>
      </c>
      <c r="G539" s="2" t="s">
        <v>3530</v>
      </c>
      <c r="H539" t="s">
        <v>19</v>
      </c>
      <c r="I539" t="s">
        <v>6194</v>
      </c>
      <c r="J539" t="s">
        <v>6187</v>
      </c>
      <c r="K539" s="4">
        <v>2.5</v>
      </c>
      <c r="L539" s="5">
        <v>27.945</v>
      </c>
      <c r="M539" s="5">
        <v>111.78</v>
      </c>
      <c r="N539" t="s">
        <v>6217</v>
      </c>
      <c r="O539" t="s">
        <v>6224</v>
      </c>
      <c r="P539" t="s">
        <v>6190</v>
      </c>
    </row>
    <row r="540" spans="1:16" x14ac:dyDescent="0.35">
      <c r="A540" s="19" t="s">
        <v>3532</v>
      </c>
      <c r="B540" s="27">
        <v>44482</v>
      </c>
      <c r="C540" s="19" t="s">
        <v>3533</v>
      </c>
      <c r="D540" s="11" t="s">
        <v>6163</v>
      </c>
      <c r="E540" s="19">
        <v>4</v>
      </c>
      <c r="F540" s="19" t="s">
        <v>3534</v>
      </c>
      <c r="G540" s="19" t="s">
        <v>3535</v>
      </c>
      <c r="H540" s="11" t="s">
        <v>19</v>
      </c>
      <c r="I540" s="11" t="s">
        <v>6192</v>
      </c>
      <c r="J540" s="11" t="s">
        <v>6187</v>
      </c>
      <c r="K540" s="28">
        <v>0.2</v>
      </c>
      <c r="L540" s="29">
        <v>2.6849999999999996</v>
      </c>
      <c r="M540" s="29">
        <v>10.739999999999998</v>
      </c>
      <c r="N540" s="11" t="s">
        <v>6219</v>
      </c>
      <c r="O540" s="11" t="s">
        <v>6224</v>
      </c>
      <c r="P540" s="11" t="s">
        <v>6190</v>
      </c>
    </row>
    <row r="541" spans="1:16" x14ac:dyDescent="0.35">
      <c r="A541" s="2" t="s">
        <v>3537</v>
      </c>
      <c r="B541" s="3">
        <v>44488</v>
      </c>
      <c r="C541" s="2" t="s">
        <v>3538</v>
      </c>
      <c r="D541" t="s">
        <v>6172</v>
      </c>
      <c r="E541" s="2">
        <v>5</v>
      </c>
      <c r="F541" s="2" t="s">
        <v>3539</v>
      </c>
      <c r="G541" s="2" t="s">
        <v>3540</v>
      </c>
      <c r="H541" t="s">
        <v>19</v>
      </c>
      <c r="I541" t="s">
        <v>6192</v>
      </c>
      <c r="J541" t="s">
        <v>6187</v>
      </c>
      <c r="K541" s="4">
        <v>0.5</v>
      </c>
      <c r="L541" s="5">
        <v>5.3699999999999992</v>
      </c>
      <c r="M541" s="5">
        <v>26.849999999999994</v>
      </c>
      <c r="N541" t="s">
        <v>6219</v>
      </c>
      <c r="O541" t="s">
        <v>6224</v>
      </c>
      <c r="P541" t="s">
        <v>6191</v>
      </c>
    </row>
    <row r="542" spans="1:16" x14ac:dyDescent="0.35">
      <c r="A542" s="19" t="s">
        <v>3542</v>
      </c>
      <c r="B542" s="27">
        <v>43584</v>
      </c>
      <c r="C542" s="19" t="s">
        <v>3543</v>
      </c>
      <c r="D542" s="11" t="s">
        <v>6170</v>
      </c>
      <c r="E542" s="19">
        <v>4</v>
      </c>
      <c r="F542" s="19" t="s">
        <v>3544</v>
      </c>
      <c r="G542" s="19" t="s">
        <v>3545</v>
      </c>
      <c r="H542" s="11" t="s">
        <v>19</v>
      </c>
      <c r="I542" s="11" t="s">
        <v>6195</v>
      </c>
      <c r="J542" s="11" t="s">
        <v>6186</v>
      </c>
      <c r="K542" s="28">
        <v>1</v>
      </c>
      <c r="L542" s="29">
        <v>15.85</v>
      </c>
      <c r="M542" s="29">
        <v>63.4</v>
      </c>
      <c r="N542" s="11" t="s">
        <v>6218</v>
      </c>
      <c r="O542" s="11" t="s">
        <v>6222</v>
      </c>
      <c r="P542" s="11" t="s">
        <v>6190</v>
      </c>
    </row>
    <row r="543" spans="1:16" x14ac:dyDescent="0.35">
      <c r="A543" s="2" t="s">
        <v>3548</v>
      </c>
      <c r="B543" s="3">
        <v>43750</v>
      </c>
      <c r="C543" s="2" t="s">
        <v>3549</v>
      </c>
      <c r="D543" t="s">
        <v>6168</v>
      </c>
      <c r="E543" s="2">
        <v>1</v>
      </c>
      <c r="F543" s="2" t="s">
        <v>3550</v>
      </c>
      <c r="G543" s="2" t="s">
        <v>6223</v>
      </c>
      <c r="H543" t="s">
        <v>318</v>
      </c>
      <c r="I543" t="s">
        <v>6193</v>
      </c>
      <c r="J543" t="s">
        <v>6187</v>
      </c>
      <c r="K543" s="4">
        <v>2.5</v>
      </c>
      <c r="L543" s="5">
        <v>22.884999999999998</v>
      </c>
      <c r="M543" s="5">
        <v>22.884999999999998</v>
      </c>
      <c r="N543" t="s">
        <v>6216</v>
      </c>
      <c r="O543" t="s">
        <v>6224</v>
      </c>
      <c r="P543" t="s">
        <v>6190</v>
      </c>
    </row>
    <row r="544" spans="1:16" x14ac:dyDescent="0.35">
      <c r="A544" s="19" t="s">
        <v>3553</v>
      </c>
      <c r="B544" s="27">
        <v>44335</v>
      </c>
      <c r="C544" s="19" t="s">
        <v>3554</v>
      </c>
      <c r="D544" s="11" t="s">
        <v>6175</v>
      </c>
      <c r="E544" s="19">
        <v>4</v>
      </c>
      <c r="F544" s="19" t="s">
        <v>3555</v>
      </c>
      <c r="G544" s="19" t="s">
        <v>3556</v>
      </c>
      <c r="H544" s="11" t="s">
        <v>19</v>
      </c>
      <c r="I544" s="11" t="s">
        <v>6193</v>
      </c>
      <c r="J544" s="11" t="s">
        <v>6188</v>
      </c>
      <c r="K544" s="28">
        <v>2.5</v>
      </c>
      <c r="L544" s="29">
        <v>25.874999999999996</v>
      </c>
      <c r="M544" s="29">
        <v>103.49999999999999</v>
      </c>
      <c r="N544" s="11" t="s">
        <v>6216</v>
      </c>
      <c r="O544" s="11" t="s">
        <v>6221</v>
      </c>
      <c r="P544" s="11" t="s">
        <v>6191</v>
      </c>
    </row>
    <row r="545" spans="1:16" x14ac:dyDescent="0.35">
      <c r="A545" s="2" t="s">
        <v>3559</v>
      </c>
      <c r="B545" s="3">
        <v>44380</v>
      </c>
      <c r="C545" s="2" t="s">
        <v>3560</v>
      </c>
      <c r="D545" t="s">
        <v>6142</v>
      </c>
      <c r="E545" s="2">
        <v>2</v>
      </c>
      <c r="F545" s="2" t="s">
        <v>3561</v>
      </c>
      <c r="G545" s="2" t="s">
        <v>3562</v>
      </c>
      <c r="H545" t="s">
        <v>19</v>
      </c>
      <c r="I545" t="s">
        <v>6192</v>
      </c>
      <c r="J545" t="s">
        <v>6186</v>
      </c>
      <c r="K545" s="4">
        <v>2.5</v>
      </c>
      <c r="L545" s="5">
        <v>27.484999999999996</v>
      </c>
      <c r="M545" s="5">
        <v>54.969999999999992</v>
      </c>
      <c r="N545" t="s">
        <v>6219</v>
      </c>
      <c r="O545" t="s">
        <v>6222</v>
      </c>
      <c r="P545" t="s">
        <v>6191</v>
      </c>
    </row>
    <row r="546" spans="1:16" x14ac:dyDescent="0.35">
      <c r="A546" s="19" t="s">
        <v>3565</v>
      </c>
      <c r="B546" s="27">
        <v>43869</v>
      </c>
      <c r="C546" s="19" t="s">
        <v>3566</v>
      </c>
      <c r="D546" s="11" t="s">
        <v>6180</v>
      </c>
      <c r="E546" s="19">
        <v>2</v>
      </c>
      <c r="F546" s="19" t="s">
        <v>3567</v>
      </c>
      <c r="G546" s="19" t="s">
        <v>3568</v>
      </c>
      <c r="H546" s="11" t="s">
        <v>19</v>
      </c>
      <c r="I546" s="11" t="s">
        <v>6193</v>
      </c>
      <c r="J546" s="11" t="s">
        <v>6186</v>
      </c>
      <c r="K546" s="28">
        <v>0.5</v>
      </c>
      <c r="L546" s="29">
        <v>7.77</v>
      </c>
      <c r="M546" s="29">
        <v>15.54</v>
      </c>
      <c r="N546" s="11" t="s">
        <v>6216</v>
      </c>
      <c r="O546" s="11" t="s">
        <v>6222</v>
      </c>
      <c r="P546" s="11" t="s">
        <v>6191</v>
      </c>
    </row>
    <row r="547" spans="1:16" x14ac:dyDescent="0.35">
      <c r="A547" s="2" t="s">
        <v>3571</v>
      </c>
      <c r="B547" s="3">
        <v>44120</v>
      </c>
      <c r="C547" s="2" t="s">
        <v>3572</v>
      </c>
      <c r="D547" t="s">
        <v>6150</v>
      </c>
      <c r="E547" s="2">
        <v>4</v>
      </c>
      <c r="F547" s="2" t="s">
        <v>3573</v>
      </c>
      <c r="G547" s="2" t="s">
        <v>3574</v>
      </c>
      <c r="H547" t="s">
        <v>28</v>
      </c>
      <c r="I547" t="s">
        <v>6195</v>
      </c>
      <c r="J547" t="s">
        <v>6187</v>
      </c>
      <c r="K547" s="4">
        <v>0.2</v>
      </c>
      <c r="L547" s="5">
        <v>3.8849999999999998</v>
      </c>
      <c r="M547" s="5">
        <v>15.54</v>
      </c>
      <c r="N547" t="s">
        <v>6218</v>
      </c>
      <c r="O547" t="s">
        <v>6224</v>
      </c>
      <c r="P547" t="s">
        <v>6191</v>
      </c>
    </row>
    <row r="548" spans="1:16" x14ac:dyDescent="0.35">
      <c r="A548" s="19" t="s">
        <v>3577</v>
      </c>
      <c r="B548" s="27">
        <v>44127</v>
      </c>
      <c r="C548" s="19" t="s">
        <v>3578</v>
      </c>
      <c r="D548" s="11" t="s">
        <v>6185</v>
      </c>
      <c r="E548" s="19">
        <v>3</v>
      </c>
      <c r="F548" s="19" t="s">
        <v>3579</v>
      </c>
      <c r="G548" s="19" t="s">
        <v>6223</v>
      </c>
      <c r="H548" s="11" t="s">
        <v>318</v>
      </c>
      <c r="I548" s="11" t="s">
        <v>6194</v>
      </c>
      <c r="J548" s="11" t="s">
        <v>6187</v>
      </c>
      <c r="K548" s="28">
        <v>2.5</v>
      </c>
      <c r="L548" s="29">
        <v>27.945</v>
      </c>
      <c r="M548" s="29">
        <v>83.835000000000008</v>
      </c>
      <c r="N548" s="11" t="s">
        <v>6217</v>
      </c>
      <c r="O548" s="11" t="s">
        <v>6224</v>
      </c>
      <c r="P548" s="11" t="s">
        <v>6191</v>
      </c>
    </row>
    <row r="549" spans="1:16" x14ac:dyDescent="0.35">
      <c r="A549" s="2" t="s">
        <v>3582</v>
      </c>
      <c r="B549" s="3">
        <v>44265</v>
      </c>
      <c r="C549" s="2" t="s">
        <v>3594</v>
      </c>
      <c r="D549" t="s">
        <v>6178</v>
      </c>
      <c r="E549" s="2">
        <v>3</v>
      </c>
      <c r="F549" s="2" t="s">
        <v>3595</v>
      </c>
      <c r="G549" s="2" t="s">
        <v>3596</v>
      </c>
      <c r="H549" t="s">
        <v>19</v>
      </c>
      <c r="I549" t="s">
        <v>6192</v>
      </c>
      <c r="J549" t="s">
        <v>6186</v>
      </c>
      <c r="K549" s="4">
        <v>0.2</v>
      </c>
      <c r="L549" s="5">
        <v>3.5849999999999995</v>
      </c>
      <c r="M549" s="5">
        <v>10.754999999999999</v>
      </c>
      <c r="N549" t="s">
        <v>6219</v>
      </c>
      <c r="O549" t="s">
        <v>6222</v>
      </c>
      <c r="P549" t="s">
        <v>6190</v>
      </c>
    </row>
    <row r="550" spans="1:16" x14ac:dyDescent="0.35">
      <c r="A550" s="19" t="s">
        <v>3587</v>
      </c>
      <c r="B550" s="27">
        <v>44384</v>
      </c>
      <c r="C550" s="19" t="s">
        <v>3588</v>
      </c>
      <c r="D550" s="11" t="s">
        <v>6184</v>
      </c>
      <c r="E550" s="19">
        <v>3</v>
      </c>
      <c r="F550" s="19" t="s">
        <v>3589</v>
      </c>
      <c r="G550" s="19" t="s">
        <v>3590</v>
      </c>
      <c r="H550" s="11" t="s">
        <v>19</v>
      </c>
      <c r="I550" s="11" t="s">
        <v>6194</v>
      </c>
      <c r="J550" s="11" t="s">
        <v>6186</v>
      </c>
      <c r="K550" s="28">
        <v>0.2</v>
      </c>
      <c r="L550" s="29">
        <v>4.4550000000000001</v>
      </c>
      <c r="M550" s="29">
        <v>13.365</v>
      </c>
      <c r="N550" s="11" t="s">
        <v>6217</v>
      </c>
      <c r="O550" s="11" t="s">
        <v>6222</v>
      </c>
      <c r="P550" s="11" t="s">
        <v>6190</v>
      </c>
    </row>
    <row r="551" spans="1:16" x14ac:dyDescent="0.35">
      <c r="A551" s="2" t="s">
        <v>3593</v>
      </c>
      <c r="B551" s="3">
        <v>44232</v>
      </c>
      <c r="C551" s="2" t="s">
        <v>3594</v>
      </c>
      <c r="D551" t="s">
        <v>6184</v>
      </c>
      <c r="E551" s="2">
        <v>4</v>
      </c>
      <c r="F551" s="2" t="s">
        <v>3595</v>
      </c>
      <c r="G551" s="2" t="s">
        <v>3596</v>
      </c>
      <c r="H551" t="s">
        <v>19</v>
      </c>
      <c r="I551" t="s">
        <v>6194</v>
      </c>
      <c r="J551" t="s">
        <v>6186</v>
      </c>
      <c r="K551" s="4">
        <v>0.2</v>
      </c>
      <c r="L551" s="5">
        <v>4.4550000000000001</v>
      </c>
      <c r="M551" s="5">
        <v>17.82</v>
      </c>
      <c r="N551" t="s">
        <v>6217</v>
      </c>
      <c r="O551" t="s">
        <v>6222</v>
      </c>
      <c r="P551" t="s">
        <v>6190</v>
      </c>
    </row>
    <row r="552" spans="1:16" x14ac:dyDescent="0.35">
      <c r="A552" s="19" t="s">
        <v>3599</v>
      </c>
      <c r="B552" s="27">
        <v>44176</v>
      </c>
      <c r="C552" s="19" t="s">
        <v>3600</v>
      </c>
      <c r="D552" s="11" t="s">
        <v>6150</v>
      </c>
      <c r="E552" s="19">
        <v>6</v>
      </c>
      <c r="F552" s="19" t="s">
        <v>3601</v>
      </c>
      <c r="G552" s="19" t="s">
        <v>3602</v>
      </c>
      <c r="H552" s="11" t="s">
        <v>19</v>
      </c>
      <c r="I552" s="11" t="s">
        <v>6195</v>
      </c>
      <c r="J552" s="11" t="s">
        <v>6187</v>
      </c>
      <c r="K552" s="28">
        <v>0.2</v>
      </c>
      <c r="L552" s="29">
        <v>3.8849999999999998</v>
      </c>
      <c r="M552" s="29">
        <v>23.31</v>
      </c>
      <c r="N552" s="11" t="s">
        <v>6218</v>
      </c>
      <c r="O552" s="11" t="s">
        <v>6224</v>
      </c>
      <c r="P552" s="11" t="s">
        <v>6190</v>
      </c>
    </row>
    <row r="553" spans="1:16" x14ac:dyDescent="0.35">
      <c r="A553" s="2" t="s">
        <v>3605</v>
      </c>
      <c r="B553" s="3">
        <v>44694</v>
      </c>
      <c r="C553" s="2" t="s">
        <v>3606</v>
      </c>
      <c r="D553" t="s">
        <v>6153</v>
      </c>
      <c r="E553" s="2">
        <v>2</v>
      </c>
      <c r="F553" s="2" t="s">
        <v>3607</v>
      </c>
      <c r="G553" s="2" t="s">
        <v>3608</v>
      </c>
      <c r="H553" t="s">
        <v>19</v>
      </c>
      <c r="I553" t="s">
        <v>6194</v>
      </c>
      <c r="J553" t="s">
        <v>6187</v>
      </c>
      <c r="K553" s="4">
        <v>0.2</v>
      </c>
      <c r="L553" s="5">
        <v>3.645</v>
      </c>
      <c r="M553" s="5">
        <v>7.29</v>
      </c>
      <c r="N553" t="s">
        <v>6217</v>
      </c>
      <c r="O553" t="s">
        <v>6224</v>
      </c>
      <c r="P553" t="s">
        <v>6191</v>
      </c>
    </row>
    <row r="554" spans="1:16" x14ac:dyDescent="0.35">
      <c r="A554" s="19" t="s">
        <v>3611</v>
      </c>
      <c r="B554" s="27">
        <v>43761</v>
      </c>
      <c r="C554" s="19" t="s">
        <v>3612</v>
      </c>
      <c r="D554" s="11" t="s">
        <v>6184</v>
      </c>
      <c r="E554" s="19">
        <v>4</v>
      </c>
      <c r="F554" s="19" t="s">
        <v>3613</v>
      </c>
      <c r="G554" s="19" t="s">
        <v>3614</v>
      </c>
      <c r="H554" s="11" t="s">
        <v>28</v>
      </c>
      <c r="I554" s="11" t="s">
        <v>6194</v>
      </c>
      <c r="J554" s="11" t="s">
        <v>6186</v>
      </c>
      <c r="K554" s="28">
        <v>0.2</v>
      </c>
      <c r="L554" s="29">
        <v>4.4550000000000001</v>
      </c>
      <c r="M554" s="29">
        <v>17.82</v>
      </c>
      <c r="N554" s="11" t="s">
        <v>6217</v>
      </c>
      <c r="O554" s="11" t="s">
        <v>6222</v>
      </c>
      <c r="P554" s="11" t="s">
        <v>6190</v>
      </c>
    </row>
    <row r="555" spans="1:16" x14ac:dyDescent="0.35">
      <c r="A555" s="2" t="s">
        <v>3617</v>
      </c>
      <c r="B555" s="3">
        <v>44085</v>
      </c>
      <c r="C555" s="2" t="s">
        <v>3618</v>
      </c>
      <c r="D555" t="s">
        <v>6141</v>
      </c>
      <c r="E555" s="2">
        <v>5</v>
      </c>
      <c r="F555" s="2" t="s">
        <v>3619</v>
      </c>
      <c r="G555" s="2" t="s">
        <v>3620</v>
      </c>
      <c r="H555" t="s">
        <v>19</v>
      </c>
      <c r="I555" t="s">
        <v>6194</v>
      </c>
      <c r="J555" t="s">
        <v>6188</v>
      </c>
      <c r="K555" s="4">
        <v>1</v>
      </c>
      <c r="L555" s="5">
        <v>13.75</v>
      </c>
      <c r="M555" s="5">
        <v>68.75</v>
      </c>
      <c r="N555" t="s">
        <v>6217</v>
      </c>
      <c r="O555" t="s">
        <v>6221</v>
      </c>
      <c r="P555" t="s">
        <v>6191</v>
      </c>
    </row>
    <row r="556" spans="1:16" x14ac:dyDescent="0.35">
      <c r="A556" s="19" t="s">
        <v>3622</v>
      </c>
      <c r="B556" s="27">
        <v>43737</v>
      </c>
      <c r="C556" s="19" t="s">
        <v>3623</v>
      </c>
      <c r="D556" s="11" t="s">
        <v>6142</v>
      </c>
      <c r="E556" s="19">
        <v>2</v>
      </c>
      <c r="F556" s="19" t="s">
        <v>3624</v>
      </c>
      <c r="G556" s="19" t="s">
        <v>6223</v>
      </c>
      <c r="H556" s="11" t="s">
        <v>28</v>
      </c>
      <c r="I556" s="11" t="s">
        <v>6192</v>
      </c>
      <c r="J556" s="11" t="s">
        <v>6186</v>
      </c>
      <c r="K556" s="28">
        <v>2.5</v>
      </c>
      <c r="L556" s="29">
        <v>27.484999999999996</v>
      </c>
      <c r="M556" s="29">
        <v>54.969999999999992</v>
      </c>
      <c r="N556" s="11" t="s">
        <v>6219</v>
      </c>
      <c r="O556" s="11" t="s">
        <v>6222</v>
      </c>
      <c r="P556" s="11" t="s">
        <v>6190</v>
      </c>
    </row>
    <row r="557" spans="1:16" x14ac:dyDescent="0.35">
      <c r="A557" s="2" t="s">
        <v>3627</v>
      </c>
      <c r="B557" s="3">
        <v>44258</v>
      </c>
      <c r="C557" s="2" t="s">
        <v>3628</v>
      </c>
      <c r="D557" t="s">
        <v>6141</v>
      </c>
      <c r="E557" s="2">
        <v>6</v>
      </c>
      <c r="F557" s="2" t="s">
        <v>3629</v>
      </c>
      <c r="G557" s="2" t="s">
        <v>3630</v>
      </c>
      <c r="H557" t="s">
        <v>318</v>
      </c>
      <c r="I557" t="s">
        <v>6194</v>
      </c>
      <c r="J557" t="s">
        <v>6188</v>
      </c>
      <c r="K557" s="4">
        <v>1</v>
      </c>
      <c r="L557" s="5">
        <v>13.75</v>
      </c>
      <c r="M557" s="5">
        <v>82.5</v>
      </c>
      <c r="N557" t="s">
        <v>6217</v>
      </c>
      <c r="O557" t="s">
        <v>6221</v>
      </c>
      <c r="P557" t="s">
        <v>6191</v>
      </c>
    </row>
    <row r="558" spans="1:16" x14ac:dyDescent="0.35">
      <c r="A558" s="19" t="s">
        <v>3633</v>
      </c>
      <c r="B558" s="27">
        <v>44523</v>
      </c>
      <c r="C558" s="19" t="s">
        <v>3634</v>
      </c>
      <c r="D558" s="11" t="s">
        <v>6159</v>
      </c>
      <c r="E558" s="19">
        <v>2</v>
      </c>
      <c r="F558" s="19" t="s">
        <v>3635</v>
      </c>
      <c r="G558" s="19" t="s">
        <v>3636</v>
      </c>
      <c r="H558" s="11" t="s">
        <v>19</v>
      </c>
      <c r="I558" s="11" t="s">
        <v>6195</v>
      </c>
      <c r="J558" s="11" t="s">
        <v>6188</v>
      </c>
      <c r="K558" s="28">
        <v>0.2</v>
      </c>
      <c r="L558" s="29">
        <v>4.3650000000000002</v>
      </c>
      <c r="M558" s="29">
        <v>8.73</v>
      </c>
      <c r="N558" s="11" t="s">
        <v>6218</v>
      </c>
      <c r="O558" s="11" t="s">
        <v>6221</v>
      </c>
      <c r="P558" s="11" t="s">
        <v>6190</v>
      </c>
    </row>
    <row r="559" spans="1:16" x14ac:dyDescent="0.35">
      <c r="A559" s="2" t="s">
        <v>3638</v>
      </c>
      <c r="B559" s="3">
        <v>44506</v>
      </c>
      <c r="C559" s="2" t="s">
        <v>3368</v>
      </c>
      <c r="D559" t="s">
        <v>6171</v>
      </c>
      <c r="E559" s="2">
        <v>4</v>
      </c>
      <c r="F559" s="2" t="s">
        <v>3369</v>
      </c>
      <c r="G559" s="2" t="s">
        <v>3370</v>
      </c>
      <c r="H559" t="s">
        <v>318</v>
      </c>
      <c r="I559" t="s">
        <v>6194</v>
      </c>
      <c r="J559" t="s">
        <v>6186</v>
      </c>
      <c r="K559" s="4">
        <v>1</v>
      </c>
      <c r="L559" s="5">
        <v>14.85</v>
      </c>
      <c r="M559" s="5">
        <v>59.4</v>
      </c>
      <c r="N559" t="s">
        <v>6217</v>
      </c>
      <c r="O559" t="s">
        <v>6222</v>
      </c>
      <c r="P559" t="s">
        <v>6190</v>
      </c>
    </row>
    <row r="560" spans="1:16" x14ac:dyDescent="0.35">
      <c r="A560" s="19" t="s">
        <v>3643</v>
      </c>
      <c r="B560" s="27">
        <v>44225</v>
      </c>
      <c r="C560" s="19" t="s">
        <v>3644</v>
      </c>
      <c r="D560" s="11" t="s">
        <v>6150</v>
      </c>
      <c r="E560" s="19">
        <v>4</v>
      </c>
      <c r="F560" s="19" t="s">
        <v>3645</v>
      </c>
      <c r="G560" s="19" t="s">
        <v>6223</v>
      </c>
      <c r="H560" s="11" t="s">
        <v>19</v>
      </c>
      <c r="I560" s="11" t="s">
        <v>6195</v>
      </c>
      <c r="J560" s="11" t="s">
        <v>6187</v>
      </c>
      <c r="K560" s="28">
        <v>0.2</v>
      </c>
      <c r="L560" s="29">
        <v>3.8849999999999998</v>
      </c>
      <c r="M560" s="29">
        <v>15.54</v>
      </c>
      <c r="N560" s="11" t="s">
        <v>6218</v>
      </c>
      <c r="O560" s="11" t="s">
        <v>6224</v>
      </c>
      <c r="P560" s="11" t="s">
        <v>6190</v>
      </c>
    </row>
    <row r="561" spans="1:16" x14ac:dyDescent="0.35">
      <c r="A561" s="2" t="s">
        <v>3648</v>
      </c>
      <c r="B561" s="3">
        <v>44667</v>
      </c>
      <c r="C561" s="2" t="s">
        <v>3649</v>
      </c>
      <c r="D561" t="s">
        <v>6140</v>
      </c>
      <c r="E561" s="2">
        <v>3</v>
      </c>
      <c r="F561" s="2" t="s">
        <v>3650</v>
      </c>
      <c r="G561" s="2" t="s">
        <v>3651</v>
      </c>
      <c r="H561" t="s">
        <v>19</v>
      </c>
      <c r="I561" t="s">
        <v>6193</v>
      </c>
      <c r="J561" t="s">
        <v>6186</v>
      </c>
      <c r="K561" s="4">
        <v>1</v>
      </c>
      <c r="L561" s="5">
        <v>12.95</v>
      </c>
      <c r="M561" s="5">
        <v>38.849999999999994</v>
      </c>
      <c r="N561" t="s">
        <v>6216</v>
      </c>
      <c r="O561" t="s">
        <v>6222</v>
      </c>
      <c r="P561" t="s">
        <v>6190</v>
      </c>
    </row>
    <row r="562" spans="1:16" x14ac:dyDescent="0.35">
      <c r="A562" s="19" t="s">
        <v>3654</v>
      </c>
      <c r="B562" s="27">
        <v>44401</v>
      </c>
      <c r="C562" s="19" t="s">
        <v>3655</v>
      </c>
      <c r="D562" s="11" t="s">
        <v>6166</v>
      </c>
      <c r="E562" s="19">
        <v>6</v>
      </c>
      <c r="F562" s="19" t="s">
        <v>3656</v>
      </c>
      <c r="G562" s="19" t="s">
        <v>6223</v>
      </c>
      <c r="H562" s="11" t="s">
        <v>19</v>
      </c>
      <c r="I562" s="11" t="s">
        <v>6194</v>
      </c>
      <c r="J562" s="11" t="s">
        <v>6188</v>
      </c>
      <c r="K562" s="28">
        <v>2.5</v>
      </c>
      <c r="L562" s="29">
        <v>31.624999999999996</v>
      </c>
      <c r="M562" s="29">
        <v>189.74999999999997</v>
      </c>
      <c r="N562" s="11" t="s">
        <v>6217</v>
      </c>
      <c r="O562" s="11" t="s">
        <v>6221</v>
      </c>
      <c r="P562" s="11" t="s">
        <v>6190</v>
      </c>
    </row>
    <row r="563" spans="1:16" x14ac:dyDescent="0.35">
      <c r="A563" s="2" t="s">
        <v>3659</v>
      </c>
      <c r="B563" s="3">
        <v>43688</v>
      </c>
      <c r="C563" s="2" t="s">
        <v>3660</v>
      </c>
      <c r="D563" t="s">
        <v>6154</v>
      </c>
      <c r="E563" s="2">
        <v>6</v>
      </c>
      <c r="F563" s="2" t="s">
        <v>3661</v>
      </c>
      <c r="G563" s="2" t="s">
        <v>6223</v>
      </c>
      <c r="H563" t="s">
        <v>318</v>
      </c>
      <c r="I563" t="s">
        <v>6193</v>
      </c>
      <c r="J563" t="s">
        <v>6187</v>
      </c>
      <c r="K563" s="4">
        <v>0.2</v>
      </c>
      <c r="L563" s="5">
        <v>2.9849999999999999</v>
      </c>
      <c r="M563" s="5">
        <v>17.91</v>
      </c>
      <c r="N563" t="s">
        <v>6216</v>
      </c>
      <c r="O563" t="s">
        <v>6224</v>
      </c>
      <c r="P563" t="s">
        <v>6190</v>
      </c>
    </row>
    <row r="564" spans="1:16" x14ac:dyDescent="0.35">
      <c r="A564" s="19" t="s">
        <v>3665</v>
      </c>
      <c r="B564" s="27">
        <v>43669</v>
      </c>
      <c r="C564" s="19" t="s">
        <v>3666</v>
      </c>
      <c r="D564" s="11" t="s">
        <v>6145</v>
      </c>
      <c r="E564" s="19">
        <v>6</v>
      </c>
      <c r="F564" s="19" t="s">
        <v>3667</v>
      </c>
      <c r="G564" s="19" t="s">
        <v>3668</v>
      </c>
      <c r="H564" s="11" t="s">
        <v>28</v>
      </c>
      <c r="I564" s="11" t="s">
        <v>6195</v>
      </c>
      <c r="J564" s="11" t="s">
        <v>6186</v>
      </c>
      <c r="K564" s="28">
        <v>0.2</v>
      </c>
      <c r="L564" s="29">
        <v>4.7549999999999999</v>
      </c>
      <c r="M564" s="29">
        <v>28.53</v>
      </c>
      <c r="N564" s="11" t="s">
        <v>6218</v>
      </c>
      <c r="O564" s="11" t="s">
        <v>6222</v>
      </c>
      <c r="P564" s="11" t="s">
        <v>6191</v>
      </c>
    </row>
    <row r="565" spans="1:16" x14ac:dyDescent="0.35">
      <c r="A565" s="2" t="s">
        <v>3671</v>
      </c>
      <c r="B565" s="3">
        <v>43991</v>
      </c>
      <c r="C565" s="2" t="s">
        <v>3752</v>
      </c>
      <c r="D565" t="s">
        <v>6141</v>
      </c>
      <c r="E565" s="2">
        <v>6</v>
      </c>
      <c r="F565" s="2" t="s">
        <v>3753</v>
      </c>
      <c r="G565" s="2" t="s">
        <v>3754</v>
      </c>
      <c r="H565" t="s">
        <v>28</v>
      </c>
      <c r="I565" t="s">
        <v>6194</v>
      </c>
      <c r="J565" t="s">
        <v>6188</v>
      </c>
      <c r="K565" s="4">
        <v>1</v>
      </c>
      <c r="L565" s="5">
        <v>13.75</v>
      </c>
      <c r="M565" s="5">
        <v>82.5</v>
      </c>
      <c r="N565" t="s">
        <v>6217</v>
      </c>
      <c r="O565" t="s">
        <v>6221</v>
      </c>
      <c r="P565" t="s">
        <v>6191</v>
      </c>
    </row>
    <row r="566" spans="1:16" x14ac:dyDescent="0.35">
      <c r="A566" s="19" t="s">
        <v>3677</v>
      </c>
      <c r="B566" s="27">
        <v>43883</v>
      </c>
      <c r="C566" s="19" t="s">
        <v>3678</v>
      </c>
      <c r="D566" s="11" t="s">
        <v>6173</v>
      </c>
      <c r="E566" s="19">
        <v>2</v>
      </c>
      <c r="F566" s="19" t="s">
        <v>3679</v>
      </c>
      <c r="G566" s="19" t="s">
        <v>3680</v>
      </c>
      <c r="H566" s="11" t="s">
        <v>19</v>
      </c>
      <c r="I566" s="11" t="s">
        <v>6192</v>
      </c>
      <c r="J566" s="11" t="s">
        <v>6186</v>
      </c>
      <c r="K566" s="28">
        <v>0.5</v>
      </c>
      <c r="L566" s="29">
        <v>7.169999999999999</v>
      </c>
      <c r="M566" s="29">
        <v>14.339999999999998</v>
      </c>
      <c r="N566" s="11" t="s">
        <v>6219</v>
      </c>
      <c r="O566" s="11" t="s">
        <v>6222</v>
      </c>
      <c r="P566" s="11" t="s">
        <v>6191</v>
      </c>
    </row>
    <row r="567" spans="1:16" x14ac:dyDescent="0.35">
      <c r="A567" s="2" t="s">
        <v>3683</v>
      </c>
      <c r="B567" s="3">
        <v>44031</v>
      </c>
      <c r="C567" s="2" t="s">
        <v>3684</v>
      </c>
      <c r="D567" t="s">
        <v>6149</v>
      </c>
      <c r="E567" s="2">
        <v>4</v>
      </c>
      <c r="F567" s="2" t="s">
        <v>3685</v>
      </c>
      <c r="G567" s="2" t="s">
        <v>3686</v>
      </c>
      <c r="H567" t="s">
        <v>19</v>
      </c>
      <c r="I567" t="s">
        <v>6192</v>
      </c>
      <c r="J567" t="s">
        <v>6187</v>
      </c>
      <c r="K567" s="4">
        <v>2.5</v>
      </c>
      <c r="L567" s="5">
        <v>20.584999999999997</v>
      </c>
      <c r="M567" s="5">
        <v>82.339999999999989</v>
      </c>
      <c r="N567" t="s">
        <v>6219</v>
      </c>
      <c r="O567" t="s">
        <v>6224</v>
      </c>
      <c r="P567" t="s">
        <v>6191</v>
      </c>
    </row>
    <row r="568" spans="1:16" x14ac:dyDescent="0.35">
      <c r="A568" s="19" t="s">
        <v>3689</v>
      </c>
      <c r="B568" s="27">
        <v>44459</v>
      </c>
      <c r="C568" s="19" t="s">
        <v>3690</v>
      </c>
      <c r="D568" s="11" t="s">
        <v>6152</v>
      </c>
      <c r="E568" s="19">
        <v>6</v>
      </c>
      <c r="F568" s="19" t="s">
        <v>3691</v>
      </c>
      <c r="G568" s="19" t="s">
        <v>3692</v>
      </c>
      <c r="H568" s="11" t="s">
        <v>19</v>
      </c>
      <c r="I568" s="11" t="s">
        <v>6193</v>
      </c>
      <c r="J568" s="11" t="s">
        <v>6188</v>
      </c>
      <c r="K568" s="28">
        <v>0.2</v>
      </c>
      <c r="L568" s="29">
        <v>3.375</v>
      </c>
      <c r="M568" s="29">
        <v>20.25</v>
      </c>
      <c r="N568" s="11" t="s">
        <v>6216</v>
      </c>
      <c r="O568" s="11" t="s">
        <v>6221</v>
      </c>
      <c r="P568" s="11" t="s">
        <v>6190</v>
      </c>
    </row>
    <row r="569" spans="1:16" x14ac:dyDescent="0.35">
      <c r="A569" s="2" t="s">
        <v>3695</v>
      </c>
      <c r="B569" s="3">
        <v>44318</v>
      </c>
      <c r="C569" s="2" t="s">
        <v>3696</v>
      </c>
      <c r="D569" t="s">
        <v>6142</v>
      </c>
      <c r="E569" s="2">
        <v>6</v>
      </c>
      <c r="F569" s="2" t="s">
        <v>3697</v>
      </c>
      <c r="G569" s="2" t="s">
        <v>6223</v>
      </c>
      <c r="H569" t="s">
        <v>318</v>
      </c>
      <c r="I569" t="s">
        <v>6192</v>
      </c>
      <c r="J569" t="s">
        <v>6186</v>
      </c>
      <c r="K569" s="4">
        <v>2.5</v>
      </c>
      <c r="L569" s="5">
        <v>27.484999999999996</v>
      </c>
      <c r="M569" s="5">
        <v>164.90999999999997</v>
      </c>
      <c r="N569" t="s">
        <v>6219</v>
      </c>
      <c r="O569" t="s">
        <v>6222</v>
      </c>
      <c r="P569" t="s">
        <v>6191</v>
      </c>
    </row>
    <row r="570" spans="1:16" x14ac:dyDescent="0.35">
      <c r="A570" s="19" t="s">
        <v>3700</v>
      </c>
      <c r="B570" s="27">
        <v>44526</v>
      </c>
      <c r="C570" s="19" t="s">
        <v>3701</v>
      </c>
      <c r="D570" s="11" t="s">
        <v>6145</v>
      </c>
      <c r="E570" s="19">
        <v>4</v>
      </c>
      <c r="F570" s="19" t="s">
        <v>3702</v>
      </c>
      <c r="G570" s="19" t="s">
        <v>3703</v>
      </c>
      <c r="H570" s="11" t="s">
        <v>19</v>
      </c>
      <c r="I570" s="11" t="s">
        <v>6195</v>
      </c>
      <c r="J570" s="11" t="s">
        <v>6186</v>
      </c>
      <c r="K570" s="28">
        <v>0.2</v>
      </c>
      <c r="L570" s="29">
        <v>4.7549999999999999</v>
      </c>
      <c r="M570" s="29">
        <v>19.02</v>
      </c>
      <c r="N570" s="11" t="s">
        <v>6218</v>
      </c>
      <c r="O570" s="11" t="s">
        <v>6222</v>
      </c>
      <c r="P570" s="11" t="s">
        <v>6190</v>
      </c>
    </row>
    <row r="571" spans="1:16" x14ac:dyDescent="0.35">
      <c r="A571" s="2" t="s">
        <v>3706</v>
      </c>
      <c r="B571" s="3">
        <v>43879</v>
      </c>
      <c r="C571" s="2" t="s">
        <v>3752</v>
      </c>
      <c r="D571" t="s">
        <v>6168</v>
      </c>
      <c r="E571" s="2">
        <v>6</v>
      </c>
      <c r="F571" s="2" t="s">
        <v>3753</v>
      </c>
      <c r="G571" s="2" t="s">
        <v>3754</v>
      </c>
      <c r="H571" t="s">
        <v>28</v>
      </c>
      <c r="I571" t="s">
        <v>6193</v>
      </c>
      <c r="J571" t="s">
        <v>6187</v>
      </c>
      <c r="K571" s="4">
        <v>2.5</v>
      </c>
      <c r="L571" s="5">
        <v>22.884999999999998</v>
      </c>
      <c r="M571" s="5">
        <v>137.31</v>
      </c>
      <c r="N571" t="s">
        <v>6216</v>
      </c>
      <c r="O571" t="s">
        <v>6224</v>
      </c>
      <c r="P571" t="s">
        <v>6191</v>
      </c>
    </row>
    <row r="572" spans="1:16" x14ac:dyDescent="0.35">
      <c r="A572" s="19" t="s">
        <v>3712</v>
      </c>
      <c r="B572" s="27">
        <v>43928</v>
      </c>
      <c r="C572" s="19" t="s">
        <v>3713</v>
      </c>
      <c r="D572" s="11" t="s">
        <v>6157</v>
      </c>
      <c r="E572" s="19">
        <v>4</v>
      </c>
      <c r="F572" s="19" t="s">
        <v>3714</v>
      </c>
      <c r="G572" s="19" t="s">
        <v>3715</v>
      </c>
      <c r="H572" s="11" t="s">
        <v>19</v>
      </c>
      <c r="I572" s="11" t="s">
        <v>6193</v>
      </c>
      <c r="J572" s="11" t="s">
        <v>6188</v>
      </c>
      <c r="K572" s="28">
        <v>0.5</v>
      </c>
      <c r="L572" s="29">
        <v>6.75</v>
      </c>
      <c r="M572" s="29">
        <v>27</v>
      </c>
      <c r="N572" s="11" t="s">
        <v>6216</v>
      </c>
      <c r="O572" s="11" t="s">
        <v>6221</v>
      </c>
      <c r="P572" s="11" t="s">
        <v>6191</v>
      </c>
    </row>
    <row r="573" spans="1:16" x14ac:dyDescent="0.35">
      <c r="A573" s="2" t="s">
        <v>3718</v>
      </c>
      <c r="B573" s="3">
        <v>44592</v>
      </c>
      <c r="C573" s="2" t="s">
        <v>3719</v>
      </c>
      <c r="D573" t="s">
        <v>6176</v>
      </c>
      <c r="E573" s="2">
        <v>4</v>
      </c>
      <c r="F573" s="2" t="s">
        <v>3720</v>
      </c>
      <c r="G573" s="2" t="s">
        <v>3721</v>
      </c>
      <c r="H573" t="s">
        <v>28</v>
      </c>
      <c r="I573" t="s">
        <v>6194</v>
      </c>
      <c r="J573" t="s">
        <v>6186</v>
      </c>
      <c r="K573" s="4">
        <v>0.5</v>
      </c>
      <c r="L573" s="5">
        <v>8.91</v>
      </c>
      <c r="M573" s="5">
        <v>35.64</v>
      </c>
      <c r="N573" t="s">
        <v>6217</v>
      </c>
      <c r="O573" t="s">
        <v>6222</v>
      </c>
      <c r="P573" t="s">
        <v>6191</v>
      </c>
    </row>
    <row r="574" spans="1:16" x14ac:dyDescent="0.35">
      <c r="A574" s="19" t="s">
        <v>3724</v>
      </c>
      <c r="B574" s="27">
        <v>43515</v>
      </c>
      <c r="C574" s="19" t="s">
        <v>3725</v>
      </c>
      <c r="D574" s="11" t="s">
        <v>6154</v>
      </c>
      <c r="E574" s="19">
        <v>2</v>
      </c>
      <c r="F574" s="19" t="s">
        <v>3726</v>
      </c>
      <c r="G574" s="19" t="s">
        <v>6223</v>
      </c>
      <c r="H574" s="11" t="s">
        <v>19</v>
      </c>
      <c r="I574" s="11" t="s">
        <v>6193</v>
      </c>
      <c r="J574" s="11" t="s">
        <v>6187</v>
      </c>
      <c r="K574" s="28">
        <v>0.2</v>
      </c>
      <c r="L574" s="29">
        <v>2.9849999999999999</v>
      </c>
      <c r="M574" s="29">
        <v>5.97</v>
      </c>
      <c r="N574" s="11" t="s">
        <v>6216</v>
      </c>
      <c r="O574" s="11" t="s">
        <v>6224</v>
      </c>
      <c r="P574" s="11" t="s">
        <v>6190</v>
      </c>
    </row>
    <row r="575" spans="1:16" x14ac:dyDescent="0.35">
      <c r="A575" s="2" t="s">
        <v>3728</v>
      </c>
      <c r="B575" s="3">
        <v>43781</v>
      </c>
      <c r="C575" s="2" t="s">
        <v>3729</v>
      </c>
      <c r="D575" t="s">
        <v>6155</v>
      </c>
      <c r="E575" s="2">
        <v>6</v>
      </c>
      <c r="F575" s="2" t="s">
        <v>3730</v>
      </c>
      <c r="G575" s="2" t="s">
        <v>3731</v>
      </c>
      <c r="H575" t="s">
        <v>19</v>
      </c>
      <c r="I575" t="s">
        <v>6193</v>
      </c>
      <c r="J575" t="s">
        <v>6188</v>
      </c>
      <c r="K575" s="4">
        <v>1</v>
      </c>
      <c r="L575" s="5">
        <v>11.25</v>
      </c>
      <c r="M575" s="5">
        <v>67.5</v>
      </c>
      <c r="N575" t="s">
        <v>6216</v>
      </c>
      <c r="O575" t="s">
        <v>6221</v>
      </c>
      <c r="P575" t="s">
        <v>6191</v>
      </c>
    </row>
    <row r="576" spans="1:16" x14ac:dyDescent="0.35">
      <c r="A576" s="19" t="s">
        <v>3734</v>
      </c>
      <c r="B576" s="27">
        <v>44697</v>
      </c>
      <c r="C576" s="19" t="s">
        <v>3735</v>
      </c>
      <c r="D576" s="11" t="s">
        <v>6178</v>
      </c>
      <c r="E576" s="19">
        <v>6</v>
      </c>
      <c r="F576" s="19" t="s">
        <v>3736</v>
      </c>
      <c r="G576" s="19" t="s">
        <v>3737</v>
      </c>
      <c r="H576" s="11" t="s">
        <v>19</v>
      </c>
      <c r="I576" s="11" t="s">
        <v>6192</v>
      </c>
      <c r="J576" s="11" t="s">
        <v>6186</v>
      </c>
      <c r="K576" s="28">
        <v>0.2</v>
      </c>
      <c r="L576" s="29">
        <v>3.5849999999999995</v>
      </c>
      <c r="M576" s="29">
        <v>21.509999999999998</v>
      </c>
      <c r="N576" s="11" t="s">
        <v>6219</v>
      </c>
      <c r="O576" s="11" t="s">
        <v>6222</v>
      </c>
      <c r="P576" s="11" t="s">
        <v>6190</v>
      </c>
    </row>
    <row r="577" spans="1:16" x14ac:dyDescent="0.35">
      <c r="A577" s="2" t="s">
        <v>3739</v>
      </c>
      <c r="B577" s="3">
        <v>44239</v>
      </c>
      <c r="C577" s="2" t="s">
        <v>3740</v>
      </c>
      <c r="D577" t="s">
        <v>6181</v>
      </c>
      <c r="E577" s="2">
        <v>2</v>
      </c>
      <c r="F577" s="2" t="s">
        <v>3741</v>
      </c>
      <c r="G577" s="2" t="s">
        <v>3742</v>
      </c>
      <c r="H577" t="s">
        <v>19</v>
      </c>
      <c r="I577" t="s">
        <v>6195</v>
      </c>
      <c r="J577" t="s">
        <v>6188</v>
      </c>
      <c r="K577" s="4">
        <v>2.5</v>
      </c>
      <c r="L577" s="5">
        <v>33.464999999999996</v>
      </c>
      <c r="M577" s="5">
        <v>66.929999999999993</v>
      </c>
      <c r="N577" t="s">
        <v>6218</v>
      </c>
      <c r="O577" t="s">
        <v>6221</v>
      </c>
      <c r="P577" t="s">
        <v>6191</v>
      </c>
    </row>
    <row r="578" spans="1:16" x14ac:dyDescent="0.35">
      <c r="A578" s="19" t="s">
        <v>3745</v>
      </c>
      <c r="B578" s="27">
        <v>44290</v>
      </c>
      <c r="C578" s="19" t="s">
        <v>3746</v>
      </c>
      <c r="D578" s="11" t="s">
        <v>6154</v>
      </c>
      <c r="E578" s="19">
        <v>6</v>
      </c>
      <c r="F578" s="19" t="s">
        <v>3747</v>
      </c>
      <c r="G578" s="19" t="s">
        <v>3748</v>
      </c>
      <c r="H578" s="11" t="s">
        <v>19</v>
      </c>
      <c r="I578" s="11" t="s">
        <v>6193</v>
      </c>
      <c r="J578" s="11" t="s">
        <v>6187</v>
      </c>
      <c r="K578" s="28">
        <v>0.2</v>
      </c>
      <c r="L578" s="29">
        <v>2.9849999999999999</v>
      </c>
      <c r="M578" s="29">
        <v>17.91</v>
      </c>
      <c r="N578" s="11" t="s">
        <v>6216</v>
      </c>
      <c r="O578" s="11" t="s">
        <v>6224</v>
      </c>
      <c r="P578" s="11" t="s">
        <v>6191</v>
      </c>
    </row>
    <row r="579" spans="1:16" x14ac:dyDescent="0.35">
      <c r="A579" s="2" t="s">
        <v>3751</v>
      </c>
      <c r="B579" s="3">
        <v>44410</v>
      </c>
      <c r="C579" s="2" t="s">
        <v>3752</v>
      </c>
      <c r="D579" t="s">
        <v>6162</v>
      </c>
      <c r="E579" s="2">
        <v>4</v>
      </c>
      <c r="F579" s="2" t="s">
        <v>3753</v>
      </c>
      <c r="G579" s="2" t="s">
        <v>3754</v>
      </c>
      <c r="H579" t="s">
        <v>28</v>
      </c>
      <c r="I579" t="s">
        <v>6195</v>
      </c>
      <c r="J579" t="s">
        <v>6188</v>
      </c>
      <c r="K579" s="4">
        <v>1</v>
      </c>
      <c r="L579" s="5">
        <v>14.55</v>
      </c>
      <c r="M579" s="5">
        <v>58.2</v>
      </c>
      <c r="N579" t="s">
        <v>6218</v>
      </c>
      <c r="O579" t="s">
        <v>6221</v>
      </c>
      <c r="P579" t="s">
        <v>6191</v>
      </c>
    </row>
    <row r="580" spans="1:16" x14ac:dyDescent="0.35">
      <c r="A580" s="19" t="s">
        <v>3756</v>
      </c>
      <c r="B580" s="27">
        <v>44720</v>
      </c>
      <c r="C580" s="19" t="s">
        <v>3757</v>
      </c>
      <c r="D580" s="11" t="s">
        <v>6184</v>
      </c>
      <c r="E580" s="19">
        <v>3</v>
      </c>
      <c r="F580" s="19" t="s">
        <v>3758</v>
      </c>
      <c r="G580" s="19" t="s">
        <v>3759</v>
      </c>
      <c r="H580" s="11" t="s">
        <v>318</v>
      </c>
      <c r="I580" s="11" t="s">
        <v>6194</v>
      </c>
      <c r="J580" s="11" t="s">
        <v>6186</v>
      </c>
      <c r="K580" s="28">
        <v>0.2</v>
      </c>
      <c r="L580" s="29">
        <v>4.4550000000000001</v>
      </c>
      <c r="M580" s="29">
        <v>13.365</v>
      </c>
      <c r="N580" s="11" t="s">
        <v>6217</v>
      </c>
      <c r="O580" s="11" t="s">
        <v>6222</v>
      </c>
      <c r="P580" s="11" t="s">
        <v>6191</v>
      </c>
    </row>
    <row r="581" spans="1:16" x14ac:dyDescent="0.35">
      <c r="A581" s="2" t="s">
        <v>3756</v>
      </c>
      <c r="B581" s="3">
        <v>44720</v>
      </c>
      <c r="C581" s="2" t="s">
        <v>3757</v>
      </c>
      <c r="D581" t="s">
        <v>6157</v>
      </c>
      <c r="E581" s="2">
        <v>5</v>
      </c>
      <c r="F581" s="2" t="s">
        <v>3758</v>
      </c>
      <c r="G581" s="2" t="s">
        <v>3759</v>
      </c>
      <c r="H581" t="s">
        <v>318</v>
      </c>
      <c r="I581" t="s">
        <v>6193</v>
      </c>
      <c r="J581" t="s">
        <v>6188</v>
      </c>
      <c r="K581" s="4">
        <v>0.5</v>
      </c>
      <c r="L581" s="5">
        <v>6.75</v>
      </c>
      <c r="M581" s="5">
        <v>33.75</v>
      </c>
      <c r="N581" t="s">
        <v>6216</v>
      </c>
      <c r="O581" t="s">
        <v>6221</v>
      </c>
      <c r="P581" t="s">
        <v>6191</v>
      </c>
    </row>
    <row r="582" spans="1:16" x14ac:dyDescent="0.35">
      <c r="A582" s="19" t="s">
        <v>3767</v>
      </c>
      <c r="B582" s="27">
        <v>43965</v>
      </c>
      <c r="C582" s="19" t="s">
        <v>3768</v>
      </c>
      <c r="D582" s="11" t="s">
        <v>6171</v>
      </c>
      <c r="E582" s="19">
        <v>3</v>
      </c>
      <c r="F582" s="19" t="s">
        <v>3769</v>
      </c>
      <c r="G582" s="19" t="s">
        <v>3770</v>
      </c>
      <c r="H582" s="11" t="s">
        <v>19</v>
      </c>
      <c r="I582" s="11" t="s">
        <v>6194</v>
      </c>
      <c r="J582" s="11" t="s">
        <v>6186</v>
      </c>
      <c r="K582" s="28">
        <v>1</v>
      </c>
      <c r="L582" s="29">
        <v>14.85</v>
      </c>
      <c r="M582" s="29">
        <v>44.55</v>
      </c>
      <c r="N582" s="11" t="s">
        <v>6217</v>
      </c>
      <c r="O582" s="11" t="s">
        <v>6222</v>
      </c>
      <c r="P582" s="11" t="s">
        <v>6190</v>
      </c>
    </row>
    <row r="583" spans="1:16" x14ac:dyDescent="0.35">
      <c r="A583" s="2" t="s">
        <v>3773</v>
      </c>
      <c r="B583" s="3">
        <v>44190</v>
      </c>
      <c r="C583" s="2" t="s">
        <v>3774</v>
      </c>
      <c r="D583" t="s">
        <v>6176</v>
      </c>
      <c r="E583" s="2">
        <v>5</v>
      </c>
      <c r="F583" s="2" t="s">
        <v>3775</v>
      </c>
      <c r="G583" s="2" t="s">
        <v>3776</v>
      </c>
      <c r="H583" t="s">
        <v>28</v>
      </c>
      <c r="I583" t="s">
        <v>6194</v>
      </c>
      <c r="J583" t="s">
        <v>6186</v>
      </c>
      <c r="K583" s="4">
        <v>0.5</v>
      </c>
      <c r="L583" s="5">
        <v>8.91</v>
      </c>
      <c r="M583" s="5">
        <v>44.55</v>
      </c>
      <c r="N583" t="s">
        <v>6217</v>
      </c>
      <c r="O583" t="s">
        <v>6222</v>
      </c>
      <c r="P583" t="s">
        <v>6190</v>
      </c>
    </row>
    <row r="584" spans="1:16" x14ac:dyDescent="0.35">
      <c r="A584" s="19" t="s">
        <v>3778</v>
      </c>
      <c r="B584" s="27">
        <v>44382</v>
      </c>
      <c r="C584" s="19" t="s">
        <v>3779</v>
      </c>
      <c r="D584" s="11" t="s">
        <v>6183</v>
      </c>
      <c r="E584" s="19">
        <v>5</v>
      </c>
      <c r="F584" s="19" t="s">
        <v>3780</v>
      </c>
      <c r="G584" s="19" t="s">
        <v>3781</v>
      </c>
      <c r="H584" s="11" t="s">
        <v>19</v>
      </c>
      <c r="I584" s="11" t="s">
        <v>6194</v>
      </c>
      <c r="J584" s="11" t="s">
        <v>6187</v>
      </c>
      <c r="K584" s="28">
        <v>1</v>
      </c>
      <c r="L584" s="29">
        <v>12.15</v>
      </c>
      <c r="M584" s="29">
        <v>60.75</v>
      </c>
      <c r="N584" s="11" t="s">
        <v>6217</v>
      </c>
      <c r="O584" s="11" t="s">
        <v>6224</v>
      </c>
      <c r="P584" s="11" t="s">
        <v>6191</v>
      </c>
    </row>
    <row r="585" spans="1:16" x14ac:dyDescent="0.35">
      <c r="A585" s="2" t="s">
        <v>3784</v>
      </c>
      <c r="B585" s="3">
        <v>43538</v>
      </c>
      <c r="C585" s="2" t="s">
        <v>3785</v>
      </c>
      <c r="D585" t="s">
        <v>6178</v>
      </c>
      <c r="E585" s="2">
        <v>1</v>
      </c>
      <c r="F585" s="2" t="s">
        <v>3786</v>
      </c>
      <c r="G585" s="2" t="s">
        <v>3787</v>
      </c>
      <c r="H585" t="s">
        <v>19</v>
      </c>
      <c r="I585" t="s">
        <v>6192</v>
      </c>
      <c r="J585" t="s">
        <v>6186</v>
      </c>
      <c r="K585" s="4">
        <v>0.2</v>
      </c>
      <c r="L585" s="5">
        <v>3.5849999999999995</v>
      </c>
      <c r="M585" s="5">
        <v>3.5849999999999995</v>
      </c>
      <c r="N585" t="s">
        <v>6219</v>
      </c>
      <c r="O585" t="s">
        <v>6222</v>
      </c>
      <c r="P585" t="s">
        <v>6190</v>
      </c>
    </row>
    <row r="586" spans="1:16" x14ac:dyDescent="0.35">
      <c r="A586" s="19" t="s">
        <v>3790</v>
      </c>
      <c r="B586" s="27">
        <v>44262</v>
      </c>
      <c r="C586" s="19" t="s">
        <v>3791</v>
      </c>
      <c r="D586" s="11" t="s">
        <v>6178</v>
      </c>
      <c r="E586" s="19">
        <v>6</v>
      </c>
      <c r="F586" s="19" t="s">
        <v>3792</v>
      </c>
      <c r="G586" s="19" t="s">
        <v>3793</v>
      </c>
      <c r="H586" s="11" t="s">
        <v>19</v>
      </c>
      <c r="I586" s="11" t="s">
        <v>6192</v>
      </c>
      <c r="J586" s="11" t="s">
        <v>6186</v>
      </c>
      <c r="K586" s="28">
        <v>0.2</v>
      </c>
      <c r="L586" s="29">
        <v>3.5849999999999995</v>
      </c>
      <c r="M586" s="29">
        <v>21.509999999999998</v>
      </c>
      <c r="N586" s="11" t="s">
        <v>6219</v>
      </c>
      <c r="O586" s="11" t="s">
        <v>6222</v>
      </c>
      <c r="P586" s="11" t="s">
        <v>6191</v>
      </c>
    </row>
    <row r="587" spans="1:16" x14ac:dyDescent="0.35">
      <c r="A587" s="2" t="s">
        <v>3796</v>
      </c>
      <c r="B587" s="3">
        <v>44505</v>
      </c>
      <c r="C587" s="2" t="s">
        <v>3840</v>
      </c>
      <c r="D587" t="s">
        <v>6139</v>
      </c>
      <c r="E587" s="2">
        <v>2</v>
      </c>
      <c r="F587" s="2" t="s">
        <v>3841</v>
      </c>
      <c r="G587" s="2" t="s">
        <v>3842</v>
      </c>
      <c r="H587" t="s">
        <v>28</v>
      </c>
      <c r="I587" t="s">
        <v>6194</v>
      </c>
      <c r="J587" t="s">
        <v>6188</v>
      </c>
      <c r="K587" s="4">
        <v>0.5</v>
      </c>
      <c r="L587" s="5">
        <v>8.25</v>
      </c>
      <c r="M587" s="5">
        <v>16.5</v>
      </c>
      <c r="N587" t="s">
        <v>6217</v>
      </c>
      <c r="O587" t="s">
        <v>6221</v>
      </c>
      <c r="P587" t="s">
        <v>6190</v>
      </c>
    </row>
    <row r="588" spans="1:16" x14ac:dyDescent="0.35">
      <c r="A588" s="19" t="s">
        <v>3802</v>
      </c>
      <c r="B588" s="27">
        <v>43867</v>
      </c>
      <c r="C588" s="19" t="s">
        <v>3803</v>
      </c>
      <c r="D588" s="11" t="s">
        <v>6142</v>
      </c>
      <c r="E588" s="19">
        <v>3</v>
      </c>
      <c r="F588" s="19" t="s">
        <v>3804</v>
      </c>
      <c r="G588" s="19" t="s">
        <v>6223</v>
      </c>
      <c r="H588" s="11" t="s">
        <v>19</v>
      </c>
      <c r="I588" s="11" t="s">
        <v>6192</v>
      </c>
      <c r="J588" s="11" t="s">
        <v>6186</v>
      </c>
      <c r="K588" s="28">
        <v>2.5</v>
      </c>
      <c r="L588" s="29">
        <v>27.484999999999996</v>
      </c>
      <c r="M588" s="29">
        <v>82.454999999999984</v>
      </c>
      <c r="N588" s="11" t="s">
        <v>6219</v>
      </c>
      <c r="O588" s="11" t="s">
        <v>6222</v>
      </c>
      <c r="P588" s="11" t="s">
        <v>6191</v>
      </c>
    </row>
    <row r="589" spans="1:16" x14ac:dyDescent="0.35">
      <c r="A589" s="2" t="s">
        <v>3807</v>
      </c>
      <c r="B589" s="3">
        <v>44267</v>
      </c>
      <c r="C589" s="2" t="s">
        <v>3808</v>
      </c>
      <c r="D589" t="s">
        <v>6169</v>
      </c>
      <c r="E589" s="2">
        <v>1</v>
      </c>
      <c r="F589" s="2" t="s">
        <v>3809</v>
      </c>
      <c r="G589" s="2" t="s">
        <v>3810</v>
      </c>
      <c r="H589" t="s">
        <v>19</v>
      </c>
      <c r="I589" t="s">
        <v>6195</v>
      </c>
      <c r="J589" t="s">
        <v>6187</v>
      </c>
      <c r="K589" s="4">
        <v>0.5</v>
      </c>
      <c r="L589" s="5">
        <v>7.77</v>
      </c>
      <c r="M589" s="5">
        <v>7.77</v>
      </c>
      <c r="N589" t="s">
        <v>6218</v>
      </c>
      <c r="O589" t="s">
        <v>6224</v>
      </c>
      <c r="P589" t="s">
        <v>6190</v>
      </c>
    </row>
    <row r="590" spans="1:16" x14ac:dyDescent="0.35">
      <c r="A590" s="19" t="s">
        <v>3812</v>
      </c>
      <c r="B590" s="27">
        <v>44046</v>
      </c>
      <c r="C590" s="19" t="s">
        <v>3813</v>
      </c>
      <c r="D590" s="11" t="s">
        <v>6146</v>
      </c>
      <c r="E590" s="19">
        <v>2</v>
      </c>
      <c r="F590" s="19" t="s">
        <v>3814</v>
      </c>
      <c r="G590" s="19" t="s">
        <v>3815</v>
      </c>
      <c r="H590" s="11" t="s">
        <v>19</v>
      </c>
      <c r="I590" s="11" t="s">
        <v>6192</v>
      </c>
      <c r="J590" s="11" t="s">
        <v>6188</v>
      </c>
      <c r="K590" s="28">
        <v>0.5</v>
      </c>
      <c r="L590" s="29">
        <v>5.97</v>
      </c>
      <c r="M590" s="29">
        <v>11.94</v>
      </c>
      <c r="N590" s="11" t="s">
        <v>6219</v>
      </c>
      <c r="O590" s="11" t="s">
        <v>6221</v>
      </c>
      <c r="P590" s="11" t="s">
        <v>6190</v>
      </c>
    </row>
    <row r="591" spans="1:16" x14ac:dyDescent="0.35">
      <c r="A591" s="2" t="s">
        <v>3818</v>
      </c>
      <c r="B591" s="3">
        <v>43671</v>
      </c>
      <c r="C591" s="2" t="s">
        <v>3819</v>
      </c>
      <c r="D591" t="s">
        <v>6148</v>
      </c>
      <c r="E591" s="2">
        <v>6</v>
      </c>
      <c r="F591" s="2" t="s">
        <v>3820</v>
      </c>
      <c r="G591" s="2" t="s">
        <v>3821</v>
      </c>
      <c r="H591" t="s">
        <v>19</v>
      </c>
      <c r="I591" t="s">
        <v>6194</v>
      </c>
      <c r="J591" t="s">
        <v>6186</v>
      </c>
      <c r="K591" s="4">
        <v>2.5</v>
      </c>
      <c r="L591" s="5">
        <v>34.154999999999994</v>
      </c>
      <c r="M591" s="5">
        <v>204.92999999999995</v>
      </c>
      <c r="N591" t="s">
        <v>6217</v>
      </c>
      <c r="O591" t="s">
        <v>6222</v>
      </c>
      <c r="P591" t="s">
        <v>6191</v>
      </c>
    </row>
    <row r="592" spans="1:16" x14ac:dyDescent="0.35">
      <c r="A592" s="19" t="s">
        <v>3823</v>
      </c>
      <c r="B592" s="27">
        <v>43950</v>
      </c>
      <c r="C592" s="19" t="s">
        <v>3824</v>
      </c>
      <c r="D592" s="11" t="s">
        <v>6166</v>
      </c>
      <c r="E592" s="19">
        <v>2</v>
      </c>
      <c r="F592" s="19" t="s">
        <v>3825</v>
      </c>
      <c r="G592" s="19" t="s">
        <v>3826</v>
      </c>
      <c r="H592" s="11" t="s">
        <v>19</v>
      </c>
      <c r="I592" s="11" t="s">
        <v>6194</v>
      </c>
      <c r="J592" s="11" t="s">
        <v>6188</v>
      </c>
      <c r="K592" s="28">
        <v>2.5</v>
      </c>
      <c r="L592" s="29">
        <v>31.624999999999996</v>
      </c>
      <c r="M592" s="29">
        <v>63.249999999999993</v>
      </c>
      <c r="N592" s="11" t="s">
        <v>6217</v>
      </c>
      <c r="O592" s="11" t="s">
        <v>6221</v>
      </c>
      <c r="P592" s="11" t="s">
        <v>6190</v>
      </c>
    </row>
    <row r="593" spans="1:16" x14ac:dyDescent="0.35">
      <c r="A593" s="2" t="s">
        <v>3829</v>
      </c>
      <c r="B593" s="3">
        <v>43587</v>
      </c>
      <c r="C593" s="2" t="s">
        <v>3830</v>
      </c>
      <c r="D593" t="s">
        <v>6163</v>
      </c>
      <c r="E593" s="2">
        <v>3</v>
      </c>
      <c r="F593" s="2" t="s">
        <v>3831</v>
      </c>
      <c r="G593" s="2" t="s">
        <v>3832</v>
      </c>
      <c r="H593" t="s">
        <v>19</v>
      </c>
      <c r="I593" t="s">
        <v>6192</v>
      </c>
      <c r="J593" t="s">
        <v>6187</v>
      </c>
      <c r="K593" s="4">
        <v>0.2</v>
      </c>
      <c r="L593" s="5">
        <v>2.6849999999999996</v>
      </c>
      <c r="M593" s="5">
        <v>8.0549999999999997</v>
      </c>
      <c r="N593" t="s">
        <v>6219</v>
      </c>
      <c r="O593" t="s">
        <v>6224</v>
      </c>
      <c r="P593" t="s">
        <v>6190</v>
      </c>
    </row>
    <row r="594" spans="1:16" x14ac:dyDescent="0.35">
      <c r="A594" s="19" t="s">
        <v>3834</v>
      </c>
      <c r="B594" s="27">
        <v>44437</v>
      </c>
      <c r="C594" s="19" t="s">
        <v>3835</v>
      </c>
      <c r="D594" s="11" t="s">
        <v>6175</v>
      </c>
      <c r="E594" s="19">
        <v>2</v>
      </c>
      <c r="F594" s="19" t="s">
        <v>3836</v>
      </c>
      <c r="G594" s="19" t="s">
        <v>6223</v>
      </c>
      <c r="H594" s="11" t="s">
        <v>19</v>
      </c>
      <c r="I594" s="11" t="s">
        <v>6193</v>
      </c>
      <c r="J594" s="11" t="s">
        <v>6188</v>
      </c>
      <c r="K594" s="28">
        <v>2.5</v>
      </c>
      <c r="L594" s="29">
        <v>25.874999999999996</v>
      </c>
      <c r="M594" s="29">
        <v>51.749999999999993</v>
      </c>
      <c r="N594" s="11" t="s">
        <v>6216</v>
      </c>
      <c r="O594" s="11" t="s">
        <v>6221</v>
      </c>
      <c r="P594" s="11" t="s">
        <v>6191</v>
      </c>
    </row>
    <row r="595" spans="1:16" x14ac:dyDescent="0.35">
      <c r="A595" s="2" t="s">
        <v>3839</v>
      </c>
      <c r="B595" s="3">
        <v>43903</v>
      </c>
      <c r="C595" s="2" t="s">
        <v>3840</v>
      </c>
      <c r="D595" t="s">
        <v>6185</v>
      </c>
      <c r="E595" s="2">
        <v>1</v>
      </c>
      <c r="F595" s="2" t="s">
        <v>3841</v>
      </c>
      <c r="G595" s="2" t="s">
        <v>3842</v>
      </c>
      <c r="H595" t="s">
        <v>28</v>
      </c>
      <c r="I595" t="s">
        <v>6194</v>
      </c>
      <c r="J595" t="s">
        <v>6187</v>
      </c>
      <c r="K595" s="4">
        <v>2.5</v>
      </c>
      <c r="L595" s="5">
        <v>27.945</v>
      </c>
      <c r="M595" s="5">
        <v>27.945</v>
      </c>
      <c r="N595" t="s">
        <v>6217</v>
      </c>
      <c r="O595" t="s">
        <v>6224</v>
      </c>
      <c r="P595" t="s">
        <v>6190</v>
      </c>
    </row>
    <row r="596" spans="1:16" x14ac:dyDescent="0.35">
      <c r="A596" s="19" t="s">
        <v>3844</v>
      </c>
      <c r="B596" s="27">
        <v>43512</v>
      </c>
      <c r="C596" s="19" t="s">
        <v>3845</v>
      </c>
      <c r="D596" s="11" t="s">
        <v>6182</v>
      </c>
      <c r="E596" s="19">
        <v>2</v>
      </c>
      <c r="F596" s="19" t="s">
        <v>3846</v>
      </c>
      <c r="G596" s="19" t="s">
        <v>3847</v>
      </c>
      <c r="H596" s="11" t="s">
        <v>19</v>
      </c>
      <c r="I596" s="11" t="s">
        <v>6193</v>
      </c>
      <c r="J596" s="11" t="s">
        <v>6186</v>
      </c>
      <c r="K596" s="28">
        <v>2.5</v>
      </c>
      <c r="L596" s="29">
        <v>29.784999999999997</v>
      </c>
      <c r="M596" s="29">
        <v>59.569999999999993</v>
      </c>
      <c r="N596" s="11" t="s">
        <v>6216</v>
      </c>
      <c r="O596" s="11" t="s">
        <v>6222</v>
      </c>
      <c r="P596" s="11" t="s">
        <v>6191</v>
      </c>
    </row>
    <row r="597" spans="1:16" x14ac:dyDescent="0.35">
      <c r="A597" s="2" t="s">
        <v>3850</v>
      </c>
      <c r="B597" s="3">
        <v>44527</v>
      </c>
      <c r="C597" s="2" t="s">
        <v>3851</v>
      </c>
      <c r="D597" t="s">
        <v>6171</v>
      </c>
      <c r="E597" s="2">
        <v>1</v>
      </c>
      <c r="F597" s="2" t="s">
        <v>3852</v>
      </c>
      <c r="G597" s="2" t="s">
        <v>6223</v>
      </c>
      <c r="H597" t="s">
        <v>28</v>
      </c>
      <c r="I597" t="s">
        <v>6194</v>
      </c>
      <c r="J597" t="s">
        <v>6186</v>
      </c>
      <c r="K597" s="4">
        <v>1</v>
      </c>
      <c r="L597" s="5">
        <v>14.85</v>
      </c>
      <c r="M597" s="5">
        <v>14.85</v>
      </c>
      <c r="N597" t="s">
        <v>6217</v>
      </c>
      <c r="O597" t="s">
        <v>6222</v>
      </c>
      <c r="P597" t="s">
        <v>6191</v>
      </c>
    </row>
    <row r="598" spans="1:16" x14ac:dyDescent="0.35">
      <c r="A598" s="19" t="s">
        <v>3854</v>
      </c>
      <c r="B598" s="27">
        <v>44523</v>
      </c>
      <c r="C598" s="19" t="s">
        <v>3855</v>
      </c>
      <c r="D598" s="11" t="s">
        <v>6157</v>
      </c>
      <c r="E598" s="19">
        <v>5</v>
      </c>
      <c r="F598" s="19" t="s">
        <v>3856</v>
      </c>
      <c r="G598" s="19" t="s">
        <v>3857</v>
      </c>
      <c r="H598" s="11" t="s">
        <v>19</v>
      </c>
      <c r="I598" s="11" t="s">
        <v>6193</v>
      </c>
      <c r="J598" s="11" t="s">
        <v>6188</v>
      </c>
      <c r="K598" s="28">
        <v>0.5</v>
      </c>
      <c r="L598" s="29">
        <v>6.75</v>
      </c>
      <c r="M598" s="29">
        <v>33.75</v>
      </c>
      <c r="N598" s="11" t="s">
        <v>6216</v>
      </c>
      <c r="O598" s="11" t="s">
        <v>6221</v>
      </c>
      <c r="P598" s="11" t="s">
        <v>6191</v>
      </c>
    </row>
    <row r="599" spans="1:16" x14ac:dyDescent="0.35">
      <c r="A599" s="2" t="s">
        <v>3860</v>
      </c>
      <c r="B599" s="3">
        <v>44532</v>
      </c>
      <c r="C599" s="2" t="s">
        <v>3861</v>
      </c>
      <c r="D599" t="s">
        <v>6164</v>
      </c>
      <c r="E599" s="2">
        <v>4</v>
      </c>
      <c r="F599" s="2" t="s">
        <v>3862</v>
      </c>
      <c r="G599" s="2" t="s">
        <v>3863</v>
      </c>
      <c r="H599" t="s">
        <v>19</v>
      </c>
      <c r="I599" t="s">
        <v>6195</v>
      </c>
      <c r="J599" t="s">
        <v>6186</v>
      </c>
      <c r="K599" s="4">
        <v>2.5</v>
      </c>
      <c r="L599" s="5">
        <v>36.454999999999998</v>
      </c>
      <c r="M599" s="5">
        <v>145.82</v>
      </c>
      <c r="N599" t="s">
        <v>6218</v>
      </c>
      <c r="O599" t="s">
        <v>6222</v>
      </c>
      <c r="P599" t="s">
        <v>6190</v>
      </c>
    </row>
    <row r="600" spans="1:16" x14ac:dyDescent="0.35">
      <c r="A600" s="19" t="s">
        <v>3866</v>
      </c>
      <c r="B600" s="27">
        <v>43471</v>
      </c>
      <c r="C600" s="19" t="s">
        <v>3867</v>
      </c>
      <c r="D600" s="11" t="s">
        <v>6174</v>
      </c>
      <c r="E600" s="19">
        <v>4</v>
      </c>
      <c r="F600" s="19" t="s">
        <v>3868</v>
      </c>
      <c r="G600" s="19" t="s">
        <v>3869</v>
      </c>
      <c r="H600" s="11" t="s">
        <v>19</v>
      </c>
      <c r="I600" s="11" t="s">
        <v>6192</v>
      </c>
      <c r="J600" s="11" t="s">
        <v>6188</v>
      </c>
      <c r="K600" s="28">
        <v>0.2</v>
      </c>
      <c r="L600" s="29">
        <v>2.9849999999999999</v>
      </c>
      <c r="M600" s="29">
        <v>11.94</v>
      </c>
      <c r="N600" s="11" t="s">
        <v>6219</v>
      </c>
      <c r="O600" s="11" t="s">
        <v>6221</v>
      </c>
      <c r="P600" s="11" t="s">
        <v>6190</v>
      </c>
    </row>
    <row r="601" spans="1:16" x14ac:dyDescent="0.35">
      <c r="A601" s="2" t="s">
        <v>3872</v>
      </c>
      <c r="B601" s="3">
        <v>44321</v>
      </c>
      <c r="C601" s="2" t="s">
        <v>3873</v>
      </c>
      <c r="D601" t="s">
        <v>6154</v>
      </c>
      <c r="E601" s="2">
        <v>4</v>
      </c>
      <c r="F601" s="2" t="s">
        <v>3874</v>
      </c>
      <c r="G601" s="2" t="s">
        <v>3875</v>
      </c>
      <c r="H601" t="s">
        <v>19</v>
      </c>
      <c r="I601" t="s">
        <v>6193</v>
      </c>
      <c r="J601" t="s">
        <v>6187</v>
      </c>
      <c r="K601" s="4">
        <v>0.2</v>
      </c>
      <c r="L601" s="5">
        <v>2.9849999999999999</v>
      </c>
      <c r="M601" s="5">
        <v>11.94</v>
      </c>
      <c r="N601" t="s">
        <v>6216</v>
      </c>
      <c r="O601" t="s">
        <v>6224</v>
      </c>
      <c r="P601" t="s">
        <v>6190</v>
      </c>
    </row>
    <row r="602" spans="1:16" x14ac:dyDescent="0.35">
      <c r="A602" s="19" t="s">
        <v>3877</v>
      </c>
      <c r="B602" s="27">
        <v>44492</v>
      </c>
      <c r="C602" s="19" t="s">
        <v>3878</v>
      </c>
      <c r="D602" s="11" t="s">
        <v>6169</v>
      </c>
      <c r="E602" s="19">
        <v>1</v>
      </c>
      <c r="F602" s="19" t="s">
        <v>3879</v>
      </c>
      <c r="G602" s="19" t="s">
        <v>3880</v>
      </c>
      <c r="H602" s="11" t="s">
        <v>19</v>
      </c>
      <c r="I602" s="11" t="s">
        <v>6195</v>
      </c>
      <c r="J602" s="11" t="s">
        <v>6187</v>
      </c>
      <c r="K602" s="28">
        <v>0.5</v>
      </c>
      <c r="L602" s="29">
        <v>7.77</v>
      </c>
      <c r="M602" s="29">
        <v>7.77</v>
      </c>
      <c r="N602" s="11" t="s">
        <v>6218</v>
      </c>
      <c r="O602" s="11" t="s">
        <v>6224</v>
      </c>
      <c r="P602" s="11" t="s">
        <v>6191</v>
      </c>
    </row>
    <row r="603" spans="1:16" x14ac:dyDescent="0.35">
      <c r="A603" s="2" t="s">
        <v>3883</v>
      </c>
      <c r="B603" s="3">
        <v>43815</v>
      </c>
      <c r="C603" s="2" t="s">
        <v>3884</v>
      </c>
      <c r="D603" t="s">
        <v>6142</v>
      </c>
      <c r="E603" s="2">
        <v>4</v>
      </c>
      <c r="F603" s="2" t="s">
        <v>3885</v>
      </c>
      <c r="G603" s="2" t="s">
        <v>3886</v>
      </c>
      <c r="H603" t="s">
        <v>19</v>
      </c>
      <c r="I603" t="s">
        <v>6192</v>
      </c>
      <c r="J603" t="s">
        <v>6186</v>
      </c>
      <c r="K603" s="4">
        <v>2.5</v>
      </c>
      <c r="L603" s="5">
        <v>27.484999999999996</v>
      </c>
      <c r="M603" s="5">
        <v>109.93999999999998</v>
      </c>
      <c r="N603" t="s">
        <v>6219</v>
      </c>
      <c r="O603" t="s">
        <v>6222</v>
      </c>
      <c r="P603" t="s">
        <v>6190</v>
      </c>
    </row>
    <row r="604" spans="1:16" x14ac:dyDescent="0.35">
      <c r="A604" s="19" t="s">
        <v>3889</v>
      </c>
      <c r="B604" s="27">
        <v>43603</v>
      </c>
      <c r="C604" s="19" t="s">
        <v>3890</v>
      </c>
      <c r="D604" s="11" t="s">
        <v>6184</v>
      </c>
      <c r="E604" s="19">
        <v>5</v>
      </c>
      <c r="F604" s="19" t="s">
        <v>3891</v>
      </c>
      <c r="G604" s="19" t="s">
        <v>3892</v>
      </c>
      <c r="H604" s="11" t="s">
        <v>19</v>
      </c>
      <c r="I604" s="11" t="s">
        <v>6194</v>
      </c>
      <c r="J604" s="11" t="s">
        <v>6186</v>
      </c>
      <c r="K604" s="28">
        <v>0.2</v>
      </c>
      <c r="L604" s="29">
        <v>4.4550000000000001</v>
      </c>
      <c r="M604" s="29">
        <v>22.274999999999999</v>
      </c>
      <c r="N604" s="11" t="s">
        <v>6217</v>
      </c>
      <c r="O604" s="11" t="s">
        <v>6222</v>
      </c>
      <c r="P604" s="11" t="s">
        <v>6190</v>
      </c>
    </row>
    <row r="605" spans="1:16" x14ac:dyDescent="0.35">
      <c r="A605" s="2" t="s">
        <v>3895</v>
      </c>
      <c r="B605" s="3">
        <v>43660</v>
      </c>
      <c r="C605" s="2" t="s">
        <v>3896</v>
      </c>
      <c r="D605" t="s">
        <v>6174</v>
      </c>
      <c r="E605" s="2">
        <v>3</v>
      </c>
      <c r="F605" s="2" t="s">
        <v>3897</v>
      </c>
      <c r="G605" s="2" t="s">
        <v>3898</v>
      </c>
      <c r="H605" t="s">
        <v>19</v>
      </c>
      <c r="I605" t="s">
        <v>6192</v>
      </c>
      <c r="J605" t="s">
        <v>6188</v>
      </c>
      <c r="K605" s="4">
        <v>0.2</v>
      </c>
      <c r="L605" s="5">
        <v>2.9849999999999999</v>
      </c>
      <c r="M605" s="5">
        <v>8.9550000000000001</v>
      </c>
      <c r="N605" t="s">
        <v>6219</v>
      </c>
      <c r="O605" t="s">
        <v>6221</v>
      </c>
      <c r="P605" t="s">
        <v>6191</v>
      </c>
    </row>
    <row r="606" spans="1:16" x14ac:dyDescent="0.35">
      <c r="A606" s="19" t="s">
        <v>3900</v>
      </c>
      <c r="B606" s="27">
        <v>44148</v>
      </c>
      <c r="C606" s="19" t="s">
        <v>3901</v>
      </c>
      <c r="D606" s="11" t="s">
        <v>6165</v>
      </c>
      <c r="E606" s="19">
        <v>4</v>
      </c>
      <c r="F606" s="19" t="s">
        <v>3902</v>
      </c>
      <c r="G606" s="19" t="s">
        <v>6223</v>
      </c>
      <c r="H606" s="11" t="s">
        <v>318</v>
      </c>
      <c r="I606" s="11" t="s">
        <v>6195</v>
      </c>
      <c r="J606" s="11" t="s">
        <v>6187</v>
      </c>
      <c r="K606" s="28">
        <v>2.5</v>
      </c>
      <c r="L606" s="29">
        <v>29.784999999999997</v>
      </c>
      <c r="M606" s="29">
        <v>119.13999999999999</v>
      </c>
      <c r="N606" s="11" t="s">
        <v>6218</v>
      </c>
      <c r="O606" s="11" t="s">
        <v>6224</v>
      </c>
      <c r="P606" s="11" t="s">
        <v>6191</v>
      </c>
    </row>
    <row r="607" spans="1:16" x14ac:dyDescent="0.35">
      <c r="A607" s="2" t="s">
        <v>3905</v>
      </c>
      <c r="B607" s="3">
        <v>44028</v>
      </c>
      <c r="C607" s="2" t="s">
        <v>3906</v>
      </c>
      <c r="D607" t="s">
        <v>6182</v>
      </c>
      <c r="E607" s="2">
        <v>5</v>
      </c>
      <c r="F607" s="2" t="s">
        <v>3907</v>
      </c>
      <c r="G607" s="2" t="s">
        <v>3908</v>
      </c>
      <c r="H607" t="s">
        <v>19</v>
      </c>
      <c r="I607" t="s">
        <v>6193</v>
      </c>
      <c r="J607" t="s">
        <v>6186</v>
      </c>
      <c r="K607" s="4">
        <v>2.5</v>
      </c>
      <c r="L607" s="5">
        <v>29.784999999999997</v>
      </c>
      <c r="M607" s="5">
        <v>148.92499999999998</v>
      </c>
      <c r="N607" t="s">
        <v>6216</v>
      </c>
      <c r="O607" t="s">
        <v>6222</v>
      </c>
      <c r="P607" t="s">
        <v>6190</v>
      </c>
    </row>
    <row r="608" spans="1:16" x14ac:dyDescent="0.35">
      <c r="A608" s="19" t="s">
        <v>3911</v>
      </c>
      <c r="B608" s="27">
        <v>44138</v>
      </c>
      <c r="C608" s="19" t="s">
        <v>3840</v>
      </c>
      <c r="D608" s="11" t="s">
        <v>6164</v>
      </c>
      <c r="E608" s="19">
        <v>3</v>
      </c>
      <c r="F608" s="19" t="s">
        <v>3841</v>
      </c>
      <c r="G608" s="19" t="s">
        <v>3842</v>
      </c>
      <c r="H608" s="11" t="s">
        <v>28</v>
      </c>
      <c r="I608" s="11" t="s">
        <v>6195</v>
      </c>
      <c r="J608" s="11" t="s">
        <v>6186</v>
      </c>
      <c r="K608" s="28">
        <v>2.5</v>
      </c>
      <c r="L608" s="29">
        <v>36.454999999999998</v>
      </c>
      <c r="M608" s="29">
        <v>109.36499999999999</v>
      </c>
      <c r="N608" s="11" t="s">
        <v>6218</v>
      </c>
      <c r="O608" s="11" t="s">
        <v>6222</v>
      </c>
      <c r="P608" s="11" t="s">
        <v>6190</v>
      </c>
    </row>
    <row r="609" spans="1:16" x14ac:dyDescent="0.35">
      <c r="A609" s="2" t="s">
        <v>3917</v>
      </c>
      <c r="B609" s="3">
        <v>44640</v>
      </c>
      <c r="C609" s="2" t="s">
        <v>3918</v>
      </c>
      <c r="D609" t="s">
        <v>6153</v>
      </c>
      <c r="E609" s="2">
        <v>1</v>
      </c>
      <c r="F609" s="2" t="s">
        <v>3919</v>
      </c>
      <c r="G609" s="2" t="s">
        <v>3920</v>
      </c>
      <c r="H609" t="s">
        <v>19</v>
      </c>
      <c r="I609" t="s">
        <v>6194</v>
      </c>
      <c r="J609" t="s">
        <v>6187</v>
      </c>
      <c r="K609" s="4">
        <v>0.2</v>
      </c>
      <c r="L609" s="5">
        <v>3.645</v>
      </c>
      <c r="M609" s="5">
        <v>3.645</v>
      </c>
      <c r="N609" t="s">
        <v>6217</v>
      </c>
      <c r="O609" t="s">
        <v>6224</v>
      </c>
      <c r="P609" t="s">
        <v>6190</v>
      </c>
    </row>
    <row r="610" spans="1:16" x14ac:dyDescent="0.35">
      <c r="A610" s="19" t="s">
        <v>3923</v>
      </c>
      <c r="B610" s="27">
        <v>44608</v>
      </c>
      <c r="C610" s="19" t="s">
        <v>3924</v>
      </c>
      <c r="D610" s="11" t="s">
        <v>6185</v>
      </c>
      <c r="E610" s="19">
        <v>2</v>
      </c>
      <c r="F610" s="19" t="s">
        <v>3925</v>
      </c>
      <c r="G610" s="19" t="s">
        <v>6223</v>
      </c>
      <c r="H610" s="11" t="s">
        <v>19</v>
      </c>
      <c r="I610" s="11" t="s">
        <v>6194</v>
      </c>
      <c r="J610" s="11" t="s">
        <v>6187</v>
      </c>
      <c r="K610" s="28">
        <v>2.5</v>
      </c>
      <c r="L610" s="29">
        <v>27.945</v>
      </c>
      <c r="M610" s="29">
        <v>55.89</v>
      </c>
      <c r="N610" s="11" t="s">
        <v>6217</v>
      </c>
      <c r="O610" s="11" t="s">
        <v>6224</v>
      </c>
      <c r="P610" s="11" t="s">
        <v>6191</v>
      </c>
    </row>
    <row r="611" spans="1:16" x14ac:dyDescent="0.35">
      <c r="A611" s="2" t="s">
        <v>3927</v>
      </c>
      <c r="B611" s="3">
        <v>44147</v>
      </c>
      <c r="C611" s="2" t="s">
        <v>3928</v>
      </c>
      <c r="D611" t="s">
        <v>6159</v>
      </c>
      <c r="E611" s="2">
        <v>6</v>
      </c>
      <c r="F611" s="2" t="s">
        <v>3929</v>
      </c>
      <c r="G611" s="2" t="s">
        <v>3930</v>
      </c>
      <c r="H611" t="s">
        <v>19</v>
      </c>
      <c r="I611" t="s">
        <v>6195</v>
      </c>
      <c r="J611" t="s">
        <v>6188</v>
      </c>
      <c r="K611" s="4">
        <v>0.2</v>
      </c>
      <c r="L611" s="5">
        <v>4.3650000000000002</v>
      </c>
      <c r="M611" s="5">
        <v>26.19</v>
      </c>
      <c r="N611" t="s">
        <v>6218</v>
      </c>
      <c r="O611" t="s">
        <v>6221</v>
      </c>
      <c r="P611" t="s">
        <v>6190</v>
      </c>
    </row>
    <row r="612" spans="1:16" x14ac:dyDescent="0.35">
      <c r="A612" s="19" t="s">
        <v>3933</v>
      </c>
      <c r="B612" s="27">
        <v>43743</v>
      </c>
      <c r="C612" s="19" t="s">
        <v>3934</v>
      </c>
      <c r="D612" s="11" t="s">
        <v>6138</v>
      </c>
      <c r="E612" s="19">
        <v>4</v>
      </c>
      <c r="F612" s="19" t="s">
        <v>3935</v>
      </c>
      <c r="G612" s="19" t="s">
        <v>3936</v>
      </c>
      <c r="H612" s="11" t="s">
        <v>19</v>
      </c>
      <c r="I612" s="11" t="s">
        <v>6192</v>
      </c>
      <c r="J612" s="11" t="s">
        <v>6188</v>
      </c>
      <c r="K612" s="28">
        <v>1</v>
      </c>
      <c r="L612" s="29">
        <v>9.9499999999999993</v>
      </c>
      <c r="M612" s="29">
        <v>39.799999999999997</v>
      </c>
      <c r="N612" s="11" t="s">
        <v>6219</v>
      </c>
      <c r="O612" s="11" t="s">
        <v>6221</v>
      </c>
      <c r="P612" s="11" t="s">
        <v>6191</v>
      </c>
    </row>
    <row r="613" spans="1:16" x14ac:dyDescent="0.35">
      <c r="A613" s="2" t="s">
        <v>3939</v>
      </c>
      <c r="B613" s="3">
        <v>43739</v>
      </c>
      <c r="C613" s="2" t="s">
        <v>3940</v>
      </c>
      <c r="D613" t="s">
        <v>6148</v>
      </c>
      <c r="E613" s="2">
        <v>2</v>
      </c>
      <c r="F613" s="2" t="s">
        <v>3941</v>
      </c>
      <c r="G613" s="2" t="s">
        <v>3942</v>
      </c>
      <c r="H613" t="s">
        <v>19</v>
      </c>
      <c r="I613" t="s">
        <v>6194</v>
      </c>
      <c r="J613" t="s">
        <v>6186</v>
      </c>
      <c r="K613" s="4">
        <v>2.5</v>
      </c>
      <c r="L613" s="5">
        <v>34.154999999999994</v>
      </c>
      <c r="M613" s="5">
        <v>68.309999999999988</v>
      </c>
      <c r="N613" t="s">
        <v>6217</v>
      </c>
      <c r="O613" t="s">
        <v>6222</v>
      </c>
      <c r="P613" t="s">
        <v>6191</v>
      </c>
    </row>
    <row r="614" spans="1:16" x14ac:dyDescent="0.35">
      <c r="A614" s="19" t="s">
        <v>3945</v>
      </c>
      <c r="B614" s="27">
        <v>43896</v>
      </c>
      <c r="C614" s="19" t="s">
        <v>3946</v>
      </c>
      <c r="D614" s="11" t="s">
        <v>6152</v>
      </c>
      <c r="E614" s="19">
        <v>4</v>
      </c>
      <c r="F614" s="19" t="s">
        <v>3947</v>
      </c>
      <c r="G614" s="19" t="s">
        <v>6223</v>
      </c>
      <c r="H614" s="11" t="s">
        <v>318</v>
      </c>
      <c r="I614" s="11" t="s">
        <v>6193</v>
      </c>
      <c r="J614" s="11" t="s">
        <v>6188</v>
      </c>
      <c r="K614" s="28">
        <v>0.2</v>
      </c>
      <c r="L614" s="29">
        <v>3.375</v>
      </c>
      <c r="M614" s="29">
        <v>13.5</v>
      </c>
      <c r="N614" s="11" t="s">
        <v>6216</v>
      </c>
      <c r="O614" s="11" t="s">
        <v>6221</v>
      </c>
      <c r="P614" s="11" t="s">
        <v>6191</v>
      </c>
    </row>
    <row r="615" spans="1:16" x14ac:dyDescent="0.35">
      <c r="A615" s="2" t="s">
        <v>3950</v>
      </c>
      <c r="B615" s="3">
        <v>43761</v>
      </c>
      <c r="C615" s="2" t="s">
        <v>3951</v>
      </c>
      <c r="D615" t="s">
        <v>6146</v>
      </c>
      <c r="E615" s="2">
        <v>1</v>
      </c>
      <c r="F615" s="2" t="s">
        <v>3952</v>
      </c>
      <c r="G615" s="2" t="s">
        <v>6223</v>
      </c>
      <c r="H615" t="s">
        <v>19</v>
      </c>
      <c r="I615" t="s">
        <v>6192</v>
      </c>
      <c r="J615" t="s">
        <v>6188</v>
      </c>
      <c r="K615" s="4">
        <v>0.5</v>
      </c>
      <c r="L615" s="5">
        <v>5.97</v>
      </c>
      <c r="M615" s="5">
        <v>5.97</v>
      </c>
      <c r="N615" t="s">
        <v>6219</v>
      </c>
      <c r="O615" t="s">
        <v>6221</v>
      </c>
      <c r="P615" t="s">
        <v>6191</v>
      </c>
    </row>
    <row r="616" spans="1:16" x14ac:dyDescent="0.35">
      <c r="A616" s="19" t="s">
        <v>3955</v>
      </c>
      <c r="B616" s="27">
        <v>43944</v>
      </c>
      <c r="C616" s="19" t="s">
        <v>3840</v>
      </c>
      <c r="D616" s="11" t="s">
        <v>6146</v>
      </c>
      <c r="E616" s="19">
        <v>5</v>
      </c>
      <c r="F616" s="19" t="s">
        <v>3841</v>
      </c>
      <c r="G616" s="19" t="s">
        <v>3842</v>
      </c>
      <c r="H616" s="11" t="s">
        <v>28</v>
      </c>
      <c r="I616" s="11" t="s">
        <v>6192</v>
      </c>
      <c r="J616" s="11" t="s">
        <v>6188</v>
      </c>
      <c r="K616" s="28">
        <v>0.5</v>
      </c>
      <c r="L616" s="29">
        <v>5.97</v>
      </c>
      <c r="M616" s="29">
        <v>29.849999999999998</v>
      </c>
      <c r="N616" s="11" t="s">
        <v>6219</v>
      </c>
      <c r="O616" s="11" t="s">
        <v>6221</v>
      </c>
      <c r="P616" s="11" t="s">
        <v>6190</v>
      </c>
    </row>
    <row r="617" spans="1:16" x14ac:dyDescent="0.35">
      <c r="A617" s="2" t="s">
        <v>3960</v>
      </c>
      <c r="B617" s="3">
        <v>44006</v>
      </c>
      <c r="C617" s="2" t="s">
        <v>3961</v>
      </c>
      <c r="D617" t="s">
        <v>6164</v>
      </c>
      <c r="E617" s="2">
        <v>2</v>
      </c>
      <c r="F617" s="2" t="s">
        <v>3962</v>
      </c>
      <c r="G617" s="2" t="s">
        <v>3963</v>
      </c>
      <c r="H617" t="s">
        <v>19</v>
      </c>
      <c r="I617" t="s">
        <v>6195</v>
      </c>
      <c r="J617" t="s">
        <v>6186</v>
      </c>
      <c r="K617" s="4">
        <v>2.5</v>
      </c>
      <c r="L617" s="5">
        <v>36.454999999999998</v>
      </c>
      <c r="M617" s="5">
        <v>72.91</v>
      </c>
      <c r="N617" t="s">
        <v>6218</v>
      </c>
      <c r="O617" t="s">
        <v>6222</v>
      </c>
      <c r="P617" t="s">
        <v>6190</v>
      </c>
    </row>
    <row r="618" spans="1:16" x14ac:dyDescent="0.35">
      <c r="A618" s="19" t="s">
        <v>3966</v>
      </c>
      <c r="B618" s="27">
        <v>44271</v>
      </c>
      <c r="C618" s="19" t="s">
        <v>3967</v>
      </c>
      <c r="D618" s="11" t="s">
        <v>6166</v>
      </c>
      <c r="E618" s="19">
        <v>4</v>
      </c>
      <c r="F618" s="19" t="s">
        <v>3968</v>
      </c>
      <c r="G618" s="19" t="s">
        <v>3969</v>
      </c>
      <c r="H618" s="11" t="s">
        <v>28</v>
      </c>
      <c r="I618" s="11" t="s">
        <v>6194</v>
      </c>
      <c r="J618" s="11" t="s">
        <v>6188</v>
      </c>
      <c r="K618" s="28">
        <v>2.5</v>
      </c>
      <c r="L618" s="29">
        <v>31.624999999999996</v>
      </c>
      <c r="M618" s="29">
        <v>126.49999999999999</v>
      </c>
      <c r="N618" s="11" t="s">
        <v>6217</v>
      </c>
      <c r="O618" s="11" t="s">
        <v>6221</v>
      </c>
      <c r="P618" s="11" t="s">
        <v>6191</v>
      </c>
    </row>
    <row r="619" spans="1:16" x14ac:dyDescent="0.35">
      <c r="A619" s="2" t="s">
        <v>3972</v>
      </c>
      <c r="B619" s="3">
        <v>43928</v>
      </c>
      <c r="C619" s="2" t="s">
        <v>3973</v>
      </c>
      <c r="D619" t="s">
        <v>6181</v>
      </c>
      <c r="E619" s="2">
        <v>1</v>
      </c>
      <c r="F619" s="2" t="s">
        <v>3974</v>
      </c>
      <c r="G619" s="2" t="s">
        <v>3975</v>
      </c>
      <c r="H619" t="s">
        <v>19</v>
      </c>
      <c r="I619" t="s">
        <v>6195</v>
      </c>
      <c r="J619" t="s">
        <v>6188</v>
      </c>
      <c r="K619" s="4">
        <v>2.5</v>
      </c>
      <c r="L619" s="5">
        <v>33.464999999999996</v>
      </c>
      <c r="M619" s="5">
        <v>33.464999999999996</v>
      </c>
      <c r="N619" t="s">
        <v>6218</v>
      </c>
      <c r="O619" t="s">
        <v>6221</v>
      </c>
      <c r="P619" t="s">
        <v>6191</v>
      </c>
    </row>
    <row r="620" spans="1:16" x14ac:dyDescent="0.35">
      <c r="A620" s="19" t="s">
        <v>3978</v>
      </c>
      <c r="B620" s="27">
        <v>44469</v>
      </c>
      <c r="C620" s="19" t="s">
        <v>3979</v>
      </c>
      <c r="D620" s="11" t="s">
        <v>6183</v>
      </c>
      <c r="E620" s="19">
        <v>6</v>
      </c>
      <c r="F620" s="19" t="s">
        <v>3980</v>
      </c>
      <c r="G620" s="19" t="s">
        <v>3981</v>
      </c>
      <c r="H620" s="11" t="s">
        <v>19</v>
      </c>
      <c r="I620" s="11" t="s">
        <v>6194</v>
      </c>
      <c r="J620" s="11" t="s">
        <v>6187</v>
      </c>
      <c r="K620" s="28">
        <v>1</v>
      </c>
      <c r="L620" s="29">
        <v>12.15</v>
      </c>
      <c r="M620" s="29">
        <v>72.900000000000006</v>
      </c>
      <c r="N620" s="11" t="s">
        <v>6217</v>
      </c>
      <c r="O620" s="11" t="s">
        <v>6224</v>
      </c>
      <c r="P620" s="11" t="s">
        <v>6190</v>
      </c>
    </row>
    <row r="621" spans="1:16" x14ac:dyDescent="0.35">
      <c r="A621" s="2" t="s">
        <v>3984</v>
      </c>
      <c r="B621" s="3">
        <v>44682</v>
      </c>
      <c r="C621" s="2" t="s">
        <v>3985</v>
      </c>
      <c r="D621" t="s">
        <v>6169</v>
      </c>
      <c r="E621" s="2">
        <v>2</v>
      </c>
      <c r="F621" s="2" t="s">
        <v>3986</v>
      </c>
      <c r="G621" s="2" t="s">
        <v>3987</v>
      </c>
      <c r="H621" t="s">
        <v>19</v>
      </c>
      <c r="I621" t="s">
        <v>6195</v>
      </c>
      <c r="J621" t="s">
        <v>6187</v>
      </c>
      <c r="K621" s="4">
        <v>0.5</v>
      </c>
      <c r="L621" s="5">
        <v>7.77</v>
      </c>
      <c r="M621" s="5">
        <v>15.54</v>
      </c>
      <c r="N621" t="s">
        <v>6218</v>
      </c>
      <c r="O621" t="s">
        <v>6224</v>
      </c>
      <c r="P621" t="s">
        <v>6190</v>
      </c>
    </row>
    <row r="622" spans="1:16" x14ac:dyDescent="0.35">
      <c r="A622" s="19" t="s">
        <v>3990</v>
      </c>
      <c r="B622" s="27">
        <v>44217</v>
      </c>
      <c r="C622" s="19" t="s">
        <v>4042</v>
      </c>
      <c r="D622" s="11" t="s">
        <v>6152</v>
      </c>
      <c r="E622" s="19">
        <v>6</v>
      </c>
      <c r="F622" s="19" t="s">
        <v>4043</v>
      </c>
      <c r="G622" s="19" t="s">
        <v>4044</v>
      </c>
      <c r="H622" s="11" t="s">
        <v>19</v>
      </c>
      <c r="I622" s="11" t="s">
        <v>6193</v>
      </c>
      <c r="J622" s="11" t="s">
        <v>6188</v>
      </c>
      <c r="K622" s="28">
        <v>0.2</v>
      </c>
      <c r="L622" s="29">
        <v>3.375</v>
      </c>
      <c r="M622" s="29">
        <v>20.25</v>
      </c>
      <c r="N622" s="11" t="s">
        <v>6216</v>
      </c>
      <c r="O622" s="11" t="s">
        <v>6221</v>
      </c>
      <c r="P622" s="11" t="s">
        <v>6191</v>
      </c>
    </row>
    <row r="623" spans="1:16" x14ac:dyDescent="0.35">
      <c r="A623" s="2" t="s">
        <v>3996</v>
      </c>
      <c r="B623" s="3">
        <v>44006</v>
      </c>
      <c r="C623" s="2" t="s">
        <v>3997</v>
      </c>
      <c r="D623" t="s">
        <v>6140</v>
      </c>
      <c r="E623" s="2">
        <v>6</v>
      </c>
      <c r="F623" s="2" t="s">
        <v>3998</v>
      </c>
      <c r="G623" s="2" t="s">
        <v>3999</v>
      </c>
      <c r="H623" t="s">
        <v>19</v>
      </c>
      <c r="I623" t="s">
        <v>6193</v>
      </c>
      <c r="J623" t="s">
        <v>6186</v>
      </c>
      <c r="K623" s="4">
        <v>1</v>
      </c>
      <c r="L623" s="5">
        <v>12.95</v>
      </c>
      <c r="M623" s="5">
        <v>77.699999999999989</v>
      </c>
      <c r="N623" t="s">
        <v>6216</v>
      </c>
      <c r="O623" t="s">
        <v>6222</v>
      </c>
      <c r="P623" t="s">
        <v>6191</v>
      </c>
    </row>
    <row r="624" spans="1:16" x14ac:dyDescent="0.35">
      <c r="A624" s="19" t="s">
        <v>4002</v>
      </c>
      <c r="B624" s="27">
        <v>43527</v>
      </c>
      <c r="C624" s="19" t="s">
        <v>4003</v>
      </c>
      <c r="D624" s="11" t="s">
        <v>6181</v>
      </c>
      <c r="E624" s="19">
        <v>4</v>
      </c>
      <c r="F624" s="19" t="s">
        <v>4004</v>
      </c>
      <c r="G624" s="19" t="s">
        <v>4005</v>
      </c>
      <c r="H624" s="11" t="s">
        <v>19</v>
      </c>
      <c r="I624" s="11" t="s">
        <v>6195</v>
      </c>
      <c r="J624" s="11" t="s">
        <v>6188</v>
      </c>
      <c r="K624" s="28">
        <v>2.5</v>
      </c>
      <c r="L624" s="29">
        <v>33.464999999999996</v>
      </c>
      <c r="M624" s="29">
        <v>133.85999999999999</v>
      </c>
      <c r="N624" s="11" t="s">
        <v>6218</v>
      </c>
      <c r="O624" s="11" t="s">
        <v>6221</v>
      </c>
      <c r="P624" s="11" t="s">
        <v>6191</v>
      </c>
    </row>
    <row r="625" spans="1:16" x14ac:dyDescent="0.35">
      <c r="A625" s="2" t="s">
        <v>4007</v>
      </c>
      <c r="B625" s="3">
        <v>44224</v>
      </c>
      <c r="C625" s="2" t="s">
        <v>4008</v>
      </c>
      <c r="D625" t="s">
        <v>6183</v>
      </c>
      <c r="E625" s="2">
        <v>1</v>
      </c>
      <c r="F625" s="2" t="s">
        <v>4009</v>
      </c>
      <c r="G625" s="2" t="s">
        <v>6223</v>
      </c>
      <c r="H625" t="s">
        <v>28</v>
      </c>
      <c r="I625" t="s">
        <v>6194</v>
      </c>
      <c r="J625" t="s">
        <v>6187</v>
      </c>
      <c r="K625" s="4">
        <v>1</v>
      </c>
      <c r="L625" s="5">
        <v>12.15</v>
      </c>
      <c r="M625" s="5">
        <v>12.15</v>
      </c>
      <c r="N625" t="s">
        <v>6217</v>
      </c>
      <c r="O625" t="s">
        <v>6224</v>
      </c>
      <c r="P625" t="s">
        <v>6191</v>
      </c>
    </row>
    <row r="626" spans="1:16" x14ac:dyDescent="0.35">
      <c r="A626" s="19" t="s">
        <v>4012</v>
      </c>
      <c r="B626" s="27">
        <v>44010</v>
      </c>
      <c r="C626" s="19" t="s">
        <v>4013</v>
      </c>
      <c r="D626" s="11" t="s">
        <v>6166</v>
      </c>
      <c r="E626" s="19">
        <v>2</v>
      </c>
      <c r="F626" s="19" t="s">
        <v>4014</v>
      </c>
      <c r="G626" s="19" t="s">
        <v>4015</v>
      </c>
      <c r="H626" s="11" t="s">
        <v>318</v>
      </c>
      <c r="I626" s="11" t="s">
        <v>6194</v>
      </c>
      <c r="J626" s="11" t="s">
        <v>6188</v>
      </c>
      <c r="K626" s="28">
        <v>2.5</v>
      </c>
      <c r="L626" s="29">
        <v>31.624999999999996</v>
      </c>
      <c r="M626" s="29">
        <v>63.249999999999993</v>
      </c>
      <c r="N626" s="11" t="s">
        <v>6217</v>
      </c>
      <c r="O626" s="11" t="s">
        <v>6221</v>
      </c>
      <c r="P626" s="11" t="s">
        <v>6190</v>
      </c>
    </row>
    <row r="627" spans="1:16" x14ac:dyDescent="0.35">
      <c r="A627" s="2" t="s">
        <v>4017</v>
      </c>
      <c r="B627" s="3">
        <v>44017</v>
      </c>
      <c r="C627" s="2" t="s">
        <v>4018</v>
      </c>
      <c r="D627" t="s">
        <v>6173</v>
      </c>
      <c r="E627" s="2">
        <v>5</v>
      </c>
      <c r="F627" s="2" t="s">
        <v>4019</v>
      </c>
      <c r="G627" s="2" t="s">
        <v>4020</v>
      </c>
      <c r="H627" t="s">
        <v>19</v>
      </c>
      <c r="I627" t="s">
        <v>6192</v>
      </c>
      <c r="J627" t="s">
        <v>6186</v>
      </c>
      <c r="K627" s="4">
        <v>0.5</v>
      </c>
      <c r="L627" s="5">
        <v>7.169999999999999</v>
      </c>
      <c r="M627" s="5">
        <v>35.849999999999994</v>
      </c>
      <c r="N627" t="s">
        <v>6219</v>
      </c>
      <c r="O627" t="s">
        <v>6222</v>
      </c>
      <c r="P627" t="s">
        <v>6191</v>
      </c>
    </row>
    <row r="628" spans="1:16" x14ac:dyDescent="0.35">
      <c r="A628" s="19" t="s">
        <v>4023</v>
      </c>
      <c r="B628" s="27">
        <v>43526</v>
      </c>
      <c r="C628" s="19" t="s">
        <v>4024</v>
      </c>
      <c r="D628" s="11" t="s">
        <v>6175</v>
      </c>
      <c r="E628" s="19">
        <v>3</v>
      </c>
      <c r="F628" s="19" t="s">
        <v>4025</v>
      </c>
      <c r="G628" s="19" t="s">
        <v>4026</v>
      </c>
      <c r="H628" s="11" t="s">
        <v>19</v>
      </c>
      <c r="I628" s="11" t="s">
        <v>6193</v>
      </c>
      <c r="J628" s="11" t="s">
        <v>6188</v>
      </c>
      <c r="K628" s="28">
        <v>2.5</v>
      </c>
      <c r="L628" s="29">
        <v>25.874999999999996</v>
      </c>
      <c r="M628" s="29">
        <v>77.624999999999986</v>
      </c>
      <c r="N628" s="11" t="s">
        <v>6216</v>
      </c>
      <c r="O628" s="11" t="s">
        <v>6221</v>
      </c>
      <c r="P628" s="11" t="s">
        <v>6191</v>
      </c>
    </row>
    <row r="629" spans="1:16" x14ac:dyDescent="0.35">
      <c r="A629" s="2" t="s">
        <v>4029</v>
      </c>
      <c r="B629" s="3">
        <v>44682</v>
      </c>
      <c r="C629" s="2" t="s">
        <v>4030</v>
      </c>
      <c r="D629" t="s">
        <v>6166</v>
      </c>
      <c r="E629" s="2">
        <v>2</v>
      </c>
      <c r="F629" s="2" t="s">
        <v>4031</v>
      </c>
      <c r="G629" s="2" t="s">
        <v>4032</v>
      </c>
      <c r="H629" t="s">
        <v>19</v>
      </c>
      <c r="I629" t="s">
        <v>6194</v>
      </c>
      <c r="J629" t="s">
        <v>6188</v>
      </c>
      <c r="K629" s="4">
        <v>2.5</v>
      </c>
      <c r="L629" s="5">
        <v>31.624999999999996</v>
      </c>
      <c r="M629" s="5">
        <v>63.249999999999993</v>
      </c>
      <c r="N629" t="s">
        <v>6217</v>
      </c>
      <c r="O629" t="s">
        <v>6221</v>
      </c>
      <c r="P629" t="s">
        <v>6190</v>
      </c>
    </row>
    <row r="630" spans="1:16" x14ac:dyDescent="0.35">
      <c r="A630" s="19" t="s">
        <v>4035</v>
      </c>
      <c r="B630" s="27">
        <v>44680</v>
      </c>
      <c r="C630" s="19" t="s">
        <v>4036</v>
      </c>
      <c r="D630" s="11" t="s">
        <v>6184</v>
      </c>
      <c r="E630" s="19">
        <v>6</v>
      </c>
      <c r="F630" s="19" t="s">
        <v>4037</v>
      </c>
      <c r="G630" s="19" t="s">
        <v>4038</v>
      </c>
      <c r="H630" s="11" t="s">
        <v>318</v>
      </c>
      <c r="I630" s="11" t="s">
        <v>6194</v>
      </c>
      <c r="J630" s="11" t="s">
        <v>6186</v>
      </c>
      <c r="K630" s="28">
        <v>0.2</v>
      </c>
      <c r="L630" s="29">
        <v>4.4550000000000001</v>
      </c>
      <c r="M630" s="29">
        <v>26.73</v>
      </c>
      <c r="N630" s="11" t="s">
        <v>6217</v>
      </c>
      <c r="O630" s="11" t="s">
        <v>6222</v>
      </c>
      <c r="P630" s="11" t="s">
        <v>6190</v>
      </c>
    </row>
    <row r="631" spans="1:16" x14ac:dyDescent="0.35">
      <c r="A631" s="2" t="s">
        <v>4035</v>
      </c>
      <c r="B631" s="3">
        <v>44680</v>
      </c>
      <c r="C631" s="2" t="s">
        <v>4036</v>
      </c>
      <c r="D631" t="s">
        <v>6169</v>
      </c>
      <c r="E631" s="2">
        <v>4</v>
      </c>
      <c r="F631" s="2" t="s">
        <v>4037</v>
      </c>
      <c r="G631" s="2" t="s">
        <v>4038</v>
      </c>
      <c r="H631" t="s">
        <v>318</v>
      </c>
      <c r="I631" t="s">
        <v>6195</v>
      </c>
      <c r="J631" t="s">
        <v>6187</v>
      </c>
      <c r="K631" s="4">
        <v>0.5</v>
      </c>
      <c r="L631" s="5">
        <v>7.77</v>
      </c>
      <c r="M631" s="5">
        <v>31.08</v>
      </c>
      <c r="N631" t="s">
        <v>6218</v>
      </c>
      <c r="O631" t="s">
        <v>6224</v>
      </c>
      <c r="P631" t="s">
        <v>6190</v>
      </c>
    </row>
    <row r="632" spans="1:16" x14ac:dyDescent="0.35">
      <c r="A632" s="19" t="s">
        <v>4035</v>
      </c>
      <c r="B632" s="27">
        <v>44680</v>
      </c>
      <c r="C632" s="19" t="s">
        <v>4036</v>
      </c>
      <c r="D632" s="11" t="s">
        <v>6154</v>
      </c>
      <c r="E632" s="19">
        <v>1</v>
      </c>
      <c r="F632" s="19" t="s">
        <v>4037</v>
      </c>
      <c r="G632" s="19" t="s">
        <v>4038</v>
      </c>
      <c r="H632" s="11" t="s">
        <v>318</v>
      </c>
      <c r="I632" s="11" t="s">
        <v>6193</v>
      </c>
      <c r="J632" s="11" t="s">
        <v>6187</v>
      </c>
      <c r="K632" s="28">
        <v>0.2</v>
      </c>
      <c r="L632" s="29">
        <v>2.9849999999999999</v>
      </c>
      <c r="M632" s="29">
        <v>2.9849999999999999</v>
      </c>
      <c r="N632" s="11" t="s">
        <v>6216</v>
      </c>
      <c r="O632" s="11" t="s">
        <v>6224</v>
      </c>
      <c r="P632" s="11" t="s">
        <v>6190</v>
      </c>
    </row>
    <row r="633" spans="1:16" x14ac:dyDescent="0.35">
      <c r="A633" s="2" t="s">
        <v>4035</v>
      </c>
      <c r="B633" s="3">
        <v>44680</v>
      </c>
      <c r="C633" s="2" t="s">
        <v>4036</v>
      </c>
      <c r="D633" t="s">
        <v>6149</v>
      </c>
      <c r="E633" s="2">
        <v>5</v>
      </c>
      <c r="F633" s="2" t="s">
        <v>4037</v>
      </c>
      <c r="G633" s="2" t="s">
        <v>4038</v>
      </c>
      <c r="H633" t="s">
        <v>318</v>
      </c>
      <c r="I633" t="s">
        <v>6192</v>
      </c>
      <c r="J633" t="s">
        <v>6187</v>
      </c>
      <c r="K633" s="4">
        <v>2.5</v>
      </c>
      <c r="L633" s="5">
        <v>20.584999999999997</v>
      </c>
      <c r="M633" s="5">
        <v>102.92499999999998</v>
      </c>
      <c r="N633" t="s">
        <v>6219</v>
      </c>
      <c r="O633" t="s">
        <v>6224</v>
      </c>
      <c r="P633" t="s">
        <v>6190</v>
      </c>
    </row>
    <row r="634" spans="1:16" x14ac:dyDescent="0.35">
      <c r="A634" s="19" t="s">
        <v>4056</v>
      </c>
      <c r="B634" s="27">
        <v>44049</v>
      </c>
      <c r="C634" s="19" t="s">
        <v>4057</v>
      </c>
      <c r="D634" s="11" t="s">
        <v>6176</v>
      </c>
      <c r="E634" s="19">
        <v>4</v>
      </c>
      <c r="F634" s="19" t="s">
        <v>4058</v>
      </c>
      <c r="G634" s="19" t="s">
        <v>4059</v>
      </c>
      <c r="H634" s="11" t="s">
        <v>19</v>
      </c>
      <c r="I634" s="11" t="s">
        <v>6194</v>
      </c>
      <c r="J634" s="11" t="s">
        <v>6186</v>
      </c>
      <c r="K634" s="28">
        <v>0.5</v>
      </c>
      <c r="L634" s="29">
        <v>8.91</v>
      </c>
      <c r="M634" s="29">
        <v>35.64</v>
      </c>
      <c r="N634" s="11" t="s">
        <v>6217</v>
      </c>
      <c r="O634" s="11" t="s">
        <v>6222</v>
      </c>
      <c r="P634" s="11" t="s">
        <v>6191</v>
      </c>
    </row>
    <row r="635" spans="1:16" x14ac:dyDescent="0.35">
      <c r="A635" s="2" t="s">
        <v>4062</v>
      </c>
      <c r="B635" s="3">
        <v>43820</v>
      </c>
      <c r="C635" s="2" t="s">
        <v>4063</v>
      </c>
      <c r="D635" t="s">
        <v>6179</v>
      </c>
      <c r="E635" s="2">
        <v>4</v>
      </c>
      <c r="F635" s="2" t="s">
        <v>4064</v>
      </c>
      <c r="G635" s="2" t="s">
        <v>4065</v>
      </c>
      <c r="H635" t="s">
        <v>19</v>
      </c>
      <c r="I635" t="s">
        <v>6192</v>
      </c>
      <c r="J635" t="s">
        <v>6186</v>
      </c>
      <c r="K635" s="4">
        <v>1</v>
      </c>
      <c r="L635" s="5">
        <v>11.95</v>
      </c>
      <c r="M635" s="5">
        <v>47.8</v>
      </c>
      <c r="N635" t="s">
        <v>6219</v>
      </c>
      <c r="O635" t="s">
        <v>6222</v>
      </c>
      <c r="P635" t="s">
        <v>6191</v>
      </c>
    </row>
    <row r="636" spans="1:16" x14ac:dyDescent="0.35">
      <c r="A636" s="19" t="s">
        <v>4068</v>
      </c>
      <c r="B636" s="27">
        <v>43940</v>
      </c>
      <c r="C636" s="19" t="s">
        <v>4069</v>
      </c>
      <c r="D636" s="11" t="s">
        <v>6162</v>
      </c>
      <c r="E636" s="19">
        <v>3</v>
      </c>
      <c r="F636" s="19" t="s">
        <v>4070</v>
      </c>
      <c r="G636" s="19" t="s">
        <v>4071</v>
      </c>
      <c r="H636" s="11" t="s">
        <v>19</v>
      </c>
      <c r="I636" s="11" t="s">
        <v>6195</v>
      </c>
      <c r="J636" s="11" t="s">
        <v>6188</v>
      </c>
      <c r="K636" s="28">
        <v>1</v>
      </c>
      <c r="L636" s="29">
        <v>14.55</v>
      </c>
      <c r="M636" s="29">
        <v>43.650000000000006</v>
      </c>
      <c r="N636" s="11" t="s">
        <v>6218</v>
      </c>
      <c r="O636" s="11" t="s">
        <v>6221</v>
      </c>
      <c r="P636" s="11" t="s">
        <v>6191</v>
      </c>
    </row>
    <row r="637" spans="1:16" x14ac:dyDescent="0.35">
      <c r="A637" s="2" t="s">
        <v>4074</v>
      </c>
      <c r="B637" s="3">
        <v>44578</v>
      </c>
      <c r="C637" s="2" t="s">
        <v>4075</v>
      </c>
      <c r="D637" t="s">
        <v>6176</v>
      </c>
      <c r="E637" s="2">
        <v>4</v>
      </c>
      <c r="F637" s="2" t="s">
        <v>4076</v>
      </c>
      <c r="G637" s="2" t="s">
        <v>4077</v>
      </c>
      <c r="H637" t="s">
        <v>19</v>
      </c>
      <c r="I637" t="s">
        <v>6194</v>
      </c>
      <c r="J637" t="s">
        <v>6186</v>
      </c>
      <c r="K637" s="4">
        <v>0.5</v>
      </c>
      <c r="L637" s="5">
        <v>8.91</v>
      </c>
      <c r="M637" s="5">
        <v>35.64</v>
      </c>
      <c r="N637" t="s">
        <v>6217</v>
      </c>
      <c r="O637" t="s">
        <v>6222</v>
      </c>
      <c r="P637" t="s">
        <v>6190</v>
      </c>
    </row>
    <row r="638" spans="1:16" x14ac:dyDescent="0.35">
      <c r="A638" s="19" t="s">
        <v>4080</v>
      </c>
      <c r="B638" s="27">
        <v>43487</v>
      </c>
      <c r="C638" s="19" t="s">
        <v>4081</v>
      </c>
      <c r="D638" s="11" t="s">
        <v>6170</v>
      </c>
      <c r="E638" s="19">
        <v>6</v>
      </c>
      <c r="F638" s="19" t="s">
        <v>4082</v>
      </c>
      <c r="G638" s="19" t="s">
        <v>4083</v>
      </c>
      <c r="H638" s="11" t="s">
        <v>19</v>
      </c>
      <c r="I638" s="11" t="s">
        <v>6195</v>
      </c>
      <c r="J638" s="11" t="s">
        <v>6186</v>
      </c>
      <c r="K638" s="28">
        <v>1</v>
      </c>
      <c r="L638" s="29">
        <v>15.85</v>
      </c>
      <c r="M638" s="29">
        <v>95.1</v>
      </c>
      <c r="N638" s="11" t="s">
        <v>6218</v>
      </c>
      <c r="O638" s="11" t="s">
        <v>6222</v>
      </c>
      <c r="P638" s="11" t="s">
        <v>6190</v>
      </c>
    </row>
    <row r="639" spans="1:16" x14ac:dyDescent="0.35">
      <c r="A639" s="2" t="s">
        <v>4086</v>
      </c>
      <c r="B639" s="3">
        <v>43889</v>
      </c>
      <c r="C639" s="2" t="s">
        <v>4087</v>
      </c>
      <c r="D639" t="s">
        <v>6166</v>
      </c>
      <c r="E639" s="2">
        <v>1</v>
      </c>
      <c r="F639" s="2" t="s">
        <v>4088</v>
      </c>
      <c r="G639" s="2" t="s">
        <v>4089</v>
      </c>
      <c r="H639" t="s">
        <v>318</v>
      </c>
      <c r="I639" t="s">
        <v>6194</v>
      </c>
      <c r="J639" t="s">
        <v>6188</v>
      </c>
      <c r="K639" s="4">
        <v>2.5</v>
      </c>
      <c r="L639" s="5">
        <v>31.624999999999996</v>
      </c>
      <c r="M639" s="5">
        <v>31.624999999999996</v>
      </c>
      <c r="N639" t="s">
        <v>6217</v>
      </c>
      <c r="O639" t="s">
        <v>6221</v>
      </c>
      <c r="P639" t="s">
        <v>6190</v>
      </c>
    </row>
    <row r="640" spans="1:16" x14ac:dyDescent="0.35">
      <c r="A640" s="19" t="s">
        <v>4093</v>
      </c>
      <c r="B640" s="27">
        <v>43684</v>
      </c>
      <c r="C640" s="19" t="s">
        <v>4094</v>
      </c>
      <c r="D640" s="11" t="s">
        <v>6175</v>
      </c>
      <c r="E640" s="19">
        <v>3</v>
      </c>
      <c r="F640" s="19" t="s">
        <v>4095</v>
      </c>
      <c r="G640" s="19" t="s">
        <v>6223</v>
      </c>
      <c r="H640" s="11" t="s">
        <v>318</v>
      </c>
      <c r="I640" s="11" t="s">
        <v>6193</v>
      </c>
      <c r="J640" s="11" t="s">
        <v>6188</v>
      </c>
      <c r="K640" s="28">
        <v>2.5</v>
      </c>
      <c r="L640" s="29">
        <v>25.874999999999996</v>
      </c>
      <c r="M640" s="29">
        <v>77.624999999999986</v>
      </c>
      <c r="N640" s="11" t="s">
        <v>6216</v>
      </c>
      <c r="O640" s="11" t="s">
        <v>6221</v>
      </c>
      <c r="P640" s="11" t="s">
        <v>6190</v>
      </c>
    </row>
    <row r="641" spans="1:16" x14ac:dyDescent="0.35">
      <c r="A641" s="2" t="s">
        <v>4098</v>
      </c>
      <c r="B641" s="3">
        <v>44331</v>
      </c>
      <c r="C641" s="2" t="s">
        <v>4099</v>
      </c>
      <c r="D641" t="s">
        <v>6150</v>
      </c>
      <c r="E641" s="2">
        <v>1</v>
      </c>
      <c r="F641" s="2" t="s">
        <v>4100</v>
      </c>
      <c r="G641" s="2" t="s">
        <v>4101</v>
      </c>
      <c r="H641" t="s">
        <v>19</v>
      </c>
      <c r="I641" t="s">
        <v>6195</v>
      </c>
      <c r="J641" t="s">
        <v>6187</v>
      </c>
      <c r="K641" s="4">
        <v>0.2</v>
      </c>
      <c r="L641" s="5">
        <v>3.8849999999999998</v>
      </c>
      <c r="M641" s="5">
        <v>3.8849999999999998</v>
      </c>
      <c r="N641" t="s">
        <v>6218</v>
      </c>
      <c r="O641" t="s">
        <v>6224</v>
      </c>
      <c r="P641" t="s">
        <v>6190</v>
      </c>
    </row>
    <row r="642" spans="1:16" x14ac:dyDescent="0.35">
      <c r="A642" s="19" t="s">
        <v>4104</v>
      </c>
      <c r="B642" s="27">
        <v>44547</v>
      </c>
      <c r="C642" s="19" t="s">
        <v>4152</v>
      </c>
      <c r="D642" s="11" t="s">
        <v>6142</v>
      </c>
      <c r="E642" s="19">
        <v>5</v>
      </c>
      <c r="F642" s="19" t="s">
        <v>4153</v>
      </c>
      <c r="G642" s="19" t="s">
        <v>4154</v>
      </c>
      <c r="H642" s="11" t="s">
        <v>19</v>
      </c>
      <c r="I642" s="11" t="s">
        <v>6192</v>
      </c>
      <c r="J642" s="11" t="s">
        <v>6186</v>
      </c>
      <c r="K642" s="28">
        <v>2.5</v>
      </c>
      <c r="L642" s="29">
        <v>27.484999999999996</v>
      </c>
      <c r="M642" s="29">
        <v>137.42499999999998</v>
      </c>
      <c r="N642" s="11" t="s">
        <v>6219</v>
      </c>
      <c r="O642" s="11" t="s">
        <v>6222</v>
      </c>
      <c r="P642" s="11" t="s">
        <v>6191</v>
      </c>
    </row>
    <row r="643" spans="1:16" x14ac:dyDescent="0.35">
      <c r="A643" s="2" t="s">
        <v>4109</v>
      </c>
      <c r="B643" s="3">
        <v>44448</v>
      </c>
      <c r="C643" s="2" t="s">
        <v>4110</v>
      </c>
      <c r="D643" t="s">
        <v>6179</v>
      </c>
      <c r="E643" s="2">
        <v>3</v>
      </c>
      <c r="F643" s="2" t="s">
        <v>4111</v>
      </c>
      <c r="G643" s="2" t="s">
        <v>4112</v>
      </c>
      <c r="H643" t="s">
        <v>19</v>
      </c>
      <c r="I643" t="s">
        <v>6192</v>
      </c>
      <c r="J643" t="s">
        <v>6186</v>
      </c>
      <c r="K643" s="4">
        <v>1</v>
      </c>
      <c r="L643" s="5">
        <v>11.95</v>
      </c>
      <c r="M643" s="5">
        <v>35.849999999999994</v>
      </c>
      <c r="N643" t="s">
        <v>6219</v>
      </c>
      <c r="O643" t="s">
        <v>6222</v>
      </c>
      <c r="P643" t="s">
        <v>6190</v>
      </c>
    </row>
    <row r="644" spans="1:16" x14ac:dyDescent="0.35">
      <c r="A644" s="19" t="s">
        <v>4115</v>
      </c>
      <c r="B644" s="27">
        <v>43880</v>
      </c>
      <c r="C644" s="19" t="s">
        <v>4116</v>
      </c>
      <c r="D644" s="11" t="s">
        <v>6156</v>
      </c>
      <c r="E644" s="19">
        <v>2</v>
      </c>
      <c r="F644" s="19" t="s">
        <v>4117</v>
      </c>
      <c r="G644" s="19" t="s">
        <v>4118</v>
      </c>
      <c r="H644" s="11" t="s">
        <v>28</v>
      </c>
      <c r="I644" s="11" t="s">
        <v>6194</v>
      </c>
      <c r="J644" s="11" t="s">
        <v>6188</v>
      </c>
      <c r="K644" s="28">
        <v>0.2</v>
      </c>
      <c r="L644" s="29">
        <v>4.125</v>
      </c>
      <c r="M644" s="29">
        <v>8.25</v>
      </c>
      <c r="N644" s="11" t="s">
        <v>6217</v>
      </c>
      <c r="O644" s="11" t="s">
        <v>6221</v>
      </c>
      <c r="P644" s="11" t="s">
        <v>6190</v>
      </c>
    </row>
    <row r="645" spans="1:16" x14ac:dyDescent="0.35">
      <c r="A645" s="2" t="s">
        <v>4123</v>
      </c>
      <c r="B645" s="3">
        <v>44011</v>
      </c>
      <c r="C645" s="2" t="s">
        <v>4124</v>
      </c>
      <c r="D645" t="s">
        <v>6148</v>
      </c>
      <c r="E645" s="2">
        <v>3</v>
      </c>
      <c r="F645" s="2" t="s">
        <v>4125</v>
      </c>
      <c r="G645" s="2" t="s">
        <v>4126</v>
      </c>
      <c r="H645" t="s">
        <v>19</v>
      </c>
      <c r="I645" t="s">
        <v>6194</v>
      </c>
      <c r="J645" t="s">
        <v>6186</v>
      </c>
      <c r="K645" s="4">
        <v>2.5</v>
      </c>
      <c r="L645" s="5">
        <v>34.154999999999994</v>
      </c>
      <c r="M645" s="5">
        <v>102.46499999999997</v>
      </c>
      <c r="N645" t="s">
        <v>6217</v>
      </c>
      <c r="O645" t="s">
        <v>6222</v>
      </c>
      <c r="P645" t="s">
        <v>6190</v>
      </c>
    </row>
    <row r="646" spans="1:16" x14ac:dyDescent="0.35">
      <c r="A646" s="19" t="s">
        <v>4128</v>
      </c>
      <c r="B646" s="27">
        <v>44694</v>
      </c>
      <c r="C646" s="19" t="s">
        <v>4129</v>
      </c>
      <c r="D646" s="11" t="s">
        <v>6149</v>
      </c>
      <c r="E646" s="19">
        <v>2</v>
      </c>
      <c r="F646" s="19" t="s">
        <v>4130</v>
      </c>
      <c r="G646" s="19" t="s">
        <v>6223</v>
      </c>
      <c r="H646" s="11" t="s">
        <v>19</v>
      </c>
      <c r="I646" s="11" t="s">
        <v>6192</v>
      </c>
      <c r="J646" s="11" t="s">
        <v>6187</v>
      </c>
      <c r="K646" s="28">
        <v>2.5</v>
      </c>
      <c r="L646" s="29">
        <v>20.584999999999997</v>
      </c>
      <c r="M646" s="29">
        <v>41.169999999999995</v>
      </c>
      <c r="N646" s="11" t="s">
        <v>6219</v>
      </c>
      <c r="O646" s="11" t="s">
        <v>6224</v>
      </c>
      <c r="P646" s="11" t="s">
        <v>6191</v>
      </c>
    </row>
    <row r="647" spans="1:16" x14ac:dyDescent="0.35">
      <c r="A647" s="2" t="s">
        <v>4133</v>
      </c>
      <c r="B647" s="3">
        <v>44106</v>
      </c>
      <c r="C647" s="2" t="s">
        <v>4134</v>
      </c>
      <c r="D647" t="s">
        <v>6168</v>
      </c>
      <c r="E647" s="2">
        <v>3</v>
      </c>
      <c r="F647" s="2" t="s">
        <v>4135</v>
      </c>
      <c r="G647" s="2" t="s">
        <v>4136</v>
      </c>
      <c r="H647" t="s">
        <v>19</v>
      </c>
      <c r="I647" t="s">
        <v>6193</v>
      </c>
      <c r="J647" t="s">
        <v>6187</v>
      </c>
      <c r="K647" s="4">
        <v>2.5</v>
      </c>
      <c r="L647" s="5">
        <v>22.884999999999998</v>
      </c>
      <c r="M647" s="5">
        <v>68.655000000000001</v>
      </c>
      <c r="N647" t="s">
        <v>6216</v>
      </c>
      <c r="O647" t="s">
        <v>6224</v>
      </c>
      <c r="P647" t="s">
        <v>6190</v>
      </c>
    </row>
    <row r="648" spans="1:16" x14ac:dyDescent="0.35">
      <c r="A648" s="19" t="s">
        <v>4139</v>
      </c>
      <c r="B648" s="27">
        <v>44532</v>
      </c>
      <c r="C648" s="19" t="s">
        <v>4140</v>
      </c>
      <c r="D648" s="11" t="s">
        <v>6147</v>
      </c>
      <c r="E648" s="19">
        <v>1</v>
      </c>
      <c r="F648" s="19" t="s">
        <v>4141</v>
      </c>
      <c r="G648" s="19" t="s">
        <v>4142</v>
      </c>
      <c r="H648" s="11" t="s">
        <v>19</v>
      </c>
      <c r="I648" s="11" t="s">
        <v>6193</v>
      </c>
      <c r="J648" s="11" t="s">
        <v>6187</v>
      </c>
      <c r="K648" s="28">
        <v>1</v>
      </c>
      <c r="L648" s="29">
        <v>9.9499999999999993</v>
      </c>
      <c r="M648" s="29">
        <v>9.9499999999999993</v>
      </c>
      <c r="N648" s="11" t="s">
        <v>6216</v>
      </c>
      <c r="O648" s="11" t="s">
        <v>6224</v>
      </c>
      <c r="P648" s="11" t="s">
        <v>6190</v>
      </c>
    </row>
    <row r="649" spans="1:16" x14ac:dyDescent="0.35">
      <c r="A649" s="2" t="s">
        <v>4145</v>
      </c>
      <c r="B649" s="3">
        <v>44502</v>
      </c>
      <c r="C649" s="2" t="s">
        <v>4146</v>
      </c>
      <c r="D649" t="s">
        <v>6161</v>
      </c>
      <c r="E649" s="2">
        <v>3</v>
      </c>
      <c r="F649" s="2" t="s">
        <v>4147</v>
      </c>
      <c r="G649" s="2" t="s">
        <v>4148</v>
      </c>
      <c r="H649" t="s">
        <v>28</v>
      </c>
      <c r="I649" t="s">
        <v>6195</v>
      </c>
      <c r="J649" t="s">
        <v>6186</v>
      </c>
      <c r="K649" s="4">
        <v>0.5</v>
      </c>
      <c r="L649" s="5">
        <v>9.51</v>
      </c>
      <c r="M649" s="5">
        <v>28.53</v>
      </c>
      <c r="N649" t="s">
        <v>6218</v>
      </c>
      <c r="O649" t="s">
        <v>6222</v>
      </c>
      <c r="P649" t="s">
        <v>6190</v>
      </c>
    </row>
    <row r="650" spans="1:16" x14ac:dyDescent="0.35">
      <c r="A650" s="19" t="s">
        <v>4151</v>
      </c>
      <c r="B650" s="27">
        <v>43884</v>
      </c>
      <c r="C650" s="19" t="s">
        <v>4152</v>
      </c>
      <c r="D650" s="11" t="s">
        <v>6163</v>
      </c>
      <c r="E650" s="19">
        <v>6</v>
      </c>
      <c r="F650" s="19" t="s">
        <v>4153</v>
      </c>
      <c r="G650" s="19" t="s">
        <v>4154</v>
      </c>
      <c r="H650" s="11" t="s">
        <v>19</v>
      </c>
      <c r="I650" s="11" t="s">
        <v>6192</v>
      </c>
      <c r="J650" s="11" t="s">
        <v>6187</v>
      </c>
      <c r="K650" s="28">
        <v>0.2</v>
      </c>
      <c r="L650" s="29">
        <v>2.6849999999999996</v>
      </c>
      <c r="M650" s="29">
        <v>16.11</v>
      </c>
      <c r="N650" s="11" t="s">
        <v>6219</v>
      </c>
      <c r="O650" s="11" t="s">
        <v>6224</v>
      </c>
      <c r="P650" s="11" t="s">
        <v>6191</v>
      </c>
    </row>
    <row r="651" spans="1:16" x14ac:dyDescent="0.35">
      <c r="A651" s="2" t="s">
        <v>4157</v>
      </c>
      <c r="B651" s="3">
        <v>44015</v>
      </c>
      <c r="C651" s="2" t="s">
        <v>4158</v>
      </c>
      <c r="D651" t="s">
        <v>6170</v>
      </c>
      <c r="E651" s="2">
        <v>6</v>
      </c>
      <c r="F651" s="2" t="s">
        <v>4159</v>
      </c>
      <c r="G651" s="2" t="s">
        <v>4160</v>
      </c>
      <c r="H651" t="s">
        <v>28</v>
      </c>
      <c r="I651" t="s">
        <v>6195</v>
      </c>
      <c r="J651" t="s">
        <v>6186</v>
      </c>
      <c r="K651" s="4">
        <v>1</v>
      </c>
      <c r="L651" s="5">
        <v>15.85</v>
      </c>
      <c r="M651" s="5">
        <v>95.1</v>
      </c>
      <c r="N651" t="s">
        <v>6218</v>
      </c>
      <c r="O651" t="s">
        <v>6222</v>
      </c>
      <c r="P651" t="s">
        <v>6191</v>
      </c>
    </row>
    <row r="652" spans="1:16" x14ac:dyDescent="0.35">
      <c r="A652" s="19" t="s">
        <v>4163</v>
      </c>
      <c r="B652" s="27">
        <v>43507</v>
      </c>
      <c r="C652" s="19" t="s">
        <v>4164</v>
      </c>
      <c r="D652" s="11" t="s">
        <v>6172</v>
      </c>
      <c r="E652" s="19">
        <v>1</v>
      </c>
      <c r="F652" s="19" t="s">
        <v>4165</v>
      </c>
      <c r="G652" s="19" t="s">
        <v>4166</v>
      </c>
      <c r="H652" s="11" t="s">
        <v>19</v>
      </c>
      <c r="I652" s="11" t="s">
        <v>6192</v>
      </c>
      <c r="J652" s="11" t="s">
        <v>6187</v>
      </c>
      <c r="K652" s="28">
        <v>0.5</v>
      </c>
      <c r="L652" s="29">
        <v>5.3699999999999992</v>
      </c>
      <c r="M652" s="29">
        <v>5.3699999999999992</v>
      </c>
      <c r="N652" s="11" t="s">
        <v>6219</v>
      </c>
      <c r="O652" s="11" t="s">
        <v>6224</v>
      </c>
      <c r="P652" s="11" t="s">
        <v>6190</v>
      </c>
    </row>
    <row r="653" spans="1:16" x14ac:dyDescent="0.35">
      <c r="A653" s="2" t="s">
        <v>4169</v>
      </c>
      <c r="B653" s="3">
        <v>44084</v>
      </c>
      <c r="C653" s="2" t="s">
        <v>4170</v>
      </c>
      <c r="D653" t="s">
        <v>6179</v>
      </c>
      <c r="E653" s="2">
        <v>4</v>
      </c>
      <c r="F653" s="2" t="s">
        <v>4171</v>
      </c>
      <c r="G653" s="2" t="s">
        <v>6223</v>
      </c>
      <c r="H653" t="s">
        <v>19</v>
      </c>
      <c r="I653" t="s">
        <v>6192</v>
      </c>
      <c r="J653" t="s">
        <v>6186</v>
      </c>
      <c r="K653" s="4">
        <v>1</v>
      </c>
      <c r="L653" s="5">
        <v>11.95</v>
      </c>
      <c r="M653" s="5">
        <v>47.8</v>
      </c>
      <c r="N653" t="s">
        <v>6219</v>
      </c>
      <c r="O653" t="s">
        <v>6222</v>
      </c>
      <c r="P653" t="s">
        <v>6191</v>
      </c>
    </row>
    <row r="654" spans="1:16" x14ac:dyDescent="0.35">
      <c r="A654" s="19" t="s">
        <v>4174</v>
      </c>
      <c r="B654" s="27">
        <v>43892</v>
      </c>
      <c r="C654" s="19" t="s">
        <v>4175</v>
      </c>
      <c r="D654" s="11" t="s">
        <v>6170</v>
      </c>
      <c r="E654" s="19">
        <v>4</v>
      </c>
      <c r="F654" s="19" t="s">
        <v>4176</v>
      </c>
      <c r="G654" s="19" t="s">
        <v>4177</v>
      </c>
      <c r="H654" s="11" t="s">
        <v>318</v>
      </c>
      <c r="I654" s="11" t="s">
        <v>6195</v>
      </c>
      <c r="J654" s="11" t="s">
        <v>6186</v>
      </c>
      <c r="K654" s="28">
        <v>1</v>
      </c>
      <c r="L654" s="29">
        <v>15.85</v>
      </c>
      <c r="M654" s="29">
        <v>63.4</v>
      </c>
      <c r="N654" s="11" t="s">
        <v>6218</v>
      </c>
      <c r="O654" s="11" t="s">
        <v>6222</v>
      </c>
      <c r="P654" s="11" t="s">
        <v>6191</v>
      </c>
    </row>
    <row r="655" spans="1:16" x14ac:dyDescent="0.35">
      <c r="A655" s="2" t="s">
        <v>4179</v>
      </c>
      <c r="B655" s="3">
        <v>44375</v>
      </c>
      <c r="C655" s="2" t="s">
        <v>4180</v>
      </c>
      <c r="D655" t="s">
        <v>6175</v>
      </c>
      <c r="E655" s="2">
        <v>4</v>
      </c>
      <c r="F655" s="2" t="s">
        <v>4181</v>
      </c>
      <c r="G655" s="2" t="s">
        <v>4182</v>
      </c>
      <c r="H655" t="s">
        <v>19</v>
      </c>
      <c r="I655" t="s">
        <v>6193</v>
      </c>
      <c r="J655" t="s">
        <v>6188</v>
      </c>
      <c r="K655" s="4">
        <v>2.5</v>
      </c>
      <c r="L655" s="5">
        <v>25.874999999999996</v>
      </c>
      <c r="M655" s="5">
        <v>103.49999999999999</v>
      </c>
      <c r="N655" t="s">
        <v>6216</v>
      </c>
      <c r="O655" t="s">
        <v>6221</v>
      </c>
      <c r="P655" t="s">
        <v>6191</v>
      </c>
    </row>
    <row r="656" spans="1:16" x14ac:dyDescent="0.35">
      <c r="A656" s="19" t="s">
        <v>4185</v>
      </c>
      <c r="B656" s="27">
        <v>43476</v>
      </c>
      <c r="C656" s="19" t="s">
        <v>4186</v>
      </c>
      <c r="D656" s="11" t="s">
        <v>6168</v>
      </c>
      <c r="E656" s="19">
        <v>3</v>
      </c>
      <c r="F656" s="19" t="s">
        <v>4187</v>
      </c>
      <c r="G656" s="19" t="s">
        <v>4188</v>
      </c>
      <c r="H656" s="11" t="s">
        <v>19</v>
      </c>
      <c r="I656" s="11" t="s">
        <v>6193</v>
      </c>
      <c r="J656" s="11" t="s">
        <v>6187</v>
      </c>
      <c r="K656" s="28">
        <v>2.5</v>
      </c>
      <c r="L656" s="29">
        <v>22.884999999999998</v>
      </c>
      <c r="M656" s="29">
        <v>68.655000000000001</v>
      </c>
      <c r="N656" s="11" t="s">
        <v>6216</v>
      </c>
      <c r="O656" s="11" t="s">
        <v>6224</v>
      </c>
      <c r="P656" s="11" t="s">
        <v>6191</v>
      </c>
    </row>
    <row r="657" spans="1:16" x14ac:dyDescent="0.35">
      <c r="A657" s="2" t="s">
        <v>4191</v>
      </c>
      <c r="B657" s="3">
        <v>43728</v>
      </c>
      <c r="C657" s="2" t="s">
        <v>4192</v>
      </c>
      <c r="D657" t="s">
        <v>6151</v>
      </c>
      <c r="E657" s="2">
        <v>2</v>
      </c>
      <c r="F657" s="2" t="s">
        <v>4193</v>
      </c>
      <c r="G657" s="2" t="s">
        <v>4194</v>
      </c>
      <c r="H657" t="s">
        <v>19</v>
      </c>
      <c r="I657" t="s">
        <v>6192</v>
      </c>
      <c r="J657" t="s">
        <v>6188</v>
      </c>
      <c r="K657" s="4">
        <v>2.5</v>
      </c>
      <c r="L657" s="5">
        <v>22.884999999999998</v>
      </c>
      <c r="M657" s="5">
        <v>45.769999999999996</v>
      </c>
      <c r="N657" t="s">
        <v>6219</v>
      </c>
      <c r="O657" t="s">
        <v>6221</v>
      </c>
      <c r="P657" t="s">
        <v>6190</v>
      </c>
    </row>
    <row r="658" spans="1:16" x14ac:dyDescent="0.35">
      <c r="A658" s="19" t="s">
        <v>4196</v>
      </c>
      <c r="B658" s="27">
        <v>44485</v>
      </c>
      <c r="C658" s="19" t="s">
        <v>4197</v>
      </c>
      <c r="D658" s="11" t="s">
        <v>6143</v>
      </c>
      <c r="E658" s="19">
        <v>4</v>
      </c>
      <c r="F658" s="19" t="s">
        <v>4198</v>
      </c>
      <c r="G658" s="19" t="s">
        <v>4199</v>
      </c>
      <c r="H658" s="11" t="s">
        <v>19</v>
      </c>
      <c r="I658" s="11" t="s">
        <v>6195</v>
      </c>
      <c r="J658" s="11" t="s">
        <v>6187</v>
      </c>
      <c r="K658" s="28">
        <v>1</v>
      </c>
      <c r="L658" s="29">
        <v>12.95</v>
      </c>
      <c r="M658" s="29">
        <v>51.8</v>
      </c>
      <c r="N658" s="11" t="s">
        <v>6218</v>
      </c>
      <c r="O658" s="11" t="s">
        <v>6224</v>
      </c>
      <c r="P658" s="11" t="s">
        <v>6191</v>
      </c>
    </row>
    <row r="659" spans="1:16" x14ac:dyDescent="0.35">
      <c r="A659" s="2" t="s">
        <v>4201</v>
      </c>
      <c r="B659" s="3">
        <v>43831</v>
      </c>
      <c r="C659" s="2" t="s">
        <v>4202</v>
      </c>
      <c r="D659" t="s">
        <v>6157</v>
      </c>
      <c r="E659" s="2">
        <v>2</v>
      </c>
      <c r="F659" s="2" t="s">
        <v>4203</v>
      </c>
      <c r="G659" s="2" t="s">
        <v>4204</v>
      </c>
      <c r="H659" t="s">
        <v>19</v>
      </c>
      <c r="I659" t="s">
        <v>6193</v>
      </c>
      <c r="J659" t="s">
        <v>6188</v>
      </c>
      <c r="K659" s="4">
        <v>0.5</v>
      </c>
      <c r="L659" s="5">
        <v>6.75</v>
      </c>
      <c r="M659" s="5">
        <v>13.5</v>
      </c>
      <c r="N659" t="s">
        <v>6216</v>
      </c>
      <c r="O659" t="s">
        <v>6221</v>
      </c>
      <c r="P659" t="s">
        <v>6190</v>
      </c>
    </row>
    <row r="660" spans="1:16" x14ac:dyDescent="0.35">
      <c r="A660" s="19" t="s">
        <v>4207</v>
      </c>
      <c r="B660" s="27">
        <v>44630</v>
      </c>
      <c r="C660" s="19" t="s">
        <v>4263</v>
      </c>
      <c r="D660" s="11" t="s">
        <v>6139</v>
      </c>
      <c r="E660" s="19">
        <v>3</v>
      </c>
      <c r="F660" s="19" t="s">
        <v>4264</v>
      </c>
      <c r="G660" s="19" t="s">
        <v>4265</v>
      </c>
      <c r="H660" s="11" t="s">
        <v>19</v>
      </c>
      <c r="I660" s="11" t="s">
        <v>6194</v>
      </c>
      <c r="J660" s="11" t="s">
        <v>6188</v>
      </c>
      <c r="K660" s="28">
        <v>0.5</v>
      </c>
      <c r="L660" s="29">
        <v>8.25</v>
      </c>
      <c r="M660" s="29">
        <v>24.75</v>
      </c>
      <c r="N660" s="11" t="s">
        <v>6217</v>
      </c>
      <c r="O660" s="11" t="s">
        <v>6221</v>
      </c>
      <c r="P660" s="11" t="s">
        <v>6190</v>
      </c>
    </row>
    <row r="661" spans="1:16" x14ac:dyDescent="0.35">
      <c r="A661" s="2" t="s">
        <v>4211</v>
      </c>
      <c r="B661" s="3">
        <v>44693</v>
      </c>
      <c r="C661" s="2" t="s">
        <v>4212</v>
      </c>
      <c r="D661" t="s">
        <v>6168</v>
      </c>
      <c r="E661" s="2">
        <v>2</v>
      </c>
      <c r="F661" s="2" t="s">
        <v>4213</v>
      </c>
      <c r="G661" s="2" t="s">
        <v>4214</v>
      </c>
      <c r="H661" t="s">
        <v>318</v>
      </c>
      <c r="I661" t="s">
        <v>6193</v>
      </c>
      <c r="J661" t="s">
        <v>6187</v>
      </c>
      <c r="K661" s="4">
        <v>2.5</v>
      </c>
      <c r="L661" s="5">
        <v>22.884999999999998</v>
      </c>
      <c r="M661" s="5">
        <v>45.769999999999996</v>
      </c>
      <c r="N661" t="s">
        <v>6216</v>
      </c>
      <c r="O661" t="s">
        <v>6224</v>
      </c>
      <c r="P661" t="s">
        <v>6190</v>
      </c>
    </row>
    <row r="662" spans="1:16" x14ac:dyDescent="0.35">
      <c r="A662" s="19" t="s">
        <v>4217</v>
      </c>
      <c r="B662" s="27">
        <v>44084</v>
      </c>
      <c r="C662" s="19" t="s">
        <v>4218</v>
      </c>
      <c r="D662" s="11" t="s">
        <v>6176</v>
      </c>
      <c r="E662" s="19">
        <v>6</v>
      </c>
      <c r="F662" s="19" t="s">
        <v>4219</v>
      </c>
      <c r="G662" s="19" t="s">
        <v>4220</v>
      </c>
      <c r="H662" s="11" t="s">
        <v>19</v>
      </c>
      <c r="I662" s="11" t="s">
        <v>6194</v>
      </c>
      <c r="J662" s="11" t="s">
        <v>6186</v>
      </c>
      <c r="K662" s="28">
        <v>0.5</v>
      </c>
      <c r="L662" s="29">
        <v>8.91</v>
      </c>
      <c r="M662" s="29">
        <v>53.46</v>
      </c>
      <c r="N662" s="11" t="s">
        <v>6217</v>
      </c>
      <c r="O662" s="11" t="s">
        <v>6222</v>
      </c>
      <c r="P662" s="11" t="s">
        <v>6191</v>
      </c>
    </row>
    <row r="663" spans="1:16" x14ac:dyDescent="0.35">
      <c r="A663" s="2" t="s">
        <v>4223</v>
      </c>
      <c r="B663" s="3">
        <v>44485</v>
      </c>
      <c r="C663" s="2" t="s">
        <v>4224</v>
      </c>
      <c r="D663" t="s">
        <v>6152</v>
      </c>
      <c r="E663" s="2">
        <v>6</v>
      </c>
      <c r="F663" s="2" t="s">
        <v>4225</v>
      </c>
      <c r="G663" s="2" t="s">
        <v>4226</v>
      </c>
      <c r="H663" t="s">
        <v>19</v>
      </c>
      <c r="I663" t="s">
        <v>6193</v>
      </c>
      <c r="J663" t="s">
        <v>6188</v>
      </c>
      <c r="K663" s="4">
        <v>0.2</v>
      </c>
      <c r="L663" s="5">
        <v>3.375</v>
      </c>
      <c r="M663" s="5">
        <v>20.25</v>
      </c>
      <c r="N663" t="s">
        <v>6216</v>
      </c>
      <c r="O663" t="s">
        <v>6221</v>
      </c>
      <c r="P663" t="s">
        <v>6190</v>
      </c>
    </row>
    <row r="664" spans="1:16" x14ac:dyDescent="0.35">
      <c r="A664" s="19" t="s">
        <v>4229</v>
      </c>
      <c r="B664" s="27">
        <v>44364</v>
      </c>
      <c r="C664" s="19" t="s">
        <v>4230</v>
      </c>
      <c r="D664" s="11" t="s">
        <v>6165</v>
      </c>
      <c r="E664" s="19">
        <v>5</v>
      </c>
      <c r="F664" s="19" t="s">
        <v>4231</v>
      </c>
      <c r="G664" s="19" t="s">
        <v>4232</v>
      </c>
      <c r="H664" s="11" t="s">
        <v>19</v>
      </c>
      <c r="I664" s="11" t="s">
        <v>6195</v>
      </c>
      <c r="J664" s="11" t="s">
        <v>6187</v>
      </c>
      <c r="K664" s="28">
        <v>2.5</v>
      </c>
      <c r="L664" s="29">
        <v>29.784999999999997</v>
      </c>
      <c r="M664" s="29">
        <v>148.92499999999998</v>
      </c>
      <c r="N664" s="11" t="s">
        <v>6218</v>
      </c>
      <c r="O664" s="11" t="s">
        <v>6224</v>
      </c>
      <c r="P664" s="11" t="s">
        <v>6191</v>
      </c>
    </row>
    <row r="665" spans="1:16" x14ac:dyDescent="0.35">
      <c r="A665" s="2" t="s">
        <v>4234</v>
      </c>
      <c r="B665" s="3">
        <v>43554</v>
      </c>
      <c r="C665" s="2" t="s">
        <v>4235</v>
      </c>
      <c r="D665" t="s">
        <v>6155</v>
      </c>
      <c r="E665" s="2">
        <v>6</v>
      </c>
      <c r="F665" s="2" t="s">
        <v>4236</v>
      </c>
      <c r="G665" s="2" t="s">
        <v>4237</v>
      </c>
      <c r="H665" t="s">
        <v>19</v>
      </c>
      <c r="I665" t="s">
        <v>6193</v>
      </c>
      <c r="J665" t="s">
        <v>6188</v>
      </c>
      <c r="K665" s="4">
        <v>1</v>
      </c>
      <c r="L665" s="5">
        <v>11.25</v>
      </c>
      <c r="M665" s="5">
        <v>67.5</v>
      </c>
      <c r="N665" t="s">
        <v>6216</v>
      </c>
      <c r="O665" t="s">
        <v>6221</v>
      </c>
      <c r="P665" t="s">
        <v>6191</v>
      </c>
    </row>
    <row r="666" spans="1:16" x14ac:dyDescent="0.35">
      <c r="A666" s="19" t="s">
        <v>4239</v>
      </c>
      <c r="B666" s="27">
        <v>44549</v>
      </c>
      <c r="C666" s="19" t="s">
        <v>4240</v>
      </c>
      <c r="D666" s="11" t="s">
        <v>6183</v>
      </c>
      <c r="E666" s="19">
        <v>6</v>
      </c>
      <c r="F666" s="19" t="s">
        <v>4241</v>
      </c>
      <c r="G666" s="19" t="s">
        <v>4242</v>
      </c>
      <c r="H666" s="11" t="s">
        <v>19</v>
      </c>
      <c r="I666" s="11" t="s">
        <v>6194</v>
      </c>
      <c r="J666" s="11" t="s">
        <v>6187</v>
      </c>
      <c r="K666" s="28">
        <v>1</v>
      </c>
      <c r="L666" s="29">
        <v>12.15</v>
      </c>
      <c r="M666" s="29">
        <v>72.900000000000006</v>
      </c>
      <c r="N666" s="11" t="s">
        <v>6217</v>
      </c>
      <c r="O666" s="11" t="s">
        <v>6224</v>
      </c>
      <c r="P666" s="11" t="s">
        <v>6191</v>
      </c>
    </row>
    <row r="667" spans="1:16" x14ac:dyDescent="0.35">
      <c r="A667" s="2" t="s">
        <v>4239</v>
      </c>
      <c r="B667" s="3">
        <v>44549</v>
      </c>
      <c r="C667" s="2" t="s">
        <v>4240</v>
      </c>
      <c r="D667" t="s">
        <v>6150</v>
      </c>
      <c r="E667" s="2">
        <v>2</v>
      </c>
      <c r="F667" s="2" t="s">
        <v>4241</v>
      </c>
      <c r="G667" s="2" t="s">
        <v>4242</v>
      </c>
      <c r="H667" t="s">
        <v>19</v>
      </c>
      <c r="I667" t="s">
        <v>6195</v>
      </c>
      <c r="J667" t="s">
        <v>6187</v>
      </c>
      <c r="K667" s="4">
        <v>0.2</v>
      </c>
      <c r="L667" s="5">
        <v>3.8849999999999998</v>
      </c>
      <c r="M667" s="5">
        <v>7.77</v>
      </c>
      <c r="N667" t="s">
        <v>6218</v>
      </c>
      <c r="O667" t="s">
        <v>6224</v>
      </c>
      <c r="P667" t="s">
        <v>6191</v>
      </c>
    </row>
    <row r="668" spans="1:16" x14ac:dyDescent="0.35">
      <c r="A668" s="19" t="s">
        <v>4250</v>
      </c>
      <c r="B668" s="27">
        <v>43987</v>
      </c>
      <c r="C668" s="19" t="s">
        <v>4251</v>
      </c>
      <c r="D668" s="11" t="s">
        <v>6168</v>
      </c>
      <c r="E668" s="19">
        <v>4</v>
      </c>
      <c r="F668" s="19" t="s">
        <v>4252</v>
      </c>
      <c r="G668" s="19" t="s">
        <v>4253</v>
      </c>
      <c r="H668" s="11" t="s">
        <v>19</v>
      </c>
      <c r="I668" s="11" t="s">
        <v>6193</v>
      </c>
      <c r="J668" s="11" t="s">
        <v>6187</v>
      </c>
      <c r="K668" s="28">
        <v>2.5</v>
      </c>
      <c r="L668" s="29">
        <v>22.884999999999998</v>
      </c>
      <c r="M668" s="29">
        <v>91.539999999999992</v>
      </c>
      <c r="N668" s="11" t="s">
        <v>6216</v>
      </c>
      <c r="O668" s="11" t="s">
        <v>6224</v>
      </c>
      <c r="P668" s="11" t="s">
        <v>6191</v>
      </c>
    </row>
    <row r="669" spans="1:16" x14ac:dyDescent="0.35">
      <c r="A669" s="2" t="s">
        <v>4256</v>
      </c>
      <c r="B669" s="3">
        <v>44451</v>
      </c>
      <c r="C669" s="2" t="s">
        <v>4257</v>
      </c>
      <c r="D669" t="s">
        <v>6147</v>
      </c>
      <c r="E669" s="2">
        <v>6</v>
      </c>
      <c r="F669" s="2" t="s">
        <v>4258</v>
      </c>
      <c r="G669" s="2" t="s">
        <v>4259</v>
      </c>
      <c r="H669" t="s">
        <v>318</v>
      </c>
      <c r="I669" t="s">
        <v>6193</v>
      </c>
      <c r="J669" t="s">
        <v>6187</v>
      </c>
      <c r="K669" s="4">
        <v>1</v>
      </c>
      <c r="L669" s="5">
        <v>9.9499999999999993</v>
      </c>
      <c r="M669" s="5">
        <v>59.699999999999996</v>
      </c>
      <c r="N669" t="s">
        <v>6216</v>
      </c>
      <c r="O669" t="s">
        <v>6224</v>
      </c>
      <c r="P669" t="s">
        <v>6191</v>
      </c>
    </row>
    <row r="670" spans="1:16" x14ac:dyDescent="0.35">
      <c r="A670" s="19" t="s">
        <v>4262</v>
      </c>
      <c r="B670" s="27">
        <v>44636</v>
      </c>
      <c r="C670" s="19" t="s">
        <v>4263</v>
      </c>
      <c r="D670" s="11" t="s">
        <v>6142</v>
      </c>
      <c r="E670" s="19">
        <v>5</v>
      </c>
      <c r="F670" s="19" t="s">
        <v>4264</v>
      </c>
      <c r="G670" s="19" t="s">
        <v>4265</v>
      </c>
      <c r="H670" s="11" t="s">
        <v>19</v>
      </c>
      <c r="I670" s="11" t="s">
        <v>6192</v>
      </c>
      <c r="J670" s="11" t="s">
        <v>6186</v>
      </c>
      <c r="K670" s="28">
        <v>2.5</v>
      </c>
      <c r="L670" s="29">
        <v>27.484999999999996</v>
      </c>
      <c r="M670" s="29">
        <v>137.42499999999998</v>
      </c>
      <c r="N670" s="11" t="s">
        <v>6219</v>
      </c>
      <c r="O670" s="11" t="s">
        <v>6222</v>
      </c>
      <c r="P670" s="11" t="s">
        <v>6190</v>
      </c>
    </row>
    <row r="671" spans="1:16" x14ac:dyDescent="0.35">
      <c r="A671" s="2" t="s">
        <v>4268</v>
      </c>
      <c r="B671" s="3">
        <v>44551</v>
      </c>
      <c r="C671" s="2" t="s">
        <v>4269</v>
      </c>
      <c r="D671" t="s">
        <v>6181</v>
      </c>
      <c r="E671" s="2">
        <v>2</v>
      </c>
      <c r="F671" s="2" t="s">
        <v>4270</v>
      </c>
      <c r="G671" s="2" t="s">
        <v>4271</v>
      </c>
      <c r="H671" t="s">
        <v>19</v>
      </c>
      <c r="I671" t="s">
        <v>6195</v>
      </c>
      <c r="J671" t="s">
        <v>6188</v>
      </c>
      <c r="K671" s="4">
        <v>2.5</v>
      </c>
      <c r="L671" s="5">
        <v>33.464999999999996</v>
      </c>
      <c r="M671" s="5">
        <v>66.929999999999993</v>
      </c>
      <c r="N671" t="s">
        <v>6218</v>
      </c>
      <c r="O671" t="s">
        <v>6221</v>
      </c>
      <c r="P671" t="s">
        <v>6191</v>
      </c>
    </row>
    <row r="672" spans="1:16" x14ac:dyDescent="0.35">
      <c r="A672" s="19" t="s">
        <v>4274</v>
      </c>
      <c r="B672" s="27">
        <v>43606</v>
      </c>
      <c r="C672" s="19" t="s">
        <v>4275</v>
      </c>
      <c r="D672" s="11" t="s">
        <v>6159</v>
      </c>
      <c r="E672" s="19">
        <v>3</v>
      </c>
      <c r="F672" s="19" t="s">
        <v>4276</v>
      </c>
      <c r="G672" s="19" t="s">
        <v>4277</v>
      </c>
      <c r="H672" s="11" t="s">
        <v>19</v>
      </c>
      <c r="I672" s="11" t="s">
        <v>6195</v>
      </c>
      <c r="J672" s="11" t="s">
        <v>6188</v>
      </c>
      <c r="K672" s="28">
        <v>0.2</v>
      </c>
      <c r="L672" s="29">
        <v>4.3650000000000002</v>
      </c>
      <c r="M672" s="29">
        <v>13.095000000000001</v>
      </c>
      <c r="N672" s="11" t="s">
        <v>6218</v>
      </c>
      <c r="O672" s="11" t="s">
        <v>6221</v>
      </c>
      <c r="P672" s="11" t="s">
        <v>6190</v>
      </c>
    </row>
    <row r="673" spans="1:16" x14ac:dyDescent="0.35">
      <c r="A673" s="2" t="s">
        <v>4280</v>
      </c>
      <c r="B673" s="3">
        <v>44495</v>
      </c>
      <c r="C673" s="2" t="s">
        <v>4281</v>
      </c>
      <c r="D673" t="s">
        <v>6179</v>
      </c>
      <c r="E673" s="2">
        <v>5</v>
      </c>
      <c r="F673" s="2" t="s">
        <v>4282</v>
      </c>
      <c r="G673" s="2" t="s">
        <v>4283</v>
      </c>
      <c r="H673" t="s">
        <v>19</v>
      </c>
      <c r="I673" t="s">
        <v>6192</v>
      </c>
      <c r="J673" t="s">
        <v>6186</v>
      </c>
      <c r="K673" s="4">
        <v>1</v>
      </c>
      <c r="L673" s="5">
        <v>11.95</v>
      </c>
      <c r="M673" s="5">
        <v>59.75</v>
      </c>
      <c r="N673" t="s">
        <v>6219</v>
      </c>
      <c r="O673" t="s">
        <v>6222</v>
      </c>
      <c r="P673" t="s">
        <v>6191</v>
      </c>
    </row>
    <row r="674" spans="1:16" x14ac:dyDescent="0.35">
      <c r="A674" s="19" t="s">
        <v>4286</v>
      </c>
      <c r="B674" s="27">
        <v>43916</v>
      </c>
      <c r="C674" s="19" t="s">
        <v>4287</v>
      </c>
      <c r="D674" s="11" t="s">
        <v>6160</v>
      </c>
      <c r="E674" s="19">
        <v>5</v>
      </c>
      <c r="F674" s="19" t="s">
        <v>4288</v>
      </c>
      <c r="G674" s="19" t="s">
        <v>4289</v>
      </c>
      <c r="H674" s="11" t="s">
        <v>19</v>
      </c>
      <c r="I674" s="11" t="s">
        <v>6195</v>
      </c>
      <c r="J674" s="11" t="s">
        <v>6188</v>
      </c>
      <c r="K674" s="28">
        <v>0.5</v>
      </c>
      <c r="L674" s="29">
        <v>8.73</v>
      </c>
      <c r="M674" s="29">
        <v>43.650000000000006</v>
      </c>
      <c r="N674" s="11" t="s">
        <v>6218</v>
      </c>
      <c r="O674" s="11" t="s">
        <v>6221</v>
      </c>
      <c r="P674" s="11" t="s">
        <v>6190</v>
      </c>
    </row>
    <row r="675" spans="1:16" x14ac:dyDescent="0.35">
      <c r="A675" s="2" t="s">
        <v>4291</v>
      </c>
      <c r="B675" s="3">
        <v>44118</v>
      </c>
      <c r="C675" s="2" t="s">
        <v>4292</v>
      </c>
      <c r="D675" t="s">
        <v>6141</v>
      </c>
      <c r="E675" s="2">
        <v>6</v>
      </c>
      <c r="F675" s="2" t="s">
        <v>4293</v>
      </c>
      <c r="G675" s="2" t="s">
        <v>4294</v>
      </c>
      <c r="H675" t="s">
        <v>19</v>
      </c>
      <c r="I675" t="s">
        <v>6194</v>
      </c>
      <c r="J675" t="s">
        <v>6188</v>
      </c>
      <c r="K675" s="4">
        <v>1</v>
      </c>
      <c r="L675" s="5">
        <v>13.75</v>
      </c>
      <c r="M675" s="5">
        <v>82.5</v>
      </c>
      <c r="N675" t="s">
        <v>6217</v>
      </c>
      <c r="O675" t="s">
        <v>6221</v>
      </c>
      <c r="P675" t="s">
        <v>6190</v>
      </c>
    </row>
    <row r="676" spans="1:16" x14ac:dyDescent="0.35">
      <c r="A676" s="19" t="s">
        <v>4297</v>
      </c>
      <c r="B676" s="27">
        <v>44543</v>
      </c>
      <c r="C676" s="19" t="s">
        <v>4298</v>
      </c>
      <c r="D676" s="11" t="s">
        <v>6182</v>
      </c>
      <c r="E676" s="19">
        <v>6</v>
      </c>
      <c r="F676" s="19" t="s">
        <v>4299</v>
      </c>
      <c r="G676" s="19" t="s">
        <v>4300</v>
      </c>
      <c r="H676" s="11" t="s">
        <v>19</v>
      </c>
      <c r="I676" s="11" t="s">
        <v>6193</v>
      </c>
      <c r="J676" s="11" t="s">
        <v>6186</v>
      </c>
      <c r="K676" s="28">
        <v>2.5</v>
      </c>
      <c r="L676" s="29">
        <v>29.784999999999997</v>
      </c>
      <c r="M676" s="29">
        <v>178.70999999999998</v>
      </c>
      <c r="N676" s="11" t="s">
        <v>6216</v>
      </c>
      <c r="O676" s="11" t="s">
        <v>6222</v>
      </c>
      <c r="P676" s="11" t="s">
        <v>6190</v>
      </c>
    </row>
    <row r="677" spans="1:16" x14ac:dyDescent="0.35">
      <c r="A677" s="2" t="s">
        <v>4303</v>
      </c>
      <c r="B677" s="3">
        <v>44263</v>
      </c>
      <c r="C677" s="2" t="s">
        <v>4304</v>
      </c>
      <c r="D677" t="s">
        <v>6165</v>
      </c>
      <c r="E677" s="2">
        <v>4</v>
      </c>
      <c r="F677" s="2" t="s">
        <v>4305</v>
      </c>
      <c r="G677" s="2" t="s">
        <v>6223</v>
      </c>
      <c r="H677" t="s">
        <v>19</v>
      </c>
      <c r="I677" t="s">
        <v>6195</v>
      </c>
      <c r="J677" t="s">
        <v>6187</v>
      </c>
      <c r="K677" s="4">
        <v>2.5</v>
      </c>
      <c r="L677" s="5">
        <v>29.784999999999997</v>
      </c>
      <c r="M677" s="5">
        <v>119.13999999999999</v>
      </c>
      <c r="N677" t="s">
        <v>6218</v>
      </c>
      <c r="O677" t="s">
        <v>6224</v>
      </c>
      <c r="P677" t="s">
        <v>6190</v>
      </c>
    </row>
    <row r="678" spans="1:16" x14ac:dyDescent="0.35">
      <c r="A678" s="19" t="s">
        <v>4308</v>
      </c>
      <c r="B678" s="27">
        <v>44217</v>
      </c>
      <c r="C678" s="19" t="s">
        <v>4309</v>
      </c>
      <c r="D678" s="11" t="s">
        <v>6161</v>
      </c>
      <c r="E678" s="19">
        <v>5</v>
      </c>
      <c r="F678" s="19" t="s">
        <v>4310</v>
      </c>
      <c r="G678" s="19" t="s">
        <v>6223</v>
      </c>
      <c r="H678" s="11" t="s">
        <v>19</v>
      </c>
      <c r="I678" s="11" t="s">
        <v>6195</v>
      </c>
      <c r="J678" s="11" t="s">
        <v>6186</v>
      </c>
      <c r="K678" s="28">
        <v>0.5</v>
      </c>
      <c r="L678" s="29">
        <v>9.51</v>
      </c>
      <c r="M678" s="29">
        <v>47.55</v>
      </c>
      <c r="N678" s="11" t="s">
        <v>6218</v>
      </c>
      <c r="O678" s="11" t="s">
        <v>6222</v>
      </c>
      <c r="P678" s="11" t="s">
        <v>6191</v>
      </c>
    </row>
    <row r="679" spans="1:16" x14ac:dyDescent="0.35">
      <c r="A679" s="2" t="s">
        <v>4313</v>
      </c>
      <c r="B679" s="3">
        <v>44206</v>
      </c>
      <c r="C679" s="2" t="s">
        <v>4314</v>
      </c>
      <c r="D679" t="s">
        <v>6160</v>
      </c>
      <c r="E679" s="2">
        <v>5</v>
      </c>
      <c r="F679" s="2" t="s">
        <v>4315</v>
      </c>
      <c r="G679" s="2" t="s">
        <v>4316</v>
      </c>
      <c r="H679" t="s">
        <v>318</v>
      </c>
      <c r="I679" t="s">
        <v>6195</v>
      </c>
      <c r="J679" t="s">
        <v>6188</v>
      </c>
      <c r="K679" s="4">
        <v>0.5</v>
      </c>
      <c r="L679" s="5">
        <v>8.73</v>
      </c>
      <c r="M679" s="5">
        <v>43.650000000000006</v>
      </c>
      <c r="N679" t="s">
        <v>6218</v>
      </c>
      <c r="O679" t="s">
        <v>6221</v>
      </c>
      <c r="P679" t="s">
        <v>6191</v>
      </c>
    </row>
    <row r="680" spans="1:16" x14ac:dyDescent="0.35">
      <c r="A680" s="19" t="s">
        <v>4319</v>
      </c>
      <c r="B680" s="27">
        <v>44281</v>
      </c>
      <c r="C680" s="19" t="s">
        <v>4320</v>
      </c>
      <c r="D680" s="11" t="s">
        <v>6182</v>
      </c>
      <c r="E680" s="19">
        <v>6</v>
      </c>
      <c r="F680" s="19" t="s">
        <v>4321</v>
      </c>
      <c r="G680" s="19" t="s">
        <v>4322</v>
      </c>
      <c r="H680" s="11" t="s">
        <v>19</v>
      </c>
      <c r="I680" s="11" t="s">
        <v>6193</v>
      </c>
      <c r="J680" s="11" t="s">
        <v>6186</v>
      </c>
      <c r="K680" s="28">
        <v>2.5</v>
      </c>
      <c r="L680" s="29">
        <v>29.784999999999997</v>
      </c>
      <c r="M680" s="29">
        <v>178.70999999999998</v>
      </c>
      <c r="N680" s="11" t="s">
        <v>6216</v>
      </c>
      <c r="O680" s="11" t="s">
        <v>6222</v>
      </c>
      <c r="P680" s="11" t="s">
        <v>6190</v>
      </c>
    </row>
    <row r="681" spans="1:16" x14ac:dyDescent="0.35">
      <c r="A681" s="2" t="s">
        <v>4325</v>
      </c>
      <c r="B681" s="3">
        <v>44645</v>
      </c>
      <c r="C681" s="2" t="s">
        <v>4326</v>
      </c>
      <c r="D681" t="s">
        <v>6142</v>
      </c>
      <c r="E681" s="2">
        <v>1</v>
      </c>
      <c r="F681" s="2" t="s">
        <v>4327</v>
      </c>
      <c r="G681" s="2" t="s">
        <v>4328</v>
      </c>
      <c r="H681" t="s">
        <v>28</v>
      </c>
      <c r="I681" t="s">
        <v>6192</v>
      </c>
      <c r="J681" t="s">
        <v>6186</v>
      </c>
      <c r="K681" s="4">
        <v>2.5</v>
      </c>
      <c r="L681" s="5">
        <v>27.484999999999996</v>
      </c>
      <c r="M681" s="5">
        <v>27.484999999999996</v>
      </c>
      <c r="N681" t="s">
        <v>6219</v>
      </c>
      <c r="O681" t="s">
        <v>6222</v>
      </c>
      <c r="P681" t="s">
        <v>6191</v>
      </c>
    </row>
    <row r="682" spans="1:16" x14ac:dyDescent="0.35">
      <c r="A682" s="19" t="s">
        <v>4331</v>
      </c>
      <c r="B682" s="27">
        <v>44399</v>
      </c>
      <c r="C682" s="19" t="s">
        <v>4332</v>
      </c>
      <c r="D682" s="11" t="s">
        <v>6155</v>
      </c>
      <c r="E682" s="19">
        <v>5</v>
      </c>
      <c r="F682" s="19" t="s">
        <v>4333</v>
      </c>
      <c r="G682" s="19" t="s">
        <v>4334</v>
      </c>
      <c r="H682" s="11" t="s">
        <v>19</v>
      </c>
      <c r="I682" s="11" t="s">
        <v>6193</v>
      </c>
      <c r="J682" s="11" t="s">
        <v>6188</v>
      </c>
      <c r="K682" s="28">
        <v>1</v>
      </c>
      <c r="L682" s="29">
        <v>11.25</v>
      </c>
      <c r="M682" s="29">
        <v>56.25</v>
      </c>
      <c r="N682" s="11" t="s">
        <v>6216</v>
      </c>
      <c r="O682" s="11" t="s">
        <v>6221</v>
      </c>
      <c r="P682" s="11" t="s">
        <v>6191</v>
      </c>
    </row>
    <row r="683" spans="1:16" x14ac:dyDescent="0.35">
      <c r="A683" s="2" t="s">
        <v>4336</v>
      </c>
      <c r="B683" s="3">
        <v>44080</v>
      </c>
      <c r="C683" s="2" t="s">
        <v>4337</v>
      </c>
      <c r="D683" t="s">
        <v>6145</v>
      </c>
      <c r="E683" s="2">
        <v>2</v>
      </c>
      <c r="F683" s="2" t="s">
        <v>4338</v>
      </c>
      <c r="G683" s="2" t="s">
        <v>4339</v>
      </c>
      <c r="H683" t="s">
        <v>28</v>
      </c>
      <c r="I683" t="s">
        <v>6195</v>
      </c>
      <c r="J683" t="s">
        <v>6186</v>
      </c>
      <c r="K683" s="4">
        <v>0.2</v>
      </c>
      <c r="L683" s="5">
        <v>4.7549999999999999</v>
      </c>
      <c r="M683" s="5">
        <v>9.51</v>
      </c>
      <c r="N683" t="s">
        <v>6218</v>
      </c>
      <c r="O683" t="s">
        <v>6222</v>
      </c>
      <c r="P683" t="s">
        <v>6190</v>
      </c>
    </row>
    <row r="684" spans="1:16" x14ac:dyDescent="0.35">
      <c r="A684" s="19" t="s">
        <v>4342</v>
      </c>
      <c r="B684" s="27">
        <v>43827</v>
      </c>
      <c r="C684" s="19" t="s">
        <v>4343</v>
      </c>
      <c r="D684" s="11" t="s">
        <v>6156</v>
      </c>
      <c r="E684" s="19">
        <v>2</v>
      </c>
      <c r="F684" s="19" t="s">
        <v>4344</v>
      </c>
      <c r="G684" s="19" t="s">
        <v>4345</v>
      </c>
      <c r="H684" s="11" t="s">
        <v>19</v>
      </c>
      <c r="I684" s="11" t="s">
        <v>6194</v>
      </c>
      <c r="J684" s="11" t="s">
        <v>6188</v>
      </c>
      <c r="K684" s="28">
        <v>0.2</v>
      </c>
      <c r="L684" s="29">
        <v>4.125</v>
      </c>
      <c r="M684" s="29">
        <v>8.25</v>
      </c>
      <c r="N684" s="11" t="s">
        <v>6217</v>
      </c>
      <c r="O684" s="11" t="s">
        <v>6221</v>
      </c>
      <c r="P684" s="11" t="s">
        <v>6190</v>
      </c>
    </row>
    <row r="685" spans="1:16" x14ac:dyDescent="0.35">
      <c r="A685" s="2" t="s">
        <v>4348</v>
      </c>
      <c r="B685" s="3">
        <v>43941</v>
      </c>
      <c r="C685" s="2" t="s">
        <v>4349</v>
      </c>
      <c r="D685" t="s">
        <v>6169</v>
      </c>
      <c r="E685" s="2">
        <v>6</v>
      </c>
      <c r="F685" s="2" t="s">
        <v>4350</v>
      </c>
      <c r="G685" s="2" t="s">
        <v>4351</v>
      </c>
      <c r="H685" t="s">
        <v>19</v>
      </c>
      <c r="I685" t="s">
        <v>6195</v>
      </c>
      <c r="J685" t="s">
        <v>6187</v>
      </c>
      <c r="K685" s="4">
        <v>0.5</v>
      </c>
      <c r="L685" s="5">
        <v>7.77</v>
      </c>
      <c r="M685" s="5">
        <v>46.62</v>
      </c>
      <c r="N685" t="s">
        <v>6218</v>
      </c>
      <c r="O685" t="s">
        <v>6224</v>
      </c>
      <c r="P685" t="s">
        <v>6191</v>
      </c>
    </row>
    <row r="686" spans="1:16" x14ac:dyDescent="0.35">
      <c r="A686" s="19" t="s">
        <v>4354</v>
      </c>
      <c r="B686" s="27">
        <v>43517</v>
      </c>
      <c r="C686" s="19" t="s">
        <v>4355</v>
      </c>
      <c r="D686" s="11" t="s">
        <v>6179</v>
      </c>
      <c r="E686" s="19">
        <v>6</v>
      </c>
      <c r="F686" s="19" t="s">
        <v>4356</v>
      </c>
      <c r="G686" s="19" t="s">
        <v>6223</v>
      </c>
      <c r="H686" s="11" t="s">
        <v>19</v>
      </c>
      <c r="I686" s="11" t="s">
        <v>6192</v>
      </c>
      <c r="J686" s="11" t="s">
        <v>6186</v>
      </c>
      <c r="K686" s="28">
        <v>1</v>
      </c>
      <c r="L686" s="29">
        <v>11.95</v>
      </c>
      <c r="M686" s="29">
        <v>71.699999999999989</v>
      </c>
      <c r="N686" s="11" t="s">
        <v>6219</v>
      </c>
      <c r="O686" s="11" t="s">
        <v>6222</v>
      </c>
      <c r="P686" s="11" t="s">
        <v>6191</v>
      </c>
    </row>
    <row r="687" spans="1:16" x14ac:dyDescent="0.35">
      <c r="A687" s="2" t="s">
        <v>4359</v>
      </c>
      <c r="B687" s="3">
        <v>44637</v>
      </c>
      <c r="C687" s="2" t="s">
        <v>4360</v>
      </c>
      <c r="D687" t="s">
        <v>6164</v>
      </c>
      <c r="E687" s="2">
        <v>2</v>
      </c>
      <c r="F687" s="2" t="s">
        <v>4361</v>
      </c>
      <c r="G687" s="2" t="s">
        <v>4362</v>
      </c>
      <c r="H687" t="s">
        <v>19</v>
      </c>
      <c r="I687" t="s">
        <v>6195</v>
      </c>
      <c r="J687" t="s">
        <v>6186</v>
      </c>
      <c r="K687" s="4">
        <v>2.5</v>
      </c>
      <c r="L687" s="5">
        <v>36.454999999999998</v>
      </c>
      <c r="M687" s="5">
        <v>72.91</v>
      </c>
      <c r="N687" t="s">
        <v>6218</v>
      </c>
      <c r="O687" t="s">
        <v>6222</v>
      </c>
      <c r="P687" t="s">
        <v>6190</v>
      </c>
    </row>
    <row r="688" spans="1:16" x14ac:dyDescent="0.35">
      <c r="A688" s="19" t="s">
        <v>4365</v>
      </c>
      <c r="B688" s="27">
        <v>44330</v>
      </c>
      <c r="C688" s="19" t="s">
        <v>4366</v>
      </c>
      <c r="D688" s="11" t="s">
        <v>6163</v>
      </c>
      <c r="E688" s="19">
        <v>3</v>
      </c>
      <c r="F688" s="19" t="s">
        <v>4367</v>
      </c>
      <c r="G688" s="19" t="s">
        <v>4368</v>
      </c>
      <c r="H688" s="11" t="s">
        <v>19</v>
      </c>
      <c r="I688" s="11" t="s">
        <v>6192</v>
      </c>
      <c r="J688" s="11" t="s">
        <v>6187</v>
      </c>
      <c r="K688" s="28">
        <v>0.2</v>
      </c>
      <c r="L688" s="29">
        <v>2.6849999999999996</v>
      </c>
      <c r="M688" s="29">
        <v>8.0549999999999997</v>
      </c>
      <c r="N688" s="11" t="s">
        <v>6219</v>
      </c>
      <c r="O688" s="11" t="s">
        <v>6224</v>
      </c>
      <c r="P688" s="11" t="s">
        <v>6190</v>
      </c>
    </row>
    <row r="689" spans="1:16" x14ac:dyDescent="0.35">
      <c r="A689" s="2" t="s">
        <v>4371</v>
      </c>
      <c r="B689" s="3">
        <v>43471</v>
      </c>
      <c r="C689" s="2" t="s">
        <v>4372</v>
      </c>
      <c r="D689" t="s">
        <v>6139</v>
      </c>
      <c r="E689" s="2">
        <v>2</v>
      </c>
      <c r="F689" s="2" t="s">
        <v>4373</v>
      </c>
      <c r="G689" s="2" t="s">
        <v>4374</v>
      </c>
      <c r="H689" t="s">
        <v>19</v>
      </c>
      <c r="I689" t="s">
        <v>6194</v>
      </c>
      <c r="J689" t="s">
        <v>6188</v>
      </c>
      <c r="K689" s="4">
        <v>0.5</v>
      </c>
      <c r="L689" s="5">
        <v>8.25</v>
      </c>
      <c r="M689" s="5">
        <v>16.5</v>
      </c>
      <c r="N689" t="s">
        <v>6217</v>
      </c>
      <c r="O689" t="s">
        <v>6221</v>
      </c>
      <c r="P689" t="s">
        <v>6191</v>
      </c>
    </row>
    <row r="690" spans="1:16" x14ac:dyDescent="0.35">
      <c r="A690" s="19" t="s">
        <v>4377</v>
      </c>
      <c r="B690" s="27">
        <v>43579</v>
      </c>
      <c r="C690" s="19" t="s">
        <v>4378</v>
      </c>
      <c r="D690" s="11" t="s">
        <v>6140</v>
      </c>
      <c r="E690" s="19">
        <v>5</v>
      </c>
      <c r="F690" s="19" t="s">
        <v>4379</v>
      </c>
      <c r="G690" s="19" t="s">
        <v>4380</v>
      </c>
      <c r="H690" s="11" t="s">
        <v>318</v>
      </c>
      <c r="I690" s="11" t="s">
        <v>6193</v>
      </c>
      <c r="J690" s="11" t="s">
        <v>6186</v>
      </c>
      <c r="K690" s="28">
        <v>1</v>
      </c>
      <c r="L690" s="29">
        <v>12.95</v>
      </c>
      <c r="M690" s="29">
        <v>64.75</v>
      </c>
      <c r="N690" s="11" t="s">
        <v>6216</v>
      </c>
      <c r="O690" s="11" t="s">
        <v>6222</v>
      </c>
      <c r="P690" s="11" t="s">
        <v>6191</v>
      </c>
    </row>
    <row r="691" spans="1:16" x14ac:dyDescent="0.35">
      <c r="A691" s="2" t="s">
        <v>4383</v>
      </c>
      <c r="B691" s="3">
        <v>44346</v>
      </c>
      <c r="C691" s="2" t="s">
        <v>4384</v>
      </c>
      <c r="D691" t="s">
        <v>6157</v>
      </c>
      <c r="E691" s="2">
        <v>5</v>
      </c>
      <c r="F691" s="2" t="s">
        <v>4385</v>
      </c>
      <c r="G691" s="2" t="s">
        <v>4386</v>
      </c>
      <c r="H691" t="s">
        <v>19</v>
      </c>
      <c r="I691" t="s">
        <v>6193</v>
      </c>
      <c r="J691" t="s">
        <v>6188</v>
      </c>
      <c r="K691" s="4">
        <v>0.5</v>
      </c>
      <c r="L691" s="5">
        <v>6.75</v>
      </c>
      <c r="M691" s="5">
        <v>33.75</v>
      </c>
      <c r="N691" t="s">
        <v>6216</v>
      </c>
      <c r="O691" t="s">
        <v>6221</v>
      </c>
      <c r="P691" t="s">
        <v>6191</v>
      </c>
    </row>
    <row r="692" spans="1:16" x14ac:dyDescent="0.35">
      <c r="A692" s="19" t="s">
        <v>4389</v>
      </c>
      <c r="B692" s="27">
        <v>44754</v>
      </c>
      <c r="C692" s="19" t="s">
        <v>4390</v>
      </c>
      <c r="D692" s="11" t="s">
        <v>6165</v>
      </c>
      <c r="E692" s="19">
        <v>6</v>
      </c>
      <c r="F692" s="19" t="s">
        <v>4391</v>
      </c>
      <c r="G692" s="19" t="s">
        <v>6223</v>
      </c>
      <c r="H692" s="11" t="s">
        <v>19</v>
      </c>
      <c r="I692" s="11" t="s">
        <v>6195</v>
      </c>
      <c r="J692" s="11" t="s">
        <v>6187</v>
      </c>
      <c r="K692" s="28">
        <v>2.5</v>
      </c>
      <c r="L692" s="29">
        <v>29.784999999999997</v>
      </c>
      <c r="M692" s="29">
        <v>178.70999999999998</v>
      </c>
      <c r="N692" s="11" t="s">
        <v>6218</v>
      </c>
      <c r="O692" s="11" t="s">
        <v>6224</v>
      </c>
      <c r="P692" s="11" t="s">
        <v>6191</v>
      </c>
    </row>
    <row r="693" spans="1:16" x14ac:dyDescent="0.35">
      <c r="A693" s="2" t="s">
        <v>4393</v>
      </c>
      <c r="B693" s="3">
        <v>44227</v>
      </c>
      <c r="C693" s="2" t="s">
        <v>4434</v>
      </c>
      <c r="D693" t="s">
        <v>6155</v>
      </c>
      <c r="E693" s="2">
        <v>2</v>
      </c>
      <c r="F693" s="2" t="s">
        <v>4435</v>
      </c>
      <c r="G693" s="2" t="s">
        <v>4436</v>
      </c>
      <c r="H693" t="s">
        <v>318</v>
      </c>
      <c r="I693" t="s">
        <v>6193</v>
      </c>
      <c r="J693" t="s">
        <v>6188</v>
      </c>
      <c r="K693" s="4">
        <v>1</v>
      </c>
      <c r="L693" s="5">
        <v>11.25</v>
      </c>
      <c r="M693" s="5">
        <v>22.5</v>
      </c>
      <c r="N693" t="s">
        <v>6216</v>
      </c>
      <c r="O693" t="s">
        <v>6221</v>
      </c>
      <c r="P693" t="s">
        <v>6191</v>
      </c>
    </row>
    <row r="694" spans="1:16" x14ac:dyDescent="0.35">
      <c r="A694" s="19" t="s">
        <v>4399</v>
      </c>
      <c r="B694" s="27">
        <v>43720</v>
      </c>
      <c r="C694" s="19" t="s">
        <v>4400</v>
      </c>
      <c r="D694" s="11" t="s">
        <v>6143</v>
      </c>
      <c r="E694" s="19">
        <v>1</v>
      </c>
      <c r="F694" s="19" t="s">
        <v>4401</v>
      </c>
      <c r="G694" s="19" t="s">
        <v>4402</v>
      </c>
      <c r="H694" s="11" t="s">
        <v>19</v>
      </c>
      <c r="I694" s="11" t="s">
        <v>6195</v>
      </c>
      <c r="J694" s="11" t="s">
        <v>6187</v>
      </c>
      <c r="K694" s="28">
        <v>1</v>
      </c>
      <c r="L694" s="29">
        <v>12.95</v>
      </c>
      <c r="M694" s="29">
        <v>12.95</v>
      </c>
      <c r="N694" s="11" t="s">
        <v>6218</v>
      </c>
      <c r="O694" s="11" t="s">
        <v>6224</v>
      </c>
      <c r="P694" s="11" t="s">
        <v>6191</v>
      </c>
    </row>
    <row r="695" spans="1:16" x14ac:dyDescent="0.35">
      <c r="A695" s="2" t="s">
        <v>4405</v>
      </c>
      <c r="B695" s="3">
        <v>44012</v>
      </c>
      <c r="C695" s="2" t="s">
        <v>4406</v>
      </c>
      <c r="D695" t="s">
        <v>6175</v>
      </c>
      <c r="E695" s="2">
        <v>2</v>
      </c>
      <c r="F695" s="2" t="s">
        <v>4407</v>
      </c>
      <c r="G695" s="2" t="s">
        <v>4408</v>
      </c>
      <c r="H695" t="s">
        <v>19</v>
      </c>
      <c r="I695" t="s">
        <v>6193</v>
      </c>
      <c r="J695" t="s">
        <v>6188</v>
      </c>
      <c r="K695" s="4">
        <v>2.5</v>
      </c>
      <c r="L695" s="5">
        <v>25.874999999999996</v>
      </c>
      <c r="M695" s="5">
        <v>51.749999999999993</v>
      </c>
      <c r="N695" t="s">
        <v>6216</v>
      </c>
      <c r="O695" t="s">
        <v>6221</v>
      </c>
      <c r="P695" t="s">
        <v>6190</v>
      </c>
    </row>
    <row r="696" spans="1:16" x14ac:dyDescent="0.35">
      <c r="A696" s="19" t="s">
        <v>4411</v>
      </c>
      <c r="B696" s="27">
        <v>43915</v>
      </c>
      <c r="C696" s="19" t="s">
        <v>4412</v>
      </c>
      <c r="D696" s="11" t="s">
        <v>6144</v>
      </c>
      <c r="E696" s="19">
        <v>5</v>
      </c>
      <c r="F696" s="19" t="s">
        <v>4413</v>
      </c>
      <c r="G696" s="19" t="s">
        <v>4414</v>
      </c>
      <c r="H696" s="11" t="s">
        <v>19</v>
      </c>
      <c r="I696" s="11" t="s">
        <v>6194</v>
      </c>
      <c r="J696" s="11" t="s">
        <v>6187</v>
      </c>
      <c r="K696" s="28">
        <v>0.5</v>
      </c>
      <c r="L696" s="29">
        <v>7.29</v>
      </c>
      <c r="M696" s="29">
        <v>36.450000000000003</v>
      </c>
      <c r="N696" s="11" t="s">
        <v>6217</v>
      </c>
      <c r="O696" s="11" t="s">
        <v>6224</v>
      </c>
      <c r="P696" s="11" t="s">
        <v>6191</v>
      </c>
    </row>
    <row r="697" spans="1:16" x14ac:dyDescent="0.35">
      <c r="A697" s="2" t="s">
        <v>4417</v>
      </c>
      <c r="B697" s="3">
        <v>44300</v>
      </c>
      <c r="C697" s="2" t="s">
        <v>4418</v>
      </c>
      <c r="D697" t="s">
        <v>6164</v>
      </c>
      <c r="E697" s="2">
        <v>5</v>
      </c>
      <c r="F697" s="2" t="s">
        <v>4419</v>
      </c>
      <c r="G697" s="2" t="s">
        <v>4420</v>
      </c>
      <c r="H697" t="s">
        <v>19</v>
      </c>
      <c r="I697" t="s">
        <v>6195</v>
      </c>
      <c r="J697" t="s">
        <v>6186</v>
      </c>
      <c r="K697" s="4">
        <v>2.5</v>
      </c>
      <c r="L697" s="5">
        <v>36.454999999999998</v>
      </c>
      <c r="M697" s="5">
        <v>182.27499999999998</v>
      </c>
      <c r="N697" t="s">
        <v>6218</v>
      </c>
      <c r="O697" t="s">
        <v>6222</v>
      </c>
      <c r="P697" t="s">
        <v>6190</v>
      </c>
    </row>
    <row r="698" spans="1:16" x14ac:dyDescent="0.35">
      <c r="A698" s="19" t="s">
        <v>4423</v>
      </c>
      <c r="B698" s="27">
        <v>43693</v>
      </c>
      <c r="C698" s="19" t="s">
        <v>4424</v>
      </c>
      <c r="D698" s="11" t="s">
        <v>6169</v>
      </c>
      <c r="E698" s="19">
        <v>4</v>
      </c>
      <c r="F698" s="19" t="s">
        <v>4425</v>
      </c>
      <c r="G698" s="19" t="s">
        <v>4426</v>
      </c>
      <c r="H698" s="11" t="s">
        <v>19</v>
      </c>
      <c r="I698" s="11" t="s">
        <v>6195</v>
      </c>
      <c r="J698" s="11" t="s">
        <v>6187</v>
      </c>
      <c r="K698" s="28">
        <v>0.5</v>
      </c>
      <c r="L698" s="29">
        <v>7.77</v>
      </c>
      <c r="M698" s="29">
        <v>31.08</v>
      </c>
      <c r="N698" s="11" t="s">
        <v>6218</v>
      </c>
      <c r="O698" s="11" t="s">
        <v>6224</v>
      </c>
      <c r="P698" s="11" t="s">
        <v>6191</v>
      </c>
    </row>
    <row r="699" spans="1:16" x14ac:dyDescent="0.35">
      <c r="A699" s="2" t="s">
        <v>4429</v>
      </c>
      <c r="B699" s="3">
        <v>44547</v>
      </c>
      <c r="C699" s="2" t="s">
        <v>4430</v>
      </c>
      <c r="D699" t="s">
        <v>6157</v>
      </c>
      <c r="E699" s="2">
        <v>3</v>
      </c>
      <c r="F699" s="2" t="s">
        <v>4431</v>
      </c>
      <c r="G699" s="2" t="s">
        <v>6223</v>
      </c>
      <c r="H699" t="s">
        <v>318</v>
      </c>
      <c r="I699" t="s">
        <v>6193</v>
      </c>
      <c r="J699" t="s">
        <v>6188</v>
      </c>
      <c r="K699" s="4">
        <v>0.5</v>
      </c>
      <c r="L699" s="5">
        <v>6.75</v>
      </c>
      <c r="M699" s="5">
        <v>20.25</v>
      </c>
      <c r="N699" t="s">
        <v>6216</v>
      </c>
      <c r="O699" t="s">
        <v>6221</v>
      </c>
      <c r="P699" t="s">
        <v>6191</v>
      </c>
    </row>
    <row r="700" spans="1:16" x14ac:dyDescent="0.35">
      <c r="A700" s="19" t="s">
        <v>4433</v>
      </c>
      <c r="B700" s="27">
        <v>43830</v>
      </c>
      <c r="C700" s="19" t="s">
        <v>4434</v>
      </c>
      <c r="D700" s="11" t="s">
        <v>6143</v>
      </c>
      <c r="E700" s="19">
        <v>2</v>
      </c>
      <c r="F700" s="19" t="s">
        <v>4435</v>
      </c>
      <c r="G700" s="19" t="s">
        <v>4436</v>
      </c>
      <c r="H700" s="11" t="s">
        <v>318</v>
      </c>
      <c r="I700" s="11" t="s">
        <v>6195</v>
      </c>
      <c r="J700" s="11" t="s">
        <v>6187</v>
      </c>
      <c r="K700" s="28">
        <v>1</v>
      </c>
      <c r="L700" s="29">
        <v>12.95</v>
      </c>
      <c r="M700" s="29">
        <v>25.9</v>
      </c>
      <c r="N700" s="11" t="s">
        <v>6218</v>
      </c>
      <c r="O700" s="11" t="s">
        <v>6224</v>
      </c>
      <c r="P700" s="11" t="s">
        <v>6191</v>
      </c>
    </row>
    <row r="701" spans="1:16" x14ac:dyDescent="0.35">
      <c r="A701" s="2" t="s">
        <v>4439</v>
      </c>
      <c r="B701" s="3">
        <v>44298</v>
      </c>
      <c r="C701" s="2" t="s">
        <v>4440</v>
      </c>
      <c r="D701" t="s">
        <v>6158</v>
      </c>
      <c r="E701" s="2">
        <v>4</v>
      </c>
      <c r="F701" s="2" t="s">
        <v>4441</v>
      </c>
      <c r="G701" s="2" t="s">
        <v>4442</v>
      </c>
      <c r="H701" t="s">
        <v>19</v>
      </c>
      <c r="I701" t="s">
        <v>6193</v>
      </c>
      <c r="J701" t="s">
        <v>6187</v>
      </c>
      <c r="K701" s="4">
        <v>0.5</v>
      </c>
      <c r="L701" s="5">
        <v>5.97</v>
      </c>
      <c r="M701" s="5">
        <v>23.88</v>
      </c>
      <c r="N701" t="s">
        <v>6216</v>
      </c>
      <c r="O701" t="s">
        <v>6224</v>
      </c>
      <c r="P701" t="s">
        <v>6190</v>
      </c>
    </row>
    <row r="702" spans="1:16" x14ac:dyDescent="0.35">
      <c r="A702" s="19" t="s">
        <v>4445</v>
      </c>
      <c r="B702" s="27">
        <v>43736</v>
      </c>
      <c r="C702" s="19" t="s">
        <v>4446</v>
      </c>
      <c r="D702" s="11" t="s">
        <v>6161</v>
      </c>
      <c r="E702" s="19">
        <v>2</v>
      </c>
      <c r="F702" s="19" t="s">
        <v>4447</v>
      </c>
      <c r="G702" s="19" t="s">
        <v>4448</v>
      </c>
      <c r="H702" s="11" t="s">
        <v>19</v>
      </c>
      <c r="I702" s="11" t="s">
        <v>6195</v>
      </c>
      <c r="J702" s="11" t="s">
        <v>6186</v>
      </c>
      <c r="K702" s="28">
        <v>0.5</v>
      </c>
      <c r="L702" s="29">
        <v>9.51</v>
      </c>
      <c r="M702" s="29">
        <v>19.02</v>
      </c>
      <c r="N702" s="11" t="s">
        <v>6218</v>
      </c>
      <c r="O702" s="11" t="s">
        <v>6222</v>
      </c>
      <c r="P702" s="11" t="s">
        <v>6191</v>
      </c>
    </row>
    <row r="703" spans="1:16" x14ac:dyDescent="0.35">
      <c r="A703" s="2" t="s">
        <v>4450</v>
      </c>
      <c r="B703" s="3">
        <v>44727</v>
      </c>
      <c r="C703" s="2" t="s">
        <v>4451</v>
      </c>
      <c r="D703" t="s">
        <v>6158</v>
      </c>
      <c r="E703" s="2">
        <v>5</v>
      </c>
      <c r="F703" s="2" t="s">
        <v>4452</v>
      </c>
      <c r="G703" s="2" t="s">
        <v>4453</v>
      </c>
      <c r="H703" t="s">
        <v>318</v>
      </c>
      <c r="I703" t="s">
        <v>6193</v>
      </c>
      <c r="J703" t="s">
        <v>6187</v>
      </c>
      <c r="K703" s="4">
        <v>0.5</v>
      </c>
      <c r="L703" s="5">
        <v>5.97</v>
      </c>
      <c r="M703" s="5">
        <v>29.849999999999998</v>
      </c>
      <c r="N703" t="s">
        <v>6216</v>
      </c>
      <c r="O703" t="s">
        <v>6224</v>
      </c>
      <c r="P703" t="s">
        <v>6190</v>
      </c>
    </row>
    <row r="704" spans="1:16" x14ac:dyDescent="0.35">
      <c r="A704" s="19" t="s">
        <v>4456</v>
      </c>
      <c r="B704" s="27">
        <v>43661</v>
      </c>
      <c r="C704" s="19" t="s">
        <v>4457</v>
      </c>
      <c r="D704" s="11" t="s">
        <v>6180</v>
      </c>
      <c r="E704" s="19">
        <v>1</v>
      </c>
      <c r="F704" s="19" t="s">
        <v>4458</v>
      </c>
      <c r="G704" s="19" t="s">
        <v>4459</v>
      </c>
      <c r="H704" s="11" t="s">
        <v>19</v>
      </c>
      <c r="I704" s="11" t="s">
        <v>6193</v>
      </c>
      <c r="J704" s="11" t="s">
        <v>6186</v>
      </c>
      <c r="K704" s="28">
        <v>0.5</v>
      </c>
      <c r="L704" s="29">
        <v>7.77</v>
      </c>
      <c r="M704" s="29">
        <v>7.77</v>
      </c>
      <c r="N704" s="11" t="s">
        <v>6216</v>
      </c>
      <c r="O704" s="11" t="s">
        <v>6222</v>
      </c>
      <c r="P704" s="11" t="s">
        <v>6190</v>
      </c>
    </row>
    <row r="705" spans="1:16" x14ac:dyDescent="0.35">
      <c r="A705" s="2" t="s">
        <v>4461</v>
      </c>
      <c r="B705" s="3">
        <v>43506</v>
      </c>
      <c r="C705" s="2" t="s">
        <v>4462</v>
      </c>
      <c r="D705" t="s">
        <v>6165</v>
      </c>
      <c r="E705" s="2">
        <v>4</v>
      </c>
      <c r="F705" s="2" t="s">
        <v>4463</v>
      </c>
      <c r="G705" s="2" t="s">
        <v>6223</v>
      </c>
      <c r="H705" t="s">
        <v>318</v>
      </c>
      <c r="I705" t="s">
        <v>6195</v>
      </c>
      <c r="J705" t="s">
        <v>6187</v>
      </c>
      <c r="K705" s="4">
        <v>2.5</v>
      </c>
      <c r="L705" s="5">
        <v>29.784999999999997</v>
      </c>
      <c r="M705" s="5">
        <v>119.13999999999999</v>
      </c>
      <c r="N705" t="s">
        <v>6218</v>
      </c>
      <c r="O705" t="s">
        <v>6224</v>
      </c>
      <c r="P705" t="s">
        <v>6190</v>
      </c>
    </row>
    <row r="706" spans="1:16" x14ac:dyDescent="0.35">
      <c r="A706" s="19" t="s">
        <v>4466</v>
      </c>
      <c r="B706" s="27">
        <v>44716</v>
      </c>
      <c r="C706" s="19" t="s">
        <v>4467</v>
      </c>
      <c r="D706" s="11" t="s">
        <v>6153</v>
      </c>
      <c r="E706" s="19">
        <v>6</v>
      </c>
      <c r="F706" s="19" t="s">
        <v>4468</v>
      </c>
      <c r="G706" s="19" t="s">
        <v>6223</v>
      </c>
      <c r="H706" s="11" t="s">
        <v>19</v>
      </c>
      <c r="I706" s="11" t="s">
        <v>6194</v>
      </c>
      <c r="J706" s="11" t="s">
        <v>6187</v>
      </c>
      <c r="K706" s="28">
        <v>0.2</v>
      </c>
      <c r="L706" s="29">
        <v>3.645</v>
      </c>
      <c r="M706" s="29">
        <v>21.87</v>
      </c>
      <c r="N706" s="11" t="s">
        <v>6217</v>
      </c>
      <c r="O706" s="11" t="s">
        <v>6224</v>
      </c>
      <c r="P706" s="11" t="s">
        <v>6190</v>
      </c>
    </row>
    <row r="707" spans="1:16" x14ac:dyDescent="0.35">
      <c r="A707" s="2" t="s">
        <v>4471</v>
      </c>
      <c r="B707" s="3">
        <v>44114</v>
      </c>
      <c r="C707" s="2" t="s">
        <v>4472</v>
      </c>
      <c r="D707" t="s">
        <v>6176</v>
      </c>
      <c r="E707" s="2">
        <v>2</v>
      </c>
      <c r="F707" s="2" t="s">
        <v>4473</v>
      </c>
      <c r="G707" s="2" t="s">
        <v>4474</v>
      </c>
      <c r="H707" t="s">
        <v>19</v>
      </c>
      <c r="I707" t="s">
        <v>6194</v>
      </c>
      <c r="J707" t="s">
        <v>6186</v>
      </c>
      <c r="K707" s="4">
        <v>0.5</v>
      </c>
      <c r="L707" s="5">
        <v>8.91</v>
      </c>
      <c r="M707" s="5">
        <v>17.82</v>
      </c>
      <c r="N707" t="s">
        <v>6217</v>
      </c>
      <c r="O707" t="s">
        <v>6222</v>
      </c>
      <c r="P707" t="s">
        <v>6191</v>
      </c>
    </row>
    <row r="708" spans="1:16" x14ac:dyDescent="0.35">
      <c r="A708" s="19" t="s">
        <v>4477</v>
      </c>
      <c r="B708" s="27">
        <v>44353</v>
      </c>
      <c r="C708" s="19" t="s">
        <v>4478</v>
      </c>
      <c r="D708" s="11" t="s">
        <v>6156</v>
      </c>
      <c r="E708" s="19">
        <v>3</v>
      </c>
      <c r="F708" s="19" t="s">
        <v>4479</v>
      </c>
      <c r="G708" s="19" t="s">
        <v>4480</v>
      </c>
      <c r="H708" s="11" t="s">
        <v>19</v>
      </c>
      <c r="I708" s="11" t="s">
        <v>6194</v>
      </c>
      <c r="J708" s="11" t="s">
        <v>6188</v>
      </c>
      <c r="K708" s="28">
        <v>0.2</v>
      </c>
      <c r="L708" s="29">
        <v>4.125</v>
      </c>
      <c r="M708" s="29">
        <v>12.375</v>
      </c>
      <c r="N708" s="11" t="s">
        <v>6217</v>
      </c>
      <c r="O708" s="11" t="s">
        <v>6221</v>
      </c>
      <c r="P708" s="11" t="s">
        <v>6191</v>
      </c>
    </row>
    <row r="709" spans="1:16" x14ac:dyDescent="0.35">
      <c r="A709" s="2" t="s">
        <v>4483</v>
      </c>
      <c r="B709" s="3">
        <v>43540</v>
      </c>
      <c r="C709" s="2" t="s">
        <v>4484</v>
      </c>
      <c r="D709" t="s">
        <v>6143</v>
      </c>
      <c r="E709" s="2">
        <v>2</v>
      </c>
      <c r="F709" s="2" t="s">
        <v>4485</v>
      </c>
      <c r="G709" s="2" t="s">
        <v>6223</v>
      </c>
      <c r="H709" t="s">
        <v>318</v>
      </c>
      <c r="I709" t="s">
        <v>6195</v>
      </c>
      <c r="J709" t="s">
        <v>6187</v>
      </c>
      <c r="K709" s="4">
        <v>1</v>
      </c>
      <c r="L709" s="5">
        <v>12.95</v>
      </c>
      <c r="M709" s="5">
        <v>25.9</v>
      </c>
      <c r="N709" t="s">
        <v>6218</v>
      </c>
      <c r="O709" t="s">
        <v>6224</v>
      </c>
      <c r="P709" t="s">
        <v>6191</v>
      </c>
    </row>
    <row r="710" spans="1:16" x14ac:dyDescent="0.35">
      <c r="A710" s="19" t="s">
        <v>4488</v>
      </c>
      <c r="B710" s="27">
        <v>43804</v>
      </c>
      <c r="C710" s="19" t="s">
        <v>4489</v>
      </c>
      <c r="D710" s="11" t="s">
        <v>6157</v>
      </c>
      <c r="E710" s="19">
        <v>2</v>
      </c>
      <c r="F710" s="19" t="s">
        <v>4490</v>
      </c>
      <c r="G710" s="19" t="s">
        <v>4491</v>
      </c>
      <c r="H710" s="11" t="s">
        <v>19</v>
      </c>
      <c r="I710" s="11" t="s">
        <v>6193</v>
      </c>
      <c r="J710" s="11" t="s">
        <v>6188</v>
      </c>
      <c r="K710" s="28">
        <v>0.5</v>
      </c>
      <c r="L710" s="29">
        <v>6.75</v>
      </c>
      <c r="M710" s="29">
        <v>13.5</v>
      </c>
      <c r="N710" s="11" t="s">
        <v>6216</v>
      </c>
      <c r="O710" s="11" t="s">
        <v>6221</v>
      </c>
      <c r="P710" s="11" t="s">
        <v>6190</v>
      </c>
    </row>
    <row r="711" spans="1:16" x14ac:dyDescent="0.35">
      <c r="A711" s="2" t="s">
        <v>4494</v>
      </c>
      <c r="B711" s="3">
        <v>43485</v>
      </c>
      <c r="C711" s="2" t="s">
        <v>4495</v>
      </c>
      <c r="D711" t="s">
        <v>6176</v>
      </c>
      <c r="E711" s="2">
        <v>2</v>
      </c>
      <c r="F711" s="2" t="s">
        <v>4496</v>
      </c>
      <c r="G711" s="2" t="s">
        <v>6223</v>
      </c>
      <c r="H711" t="s">
        <v>19</v>
      </c>
      <c r="I711" t="s">
        <v>6194</v>
      </c>
      <c r="J711" t="s">
        <v>6186</v>
      </c>
      <c r="K711" s="4">
        <v>0.5</v>
      </c>
      <c r="L711" s="5">
        <v>8.91</v>
      </c>
      <c r="M711" s="5">
        <v>17.82</v>
      </c>
      <c r="N711" t="s">
        <v>6217</v>
      </c>
      <c r="O711" t="s">
        <v>6222</v>
      </c>
      <c r="P711" t="s">
        <v>6190</v>
      </c>
    </row>
    <row r="712" spans="1:16" x14ac:dyDescent="0.35">
      <c r="A712" s="19" t="s">
        <v>4499</v>
      </c>
      <c r="B712" s="27">
        <v>44655</v>
      </c>
      <c r="C712" s="19" t="s">
        <v>4500</v>
      </c>
      <c r="D712" s="11" t="s">
        <v>6139</v>
      </c>
      <c r="E712" s="19">
        <v>3</v>
      </c>
      <c r="F712" s="19" t="s">
        <v>4501</v>
      </c>
      <c r="G712" s="19" t="s">
        <v>4502</v>
      </c>
      <c r="H712" s="11" t="s">
        <v>19</v>
      </c>
      <c r="I712" s="11" t="s">
        <v>6194</v>
      </c>
      <c r="J712" s="11" t="s">
        <v>6188</v>
      </c>
      <c r="K712" s="28">
        <v>0.5</v>
      </c>
      <c r="L712" s="29">
        <v>8.25</v>
      </c>
      <c r="M712" s="29">
        <v>24.75</v>
      </c>
      <c r="N712" s="11" t="s">
        <v>6217</v>
      </c>
      <c r="O712" s="11" t="s">
        <v>6221</v>
      </c>
      <c r="P712" s="11" t="s">
        <v>6191</v>
      </c>
    </row>
    <row r="713" spans="1:16" x14ac:dyDescent="0.35">
      <c r="A713" s="2" t="s">
        <v>4505</v>
      </c>
      <c r="B713" s="3">
        <v>44600</v>
      </c>
      <c r="C713" s="2" t="s">
        <v>4506</v>
      </c>
      <c r="D713" t="s">
        <v>6174</v>
      </c>
      <c r="E713" s="2">
        <v>6</v>
      </c>
      <c r="F713" s="2" t="s">
        <v>4507</v>
      </c>
      <c r="G713" s="2" t="s">
        <v>4508</v>
      </c>
      <c r="H713" t="s">
        <v>19</v>
      </c>
      <c r="I713" t="s">
        <v>6192</v>
      </c>
      <c r="J713" t="s">
        <v>6188</v>
      </c>
      <c r="K713" s="4">
        <v>0.2</v>
      </c>
      <c r="L713" s="5">
        <v>2.9849999999999999</v>
      </c>
      <c r="M713" s="5">
        <v>17.91</v>
      </c>
      <c r="N713" t="s">
        <v>6219</v>
      </c>
      <c r="O713" t="s">
        <v>6221</v>
      </c>
      <c r="P713" t="s">
        <v>6191</v>
      </c>
    </row>
    <row r="714" spans="1:16" x14ac:dyDescent="0.35">
      <c r="A714" s="19" t="s">
        <v>4512</v>
      </c>
      <c r="B714" s="27">
        <v>43646</v>
      </c>
      <c r="C714" s="19" t="s">
        <v>4513</v>
      </c>
      <c r="D714" s="11" t="s">
        <v>6139</v>
      </c>
      <c r="E714" s="19">
        <v>2</v>
      </c>
      <c r="F714" s="19" t="s">
        <v>4514</v>
      </c>
      <c r="G714" s="19" t="s">
        <v>6223</v>
      </c>
      <c r="H714" s="11" t="s">
        <v>28</v>
      </c>
      <c r="I714" s="11" t="s">
        <v>6194</v>
      </c>
      <c r="J714" s="11" t="s">
        <v>6188</v>
      </c>
      <c r="K714" s="28">
        <v>0.5</v>
      </c>
      <c r="L714" s="29">
        <v>8.25</v>
      </c>
      <c r="M714" s="29">
        <v>16.5</v>
      </c>
      <c r="N714" s="11" t="s">
        <v>6217</v>
      </c>
      <c r="O714" s="11" t="s">
        <v>6221</v>
      </c>
      <c r="P714" s="11" t="s">
        <v>6191</v>
      </c>
    </row>
    <row r="715" spans="1:16" x14ac:dyDescent="0.35">
      <c r="A715" s="2" t="s">
        <v>4516</v>
      </c>
      <c r="B715" s="3">
        <v>43960</v>
      </c>
      <c r="C715" s="2" t="s">
        <v>4517</v>
      </c>
      <c r="D715" t="s">
        <v>6174</v>
      </c>
      <c r="E715" s="2">
        <v>1</v>
      </c>
      <c r="F715" s="2" t="s">
        <v>4518</v>
      </c>
      <c r="G715" s="2" t="s">
        <v>4519</v>
      </c>
      <c r="H715" t="s">
        <v>19</v>
      </c>
      <c r="I715" t="s">
        <v>6192</v>
      </c>
      <c r="J715" t="s">
        <v>6188</v>
      </c>
      <c r="K715" s="4">
        <v>0.2</v>
      </c>
      <c r="L715" s="5">
        <v>2.9849999999999999</v>
      </c>
      <c r="M715" s="5">
        <v>2.9849999999999999</v>
      </c>
      <c r="N715" t="s">
        <v>6219</v>
      </c>
      <c r="O715" t="s">
        <v>6221</v>
      </c>
      <c r="P715" t="s">
        <v>6191</v>
      </c>
    </row>
    <row r="716" spans="1:16" x14ac:dyDescent="0.35">
      <c r="A716" s="19" t="s">
        <v>4522</v>
      </c>
      <c r="B716" s="27">
        <v>44358</v>
      </c>
      <c r="C716" s="19" t="s">
        <v>4523</v>
      </c>
      <c r="D716" s="11" t="s">
        <v>6153</v>
      </c>
      <c r="E716" s="19">
        <v>4</v>
      </c>
      <c r="F716" s="19" t="s">
        <v>4524</v>
      </c>
      <c r="G716" s="19" t="s">
        <v>4525</v>
      </c>
      <c r="H716" s="11" t="s">
        <v>318</v>
      </c>
      <c r="I716" s="11" t="s">
        <v>6194</v>
      </c>
      <c r="J716" s="11" t="s">
        <v>6187</v>
      </c>
      <c r="K716" s="28">
        <v>0.2</v>
      </c>
      <c r="L716" s="29">
        <v>3.645</v>
      </c>
      <c r="M716" s="29">
        <v>14.58</v>
      </c>
      <c r="N716" s="11" t="s">
        <v>6217</v>
      </c>
      <c r="O716" s="11" t="s">
        <v>6224</v>
      </c>
      <c r="P716" s="11" t="s">
        <v>6190</v>
      </c>
    </row>
    <row r="717" spans="1:16" x14ac:dyDescent="0.35">
      <c r="A717" s="2" t="s">
        <v>4528</v>
      </c>
      <c r="B717" s="3">
        <v>44504</v>
      </c>
      <c r="C717" s="2" t="s">
        <v>4529</v>
      </c>
      <c r="D717" t="s">
        <v>6171</v>
      </c>
      <c r="E717" s="2">
        <v>6</v>
      </c>
      <c r="F717" s="2" t="s">
        <v>4530</v>
      </c>
      <c r="G717" s="2" t="s">
        <v>4531</v>
      </c>
      <c r="H717" t="s">
        <v>19</v>
      </c>
      <c r="I717" t="s">
        <v>6194</v>
      </c>
      <c r="J717" t="s">
        <v>6186</v>
      </c>
      <c r="K717" s="4">
        <v>1</v>
      </c>
      <c r="L717" s="5">
        <v>14.85</v>
      </c>
      <c r="M717" s="5">
        <v>89.1</v>
      </c>
      <c r="N717" t="s">
        <v>6217</v>
      </c>
      <c r="O717" t="s">
        <v>6222</v>
      </c>
      <c r="P717" t="s">
        <v>6191</v>
      </c>
    </row>
    <row r="718" spans="1:16" x14ac:dyDescent="0.35">
      <c r="A718" s="19" t="s">
        <v>4533</v>
      </c>
      <c r="B718" s="27">
        <v>44612</v>
      </c>
      <c r="C718" s="19" t="s">
        <v>4434</v>
      </c>
      <c r="D718" s="11" t="s">
        <v>6179</v>
      </c>
      <c r="E718" s="19">
        <v>3</v>
      </c>
      <c r="F718" s="19" t="s">
        <v>4435</v>
      </c>
      <c r="G718" s="19" t="s">
        <v>4436</v>
      </c>
      <c r="H718" s="11" t="s">
        <v>318</v>
      </c>
      <c r="I718" s="11" t="s">
        <v>6192</v>
      </c>
      <c r="J718" s="11" t="s">
        <v>6186</v>
      </c>
      <c r="K718" s="28">
        <v>1</v>
      </c>
      <c r="L718" s="29">
        <v>11.95</v>
      </c>
      <c r="M718" s="29">
        <v>35.849999999999994</v>
      </c>
      <c r="N718" s="11" t="s">
        <v>6219</v>
      </c>
      <c r="O718" s="11" t="s">
        <v>6222</v>
      </c>
      <c r="P718" s="11" t="s">
        <v>6191</v>
      </c>
    </row>
    <row r="719" spans="1:16" x14ac:dyDescent="0.35">
      <c r="A719" s="2" t="s">
        <v>4539</v>
      </c>
      <c r="B719" s="3">
        <v>43649</v>
      </c>
      <c r="C719" s="2" t="s">
        <v>4540</v>
      </c>
      <c r="D719" t="s">
        <v>6168</v>
      </c>
      <c r="E719" s="2">
        <v>3</v>
      </c>
      <c r="F719" s="2" t="s">
        <v>4541</v>
      </c>
      <c r="G719" s="2" t="s">
        <v>4542</v>
      </c>
      <c r="H719" t="s">
        <v>19</v>
      </c>
      <c r="I719" t="s">
        <v>6193</v>
      </c>
      <c r="J719" t="s">
        <v>6187</v>
      </c>
      <c r="K719" s="4">
        <v>2.5</v>
      </c>
      <c r="L719" s="5">
        <v>22.884999999999998</v>
      </c>
      <c r="M719" s="5">
        <v>68.655000000000001</v>
      </c>
      <c r="N719" t="s">
        <v>6216</v>
      </c>
      <c r="O719" t="s">
        <v>6224</v>
      </c>
      <c r="P719" t="s">
        <v>6191</v>
      </c>
    </row>
    <row r="720" spans="1:16" x14ac:dyDescent="0.35">
      <c r="A720" s="19" t="s">
        <v>4545</v>
      </c>
      <c r="B720" s="27">
        <v>44348</v>
      </c>
      <c r="C720" s="19" t="s">
        <v>4546</v>
      </c>
      <c r="D720" s="11" t="s">
        <v>6143</v>
      </c>
      <c r="E720" s="19">
        <v>3</v>
      </c>
      <c r="F720" s="19" t="s">
        <v>4547</v>
      </c>
      <c r="G720" s="19" t="s">
        <v>4548</v>
      </c>
      <c r="H720" s="11" t="s">
        <v>19</v>
      </c>
      <c r="I720" s="11" t="s">
        <v>6195</v>
      </c>
      <c r="J720" s="11" t="s">
        <v>6187</v>
      </c>
      <c r="K720" s="28">
        <v>1</v>
      </c>
      <c r="L720" s="29">
        <v>12.95</v>
      </c>
      <c r="M720" s="29">
        <v>38.849999999999994</v>
      </c>
      <c r="N720" s="11" t="s">
        <v>6218</v>
      </c>
      <c r="O720" s="11" t="s">
        <v>6224</v>
      </c>
      <c r="P720" s="11" t="s">
        <v>6191</v>
      </c>
    </row>
    <row r="721" spans="1:16" x14ac:dyDescent="0.35">
      <c r="A721" s="2" t="s">
        <v>4551</v>
      </c>
      <c r="B721" s="3">
        <v>44150</v>
      </c>
      <c r="C721" s="2" t="s">
        <v>4552</v>
      </c>
      <c r="D721" t="s">
        <v>6170</v>
      </c>
      <c r="E721" s="2">
        <v>5</v>
      </c>
      <c r="F721" s="2" t="s">
        <v>4553</v>
      </c>
      <c r="G721" s="2" t="s">
        <v>4554</v>
      </c>
      <c r="H721" t="s">
        <v>19</v>
      </c>
      <c r="I721" t="s">
        <v>6195</v>
      </c>
      <c r="J721" t="s">
        <v>6186</v>
      </c>
      <c r="K721" s="4">
        <v>1</v>
      </c>
      <c r="L721" s="5">
        <v>15.85</v>
      </c>
      <c r="M721" s="5">
        <v>79.25</v>
      </c>
      <c r="N721" t="s">
        <v>6218</v>
      </c>
      <c r="O721" t="s">
        <v>6222</v>
      </c>
      <c r="P721" t="s">
        <v>6190</v>
      </c>
    </row>
    <row r="722" spans="1:16" x14ac:dyDescent="0.35">
      <c r="A722" s="19" t="s">
        <v>4557</v>
      </c>
      <c r="B722" s="27">
        <v>44215</v>
      </c>
      <c r="C722" s="19" t="s">
        <v>4558</v>
      </c>
      <c r="D722" s="11" t="s">
        <v>6144</v>
      </c>
      <c r="E722" s="19">
        <v>5</v>
      </c>
      <c r="F722" s="19" t="s">
        <v>4559</v>
      </c>
      <c r="G722" s="19" t="s">
        <v>4560</v>
      </c>
      <c r="H722" s="11" t="s">
        <v>19</v>
      </c>
      <c r="I722" s="11" t="s">
        <v>6194</v>
      </c>
      <c r="J722" s="11" t="s">
        <v>6187</v>
      </c>
      <c r="K722" s="28">
        <v>0.5</v>
      </c>
      <c r="L722" s="29">
        <v>7.29</v>
      </c>
      <c r="M722" s="29">
        <v>36.450000000000003</v>
      </c>
      <c r="N722" s="11" t="s">
        <v>6217</v>
      </c>
      <c r="O722" s="11" t="s">
        <v>6224</v>
      </c>
      <c r="P722" s="11" t="s">
        <v>6190</v>
      </c>
    </row>
    <row r="723" spans="1:16" x14ac:dyDescent="0.35">
      <c r="A723" s="2" t="s">
        <v>4563</v>
      </c>
      <c r="B723" s="3">
        <v>44479</v>
      </c>
      <c r="C723" s="2" t="s">
        <v>4564</v>
      </c>
      <c r="D723" t="s">
        <v>6174</v>
      </c>
      <c r="E723" s="2">
        <v>3</v>
      </c>
      <c r="F723" s="2" t="s">
        <v>4565</v>
      </c>
      <c r="G723" s="2" t="s">
        <v>4566</v>
      </c>
      <c r="H723" t="s">
        <v>19</v>
      </c>
      <c r="I723" t="s">
        <v>6192</v>
      </c>
      <c r="J723" t="s">
        <v>6188</v>
      </c>
      <c r="K723" s="4">
        <v>0.2</v>
      </c>
      <c r="L723" s="5">
        <v>2.9849999999999999</v>
      </c>
      <c r="M723" s="5">
        <v>8.9550000000000001</v>
      </c>
      <c r="N723" t="s">
        <v>6219</v>
      </c>
      <c r="O723" t="s">
        <v>6221</v>
      </c>
      <c r="P723" t="s">
        <v>6190</v>
      </c>
    </row>
    <row r="724" spans="1:16" x14ac:dyDescent="0.35">
      <c r="A724" s="19" t="s">
        <v>4569</v>
      </c>
      <c r="B724" s="27">
        <v>44620</v>
      </c>
      <c r="C724" s="19" t="s">
        <v>4570</v>
      </c>
      <c r="D724" s="11" t="s">
        <v>6183</v>
      </c>
      <c r="E724" s="19">
        <v>2</v>
      </c>
      <c r="F724" s="19" t="s">
        <v>4571</v>
      </c>
      <c r="G724" s="19" t="s">
        <v>6223</v>
      </c>
      <c r="H724" s="11" t="s">
        <v>19</v>
      </c>
      <c r="I724" s="11" t="s">
        <v>6194</v>
      </c>
      <c r="J724" s="11" t="s">
        <v>6187</v>
      </c>
      <c r="K724" s="28">
        <v>1</v>
      </c>
      <c r="L724" s="29">
        <v>12.15</v>
      </c>
      <c r="M724" s="29">
        <v>24.3</v>
      </c>
      <c r="N724" s="11" t="s">
        <v>6217</v>
      </c>
      <c r="O724" s="11" t="s">
        <v>6224</v>
      </c>
      <c r="P724" s="11" t="s">
        <v>6191</v>
      </c>
    </row>
    <row r="725" spans="1:16" x14ac:dyDescent="0.35">
      <c r="A725" s="2" t="s">
        <v>4574</v>
      </c>
      <c r="B725" s="3">
        <v>44470</v>
      </c>
      <c r="C725" s="2" t="s">
        <v>4575</v>
      </c>
      <c r="D725" t="s">
        <v>6166</v>
      </c>
      <c r="E725" s="2">
        <v>2</v>
      </c>
      <c r="F725" s="2" t="s">
        <v>4576</v>
      </c>
      <c r="G725" s="2" t="s">
        <v>4577</v>
      </c>
      <c r="H725" t="s">
        <v>19</v>
      </c>
      <c r="I725" t="s">
        <v>6194</v>
      </c>
      <c r="J725" t="s">
        <v>6188</v>
      </c>
      <c r="K725" s="4">
        <v>2.5</v>
      </c>
      <c r="L725" s="5">
        <v>31.624999999999996</v>
      </c>
      <c r="M725" s="5">
        <v>63.249999999999993</v>
      </c>
      <c r="N725" t="s">
        <v>6217</v>
      </c>
      <c r="O725" t="s">
        <v>6221</v>
      </c>
      <c r="P725" t="s">
        <v>6191</v>
      </c>
    </row>
    <row r="726" spans="1:16" x14ac:dyDescent="0.35">
      <c r="A726" s="19" t="s">
        <v>4580</v>
      </c>
      <c r="B726" s="27">
        <v>44076</v>
      </c>
      <c r="C726" s="19" t="s">
        <v>4581</v>
      </c>
      <c r="D726" s="11" t="s">
        <v>6152</v>
      </c>
      <c r="E726" s="19">
        <v>2</v>
      </c>
      <c r="F726" s="19" t="s">
        <v>4582</v>
      </c>
      <c r="G726" s="19" t="s">
        <v>6223</v>
      </c>
      <c r="H726" s="11" t="s">
        <v>19</v>
      </c>
      <c r="I726" s="11" t="s">
        <v>6193</v>
      </c>
      <c r="J726" s="11" t="s">
        <v>6188</v>
      </c>
      <c r="K726" s="28">
        <v>0.2</v>
      </c>
      <c r="L726" s="29">
        <v>3.375</v>
      </c>
      <c r="M726" s="29">
        <v>6.75</v>
      </c>
      <c r="N726" s="11" t="s">
        <v>6216</v>
      </c>
      <c r="O726" s="11" t="s">
        <v>6221</v>
      </c>
      <c r="P726" s="11" t="s">
        <v>6190</v>
      </c>
    </row>
    <row r="727" spans="1:16" x14ac:dyDescent="0.35">
      <c r="A727" s="2" t="s">
        <v>4585</v>
      </c>
      <c r="B727" s="3">
        <v>44043</v>
      </c>
      <c r="C727" s="2" t="s">
        <v>4586</v>
      </c>
      <c r="D727" t="s">
        <v>6167</v>
      </c>
      <c r="E727" s="2">
        <v>6</v>
      </c>
      <c r="F727" s="2" t="s">
        <v>4587</v>
      </c>
      <c r="G727" s="2" t="s">
        <v>4588</v>
      </c>
      <c r="H727" t="s">
        <v>19</v>
      </c>
      <c r="I727" t="s">
        <v>6193</v>
      </c>
      <c r="J727" t="s">
        <v>6186</v>
      </c>
      <c r="K727" s="4">
        <v>0.2</v>
      </c>
      <c r="L727" s="5">
        <v>3.8849999999999998</v>
      </c>
      <c r="M727" s="5">
        <v>23.31</v>
      </c>
      <c r="N727" t="s">
        <v>6216</v>
      </c>
      <c r="O727" t="s">
        <v>6222</v>
      </c>
      <c r="P727" t="s">
        <v>6191</v>
      </c>
    </row>
    <row r="728" spans="1:16" x14ac:dyDescent="0.35">
      <c r="A728" s="19" t="s">
        <v>4591</v>
      </c>
      <c r="B728" s="27">
        <v>44571</v>
      </c>
      <c r="C728" s="19" t="s">
        <v>4592</v>
      </c>
      <c r="D728" s="11" t="s">
        <v>6164</v>
      </c>
      <c r="E728" s="19">
        <v>4</v>
      </c>
      <c r="F728" s="19" t="s">
        <v>4593</v>
      </c>
      <c r="G728" s="19" t="s">
        <v>6223</v>
      </c>
      <c r="H728" s="11" t="s">
        <v>19</v>
      </c>
      <c r="I728" s="11" t="s">
        <v>6195</v>
      </c>
      <c r="J728" s="11" t="s">
        <v>6186</v>
      </c>
      <c r="K728" s="28">
        <v>2.5</v>
      </c>
      <c r="L728" s="29">
        <v>36.454999999999998</v>
      </c>
      <c r="M728" s="29">
        <v>145.82</v>
      </c>
      <c r="N728" s="11" t="s">
        <v>6218</v>
      </c>
      <c r="O728" s="11" t="s">
        <v>6222</v>
      </c>
      <c r="P728" s="11" t="s">
        <v>6191</v>
      </c>
    </row>
    <row r="729" spans="1:16" x14ac:dyDescent="0.35">
      <c r="A729" s="2" t="s">
        <v>4596</v>
      </c>
      <c r="B729" s="3">
        <v>44264</v>
      </c>
      <c r="C729" s="2" t="s">
        <v>4597</v>
      </c>
      <c r="D729" t="s">
        <v>6146</v>
      </c>
      <c r="E729" s="2">
        <v>5</v>
      </c>
      <c r="F729" s="2" t="s">
        <v>4598</v>
      </c>
      <c r="G729" s="2" t="s">
        <v>4599</v>
      </c>
      <c r="H729" t="s">
        <v>318</v>
      </c>
      <c r="I729" t="s">
        <v>6192</v>
      </c>
      <c r="J729" t="s">
        <v>6188</v>
      </c>
      <c r="K729" s="4">
        <v>0.5</v>
      </c>
      <c r="L729" s="5">
        <v>5.97</v>
      </c>
      <c r="M729" s="5">
        <v>29.849999999999998</v>
      </c>
      <c r="N729" t="s">
        <v>6219</v>
      </c>
      <c r="O729" t="s">
        <v>6221</v>
      </c>
      <c r="P729" t="s">
        <v>6190</v>
      </c>
    </row>
    <row r="730" spans="1:16" x14ac:dyDescent="0.35">
      <c r="A730" s="19" t="s">
        <v>4602</v>
      </c>
      <c r="B730" s="27">
        <v>44155</v>
      </c>
      <c r="C730" s="19" t="s">
        <v>4603</v>
      </c>
      <c r="D730" s="11" t="s">
        <v>6144</v>
      </c>
      <c r="E730" s="19">
        <v>3</v>
      </c>
      <c r="F730" s="19" t="s">
        <v>4604</v>
      </c>
      <c r="G730" s="19" t="s">
        <v>4605</v>
      </c>
      <c r="H730" s="11" t="s">
        <v>19</v>
      </c>
      <c r="I730" s="11" t="s">
        <v>6194</v>
      </c>
      <c r="J730" s="11" t="s">
        <v>6187</v>
      </c>
      <c r="K730" s="28">
        <v>0.5</v>
      </c>
      <c r="L730" s="29">
        <v>7.29</v>
      </c>
      <c r="M730" s="29">
        <v>21.87</v>
      </c>
      <c r="N730" s="11" t="s">
        <v>6217</v>
      </c>
      <c r="O730" s="11" t="s">
        <v>6224</v>
      </c>
      <c r="P730" s="11" t="s">
        <v>6190</v>
      </c>
    </row>
    <row r="731" spans="1:16" x14ac:dyDescent="0.35">
      <c r="A731" s="2" t="s">
        <v>4608</v>
      </c>
      <c r="B731" s="3">
        <v>44634</v>
      </c>
      <c r="C731" s="2" t="s">
        <v>4609</v>
      </c>
      <c r="D731" t="s">
        <v>6159</v>
      </c>
      <c r="E731" s="2">
        <v>1</v>
      </c>
      <c r="F731" s="2" t="s">
        <v>4610</v>
      </c>
      <c r="G731" s="2" t="s">
        <v>4611</v>
      </c>
      <c r="H731" t="s">
        <v>28</v>
      </c>
      <c r="I731" t="s">
        <v>6195</v>
      </c>
      <c r="J731" t="s">
        <v>6188</v>
      </c>
      <c r="K731" s="4">
        <v>0.2</v>
      </c>
      <c r="L731" s="5">
        <v>4.3650000000000002</v>
      </c>
      <c r="M731" s="5">
        <v>4.3650000000000002</v>
      </c>
      <c r="N731" t="s">
        <v>6218</v>
      </c>
      <c r="O731" t="s">
        <v>6221</v>
      </c>
      <c r="P731" t="s">
        <v>6191</v>
      </c>
    </row>
    <row r="732" spans="1:16" x14ac:dyDescent="0.35">
      <c r="A732" s="19" t="s">
        <v>4614</v>
      </c>
      <c r="B732" s="27">
        <v>43475</v>
      </c>
      <c r="C732" s="19" t="s">
        <v>4615</v>
      </c>
      <c r="D732" s="11" t="s">
        <v>6164</v>
      </c>
      <c r="E732" s="19">
        <v>1</v>
      </c>
      <c r="F732" s="19" t="s">
        <v>4616</v>
      </c>
      <c r="G732" s="19" t="s">
        <v>4617</v>
      </c>
      <c r="H732" s="11" t="s">
        <v>19</v>
      </c>
      <c r="I732" s="11" t="s">
        <v>6195</v>
      </c>
      <c r="J732" s="11" t="s">
        <v>6186</v>
      </c>
      <c r="K732" s="28">
        <v>2.5</v>
      </c>
      <c r="L732" s="29">
        <v>36.454999999999998</v>
      </c>
      <c r="M732" s="29">
        <v>36.454999999999998</v>
      </c>
      <c r="N732" s="11" t="s">
        <v>6218</v>
      </c>
      <c r="O732" s="11" t="s">
        <v>6222</v>
      </c>
      <c r="P732" s="11" t="s">
        <v>6191</v>
      </c>
    </row>
    <row r="733" spans="1:16" x14ac:dyDescent="0.35">
      <c r="A733" s="2" t="s">
        <v>4620</v>
      </c>
      <c r="B733" s="3">
        <v>44222</v>
      </c>
      <c r="C733" s="2" t="s">
        <v>4621</v>
      </c>
      <c r="D733" t="s">
        <v>6150</v>
      </c>
      <c r="E733" s="2">
        <v>4</v>
      </c>
      <c r="F733" s="2" t="s">
        <v>4622</v>
      </c>
      <c r="G733" s="2" t="s">
        <v>6223</v>
      </c>
      <c r="H733" t="s">
        <v>19</v>
      </c>
      <c r="I733" t="s">
        <v>6195</v>
      </c>
      <c r="J733" t="s">
        <v>6187</v>
      </c>
      <c r="K733" s="4">
        <v>0.2</v>
      </c>
      <c r="L733" s="5">
        <v>3.8849999999999998</v>
      </c>
      <c r="M733" s="5">
        <v>15.54</v>
      </c>
      <c r="N733" t="s">
        <v>6218</v>
      </c>
      <c r="O733" t="s">
        <v>6224</v>
      </c>
      <c r="P733" t="s">
        <v>6190</v>
      </c>
    </row>
    <row r="734" spans="1:16" x14ac:dyDescent="0.35">
      <c r="A734" s="19" t="s">
        <v>4625</v>
      </c>
      <c r="B734" s="27">
        <v>44312</v>
      </c>
      <c r="C734" s="19" t="s">
        <v>4626</v>
      </c>
      <c r="D734" s="11" t="s">
        <v>6184</v>
      </c>
      <c r="E734" s="19">
        <v>2</v>
      </c>
      <c r="F734" s="19" t="s">
        <v>4627</v>
      </c>
      <c r="G734" s="19" t="s">
        <v>4628</v>
      </c>
      <c r="H734" s="11" t="s">
        <v>19</v>
      </c>
      <c r="I734" s="11" t="s">
        <v>6194</v>
      </c>
      <c r="J734" s="11" t="s">
        <v>6186</v>
      </c>
      <c r="K734" s="28">
        <v>0.2</v>
      </c>
      <c r="L734" s="29">
        <v>4.4550000000000001</v>
      </c>
      <c r="M734" s="29">
        <v>8.91</v>
      </c>
      <c r="N734" s="11" t="s">
        <v>6217</v>
      </c>
      <c r="O734" s="11" t="s">
        <v>6222</v>
      </c>
      <c r="P734" s="11" t="s">
        <v>6191</v>
      </c>
    </row>
    <row r="735" spans="1:16" x14ac:dyDescent="0.35">
      <c r="A735" s="2" t="s">
        <v>4631</v>
      </c>
      <c r="B735" s="3">
        <v>44565</v>
      </c>
      <c r="C735" s="2" t="s">
        <v>4632</v>
      </c>
      <c r="D735" t="s">
        <v>6181</v>
      </c>
      <c r="E735" s="2">
        <v>3</v>
      </c>
      <c r="F735" s="2" t="s">
        <v>4633</v>
      </c>
      <c r="G735" s="2" t="s">
        <v>4634</v>
      </c>
      <c r="H735" t="s">
        <v>19</v>
      </c>
      <c r="I735" t="s">
        <v>6195</v>
      </c>
      <c r="J735" t="s">
        <v>6188</v>
      </c>
      <c r="K735" s="4">
        <v>2.5</v>
      </c>
      <c r="L735" s="5">
        <v>33.464999999999996</v>
      </c>
      <c r="M735" s="5">
        <v>100.39499999999998</v>
      </c>
      <c r="N735" t="s">
        <v>6218</v>
      </c>
      <c r="O735" t="s">
        <v>6221</v>
      </c>
      <c r="P735" t="s">
        <v>6190</v>
      </c>
    </row>
    <row r="736" spans="1:16" x14ac:dyDescent="0.35">
      <c r="A736" s="19" t="s">
        <v>4637</v>
      </c>
      <c r="B736" s="27">
        <v>43697</v>
      </c>
      <c r="C736" s="19" t="s">
        <v>4638</v>
      </c>
      <c r="D736" s="11" t="s">
        <v>6163</v>
      </c>
      <c r="E736" s="19">
        <v>5</v>
      </c>
      <c r="F736" s="19" t="s">
        <v>4639</v>
      </c>
      <c r="G736" s="19" t="s">
        <v>6223</v>
      </c>
      <c r="H736" s="11" t="s">
        <v>19</v>
      </c>
      <c r="I736" s="11" t="s">
        <v>6192</v>
      </c>
      <c r="J736" s="11" t="s">
        <v>6187</v>
      </c>
      <c r="K736" s="28">
        <v>0.2</v>
      </c>
      <c r="L736" s="29">
        <v>2.6849999999999996</v>
      </c>
      <c r="M736" s="29">
        <v>13.424999999999997</v>
      </c>
      <c r="N736" s="11" t="s">
        <v>6219</v>
      </c>
      <c r="O736" s="11" t="s">
        <v>6224</v>
      </c>
      <c r="P736" s="11" t="s">
        <v>6191</v>
      </c>
    </row>
    <row r="737" spans="1:16" x14ac:dyDescent="0.35">
      <c r="A737" s="2" t="s">
        <v>4642</v>
      </c>
      <c r="B737" s="3">
        <v>44757</v>
      </c>
      <c r="C737" s="2" t="s">
        <v>4643</v>
      </c>
      <c r="D737" t="s">
        <v>6153</v>
      </c>
      <c r="E737" s="2">
        <v>6</v>
      </c>
      <c r="F737" s="2" t="s">
        <v>4644</v>
      </c>
      <c r="G737" s="2" t="s">
        <v>4645</v>
      </c>
      <c r="H737" t="s">
        <v>19</v>
      </c>
      <c r="I737" t="s">
        <v>6194</v>
      </c>
      <c r="J737" t="s">
        <v>6187</v>
      </c>
      <c r="K737" s="4">
        <v>0.2</v>
      </c>
      <c r="L737" s="5">
        <v>3.645</v>
      </c>
      <c r="M737" s="5">
        <v>21.87</v>
      </c>
      <c r="N737" t="s">
        <v>6217</v>
      </c>
      <c r="O737" t="s">
        <v>6224</v>
      </c>
      <c r="P737" t="s">
        <v>6191</v>
      </c>
    </row>
    <row r="738" spans="1:16" x14ac:dyDescent="0.35">
      <c r="A738" s="19" t="s">
        <v>4647</v>
      </c>
      <c r="B738" s="27">
        <v>43508</v>
      </c>
      <c r="C738" s="19" t="s">
        <v>4648</v>
      </c>
      <c r="D738" s="11" t="s">
        <v>6143</v>
      </c>
      <c r="E738" s="19">
        <v>2</v>
      </c>
      <c r="F738" s="19" t="s">
        <v>4649</v>
      </c>
      <c r="G738" s="19" t="s">
        <v>4650</v>
      </c>
      <c r="H738" s="11" t="s">
        <v>318</v>
      </c>
      <c r="I738" s="11" t="s">
        <v>6195</v>
      </c>
      <c r="J738" s="11" t="s">
        <v>6187</v>
      </c>
      <c r="K738" s="28">
        <v>1</v>
      </c>
      <c r="L738" s="29">
        <v>12.95</v>
      </c>
      <c r="M738" s="29">
        <v>25.9</v>
      </c>
      <c r="N738" s="11" t="s">
        <v>6218</v>
      </c>
      <c r="O738" s="11" t="s">
        <v>6224</v>
      </c>
      <c r="P738" s="11" t="s">
        <v>6190</v>
      </c>
    </row>
    <row r="739" spans="1:16" x14ac:dyDescent="0.35">
      <c r="A739" s="2" t="s">
        <v>4653</v>
      </c>
      <c r="B739" s="3">
        <v>44447</v>
      </c>
      <c r="C739" s="2" t="s">
        <v>4654</v>
      </c>
      <c r="D739" t="s">
        <v>6155</v>
      </c>
      <c r="E739" s="2">
        <v>5</v>
      </c>
      <c r="F739" s="2" t="s">
        <v>4655</v>
      </c>
      <c r="G739" s="2" t="s">
        <v>4656</v>
      </c>
      <c r="H739" t="s">
        <v>19</v>
      </c>
      <c r="I739" t="s">
        <v>6193</v>
      </c>
      <c r="J739" t="s">
        <v>6188</v>
      </c>
      <c r="K739" s="4">
        <v>1</v>
      </c>
      <c r="L739" s="5">
        <v>11.25</v>
      </c>
      <c r="M739" s="5">
        <v>56.25</v>
      </c>
      <c r="N739" t="s">
        <v>6216</v>
      </c>
      <c r="O739" t="s">
        <v>6221</v>
      </c>
      <c r="P739" t="s">
        <v>6191</v>
      </c>
    </row>
    <row r="740" spans="1:16" x14ac:dyDescent="0.35">
      <c r="A740" s="19" t="s">
        <v>4659</v>
      </c>
      <c r="B740" s="27">
        <v>43812</v>
      </c>
      <c r="C740" s="19" t="s">
        <v>4660</v>
      </c>
      <c r="D740" s="11" t="s">
        <v>6178</v>
      </c>
      <c r="E740" s="19">
        <v>3</v>
      </c>
      <c r="F740" s="19" t="s">
        <v>4661</v>
      </c>
      <c r="G740" s="19" t="s">
        <v>4662</v>
      </c>
      <c r="H740" s="11" t="s">
        <v>28</v>
      </c>
      <c r="I740" s="11" t="s">
        <v>6192</v>
      </c>
      <c r="J740" s="11" t="s">
        <v>6186</v>
      </c>
      <c r="K740" s="28">
        <v>0.2</v>
      </c>
      <c r="L740" s="29">
        <v>3.5849999999999995</v>
      </c>
      <c r="M740" s="29">
        <v>10.754999999999999</v>
      </c>
      <c r="N740" s="11" t="s">
        <v>6219</v>
      </c>
      <c r="O740" s="11" t="s">
        <v>6222</v>
      </c>
      <c r="P740" s="11" t="s">
        <v>6191</v>
      </c>
    </row>
    <row r="741" spans="1:16" x14ac:dyDescent="0.35">
      <c r="A741" s="2" t="s">
        <v>4665</v>
      </c>
      <c r="B741" s="3">
        <v>44433</v>
      </c>
      <c r="C741" s="2" t="s">
        <v>4434</v>
      </c>
      <c r="D741" t="s">
        <v>6153</v>
      </c>
      <c r="E741" s="2">
        <v>5</v>
      </c>
      <c r="F741" s="2" t="s">
        <v>4435</v>
      </c>
      <c r="G741" s="2" t="s">
        <v>4436</v>
      </c>
      <c r="H741" t="s">
        <v>318</v>
      </c>
      <c r="I741" t="s">
        <v>6194</v>
      </c>
      <c r="J741" t="s">
        <v>6187</v>
      </c>
      <c r="K741" s="4">
        <v>0.2</v>
      </c>
      <c r="L741" s="5">
        <v>3.645</v>
      </c>
      <c r="M741" s="5">
        <v>18.225000000000001</v>
      </c>
      <c r="N741" t="s">
        <v>6217</v>
      </c>
      <c r="O741" t="s">
        <v>6224</v>
      </c>
      <c r="P741" t="s">
        <v>6191</v>
      </c>
    </row>
    <row r="742" spans="1:16" x14ac:dyDescent="0.35">
      <c r="A742" s="19" t="s">
        <v>4670</v>
      </c>
      <c r="B742" s="27">
        <v>44643</v>
      </c>
      <c r="C742" s="19" t="s">
        <v>4671</v>
      </c>
      <c r="D742" s="11" t="s">
        <v>6173</v>
      </c>
      <c r="E742" s="19">
        <v>4</v>
      </c>
      <c r="F742" s="19" t="s">
        <v>4672</v>
      </c>
      <c r="G742" s="19" t="s">
        <v>4673</v>
      </c>
      <c r="H742" s="11" t="s">
        <v>318</v>
      </c>
      <c r="I742" s="11" t="s">
        <v>6192</v>
      </c>
      <c r="J742" s="11" t="s">
        <v>6186</v>
      </c>
      <c r="K742" s="28">
        <v>0.5</v>
      </c>
      <c r="L742" s="29">
        <v>7.169999999999999</v>
      </c>
      <c r="M742" s="29">
        <v>28.679999999999996</v>
      </c>
      <c r="N742" s="11" t="s">
        <v>6219</v>
      </c>
      <c r="O742" s="11" t="s">
        <v>6222</v>
      </c>
      <c r="P742" s="11" t="s">
        <v>6191</v>
      </c>
    </row>
    <row r="743" spans="1:16" x14ac:dyDescent="0.35">
      <c r="A743" s="2" t="s">
        <v>4676</v>
      </c>
      <c r="B743" s="3">
        <v>43566</v>
      </c>
      <c r="C743" s="2" t="s">
        <v>4677</v>
      </c>
      <c r="D743" t="s">
        <v>6159</v>
      </c>
      <c r="E743" s="2">
        <v>2</v>
      </c>
      <c r="F743" s="2" t="s">
        <v>4678</v>
      </c>
      <c r="G743" s="2" t="s">
        <v>4679</v>
      </c>
      <c r="H743" t="s">
        <v>19</v>
      </c>
      <c r="I743" t="s">
        <v>6195</v>
      </c>
      <c r="J743" t="s">
        <v>6188</v>
      </c>
      <c r="K743" s="4">
        <v>0.2</v>
      </c>
      <c r="L743" s="5">
        <v>4.3650000000000002</v>
      </c>
      <c r="M743" s="5">
        <v>8.73</v>
      </c>
      <c r="N743" t="s">
        <v>6218</v>
      </c>
      <c r="O743" t="s">
        <v>6221</v>
      </c>
      <c r="P743" t="s">
        <v>6191</v>
      </c>
    </row>
    <row r="744" spans="1:16" x14ac:dyDescent="0.35">
      <c r="A744" s="19" t="s">
        <v>4682</v>
      </c>
      <c r="B744" s="27">
        <v>44133</v>
      </c>
      <c r="C744" s="19" t="s">
        <v>4683</v>
      </c>
      <c r="D744" s="11" t="s">
        <v>6162</v>
      </c>
      <c r="E744" s="19">
        <v>4</v>
      </c>
      <c r="F744" s="19" t="s">
        <v>4684</v>
      </c>
      <c r="G744" s="19" t="s">
        <v>4685</v>
      </c>
      <c r="H744" s="11" t="s">
        <v>19</v>
      </c>
      <c r="I744" s="11" t="s">
        <v>6195</v>
      </c>
      <c r="J744" s="11" t="s">
        <v>6188</v>
      </c>
      <c r="K744" s="28">
        <v>1</v>
      </c>
      <c r="L744" s="29">
        <v>14.55</v>
      </c>
      <c r="M744" s="29">
        <v>58.2</v>
      </c>
      <c r="N744" s="11" t="s">
        <v>6218</v>
      </c>
      <c r="O744" s="11" t="s">
        <v>6221</v>
      </c>
      <c r="P744" s="11" t="s">
        <v>6191</v>
      </c>
    </row>
    <row r="745" spans="1:16" x14ac:dyDescent="0.35">
      <c r="A745" s="2" t="s">
        <v>4688</v>
      </c>
      <c r="B745" s="3">
        <v>44042</v>
      </c>
      <c r="C745" s="2" t="s">
        <v>4689</v>
      </c>
      <c r="D745" t="s">
        <v>6158</v>
      </c>
      <c r="E745" s="2">
        <v>3</v>
      </c>
      <c r="F745" s="2" t="s">
        <v>4690</v>
      </c>
      <c r="G745" s="2" t="s">
        <v>4691</v>
      </c>
      <c r="H745" t="s">
        <v>19</v>
      </c>
      <c r="I745" t="s">
        <v>6193</v>
      </c>
      <c r="J745" t="s">
        <v>6187</v>
      </c>
      <c r="K745" s="4">
        <v>0.5</v>
      </c>
      <c r="L745" s="5">
        <v>5.97</v>
      </c>
      <c r="M745" s="5">
        <v>17.91</v>
      </c>
      <c r="N745" t="s">
        <v>6216</v>
      </c>
      <c r="O745" t="s">
        <v>6224</v>
      </c>
      <c r="P745" t="s">
        <v>6191</v>
      </c>
    </row>
    <row r="746" spans="1:16" x14ac:dyDescent="0.35">
      <c r="A746" s="19" t="s">
        <v>4694</v>
      </c>
      <c r="B746" s="27">
        <v>43539</v>
      </c>
      <c r="C746" s="19" t="s">
        <v>4695</v>
      </c>
      <c r="D746" s="11" t="s">
        <v>6174</v>
      </c>
      <c r="E746" s="19">
        <v>6</v>
      </c>
      <c r="F746" s="19" t="s">
        <v>4696</v>
      </c>
      <c r="G746" s="19" t="s">
        <v>6223</v>
      </c>
      <c r="H746" s="11" t="s">
        <v>19</v>
      </c>
      <c r="I746" s="11" t="s">
        <v>6192</v>
      </c>
      <c r="J746" s="11" t="s">
        <v>6188</v>
      </c>
      <c r="K746" s="28">
        <v>0.2</v>
      </c>
      <c r="L746" s="29">
        <v>2.9849999999999999</v>
      </c>
      <c r="M746" s="29">
        <v>17.91</v>
      </c>
      <c r="N746" s="11" t="s">
        <v>6219</v>
      </c>
      <c r="O746" s="11" t="s">
        <v>6221</v>
      </c>
      <c r="P746" s="11" t="s">
        <v>6190</v>
      </c>
    </row>
    <row r="747" spans="1:16" x14ac:dyDescent="0.35">
      <c r="A747" s="2" t="s">
        <v>4699</v>
      </c>
      <c r="B747" s="3">
        <v>44557</v>
      </c>
      <c r="C747" s="2" t="s">
        <v>4700</v>
      </c>
      <c r="D747" t="s">
        <v>6144</v>
      </c>
      <c r="E747" s="2">
        <v>2</v>
      </c>
      <c r="F747" s="2" t="s">
        <v>4701</v>
      </c>
      <c r="G747" s="2" t="s">
        <v>4702</v>
      </c>
      <c r="H747" t="s">
        <v>318</v>
      </c>
      <c r="I747" t="s">
        <v>6194</v>
      </c>
      <c r="J747" t="s">
        <v>6187</v>
      </c>
      <c r="K747" s="4">
        <v>0.5</v>
      </c>
      <c r="L747" s="5">
        <v>7.29</v>
      </c>
      <c r="M747" s="5">
        <v>14.58</v>
      </c>
      <c r="N747" t="s">
        <v>6217</v>
      </c>
      <c r="O747" t="s">
        <v>6224</v>
      </c>
      <c r="P747" t="s">
        <v>6191</v>
      </c>
    </row>
    <row r="748" spans="1:16" x14ac:dyDescent="0.35">
      <c r="A748" s="19" t="s">
        <v>4705</v>
      </c>
      <c r="B748" s="27">
        <v>43741</v>
      </c>
      <c r="C748" s="19" t="s">
        <v>4706</v>
      </c>
      <c r="D748" s="11" t="s">
        <v>6155</v>
      </c>
      <c r="E748" s="19">
        <v>3</v>
      </c>
      <c r="F748" s="19" t="s">
        <v>4707</v>
      </c>
      <c r="G748" s="19" t="s">
        <v>4708</v>
      </c>
      <c r="H748" s="11" t="s">
        <v>318</v>
      </c>
      <c r="I748" s="11" t="s">
        <v>6193</v>
      </c>
      <c r="J748" s="11" t="s">
        <v>6188</v>
      </c>
      <c r="K748" s="28">
        <v>1</v>
      </c>
      <c r="L748" s="29">
        <v>11.25</v>
      </c>
      <c r="M748" s="29">
        <v>33.75</v>
      </c>
      <c r="N748" s="11" t="s">
        <v>6216</v>
      </c>
      <c r="O748" s="11" t="s">
        <v>6221</v>
      </c>
      <c r="P748" s="11" t="s">
        <v>6191</v>
      </c>
    </row>
    <row r="749" spans="1:16" x14ac:dyDescent="0.35">
      <c r="A749" s="2" t="s">
        <v>4711</v>
      </c>
      <c r="B749" s="3">
        <v>43501</v>
      </c>
      <c r="C749" s="2" t="s">
        <v>4712</v>
      </c>
      <c r="D749" t="s">
        <v>6160</v>
      </c>
      <c r="E749" s="2">
        <v>4</v>
      </c>
      <c r="F749" s="2" t="s">
        <v>4713</v>
      </c>
      <c r="G749" s="2" t="s">
        <v>4714</v>
      </c>
      <c r="H749" t="s">
        <v>318</v>
      </c>
      <c r="I749" t="s">
        <v>6195</v>
      </c>
      <c r="J749" t="s">
        <v>6188</v>
      </c>
      <c r="K749" s="4">
        <v>0.5</v>
      </c>
      <c r="L749" s="5">
        <v>8.73</v>
      </c>
      <c r="M749" s="5">
        <v>34.92</v>
      </c>
      <c r="N749" t="s">
        <v>6218</v>
      </c>
      <c r="O749" t="s">
        <v>6221</v>
      </c>
      <c r="P749" t="s">
        <v>6190</v>
      </c>
    </row>
    <row r="750" spans="1:16" x14ac:dyDescent="0.35">
      <c r="A750" s="19" t="s">
        <v>4717</v>
      </c>
      <c r="B750" s="27">
        <v>44074</v>
      </c>
      <c r="C750" s="19" t="s">
        <v>4718</v>
      </c>
      <c r="D750" s="11" t="s">
        <v>6144</v>
      </c>
      <c r="E750" s="19">
        <v>2</v>
      </c>
      <c r="F750" s="19" t="s">
        <v>4719</v>
      </c>
      <c r="G750" s="19" t="s">
        <v>4720</v>
      </c>
      <c r="H750" s="11" t="s">
        <v>19</v>
      </c>
      <c r="I750" s="11" t="s">
        <v>6194</v>
      </c>
      <c r="J750" s="11" t="s">
        <v>6187</v>
      </c>
      <c r="K750" s="28">
        <v>0.5</v>
      </c>
      <c r="L750" s="29">
        <v>7.29</v>
      </c>
      <c r="M750" s="29">
        <v>14.58</v>
      </c>
      <c r="N750" s="11" t="s">
        <v>6217</v>
      </c>
      <c r="O750" s="11" t="s">
        <v>6224</v>
      </c>
      <c r="P750" s="11" t="s">
        <v>6191</v>
      </c>
    </row>
    <row r="751" spans="1:16" x14ac:dyDescent="0.35">
      <c r="A751" s="2" t="s">
        <v>4723</v>
      </c>
      <c r="B751" s="3">
        <v>44209</v>
      </c>
      <c r="C751" s="2" t="s">
        <v>4724</v>
      </c>
      <c r="D751" t="s">
        <v>6163</v>
      </c>
      <c r="E751" s="2">
        <v>2</v>
      </c>
      <c r="F751" s="2" t="s">
        <v>4725</v>
      </c>
      <c r="G751" s="2" t="s">
        <v>4726</v>
      </c>
      <c r="H751" t="s">
        <v>318</v>
      </c>
      <c r="I751" t="s">
        <v>6192</v>
      </c>
      <c r="J751" t="s">
        <v>6187</v>
      </c>
      <c r="K751" s="4">
        <v>0.2</v>
      </c>
      <c r="L751" s="5">
        <v>2.6849999999999996</v>
      </c>
      <c r="M751" s="5">
        <v>5.3699999999999992</v>
      </c>
      <c r="N751" t="s">
        <v>6219</v>
      </c>
      <c r="O751" t="s">
        <v>6224</v>
      </c>
      <c r="P751" t="s">
        <v>6190</v>
      </c>
    </row>
    <row r="752" spans="1:16" x14ac:dyDescent="0.35">
      <c r="A752" s="19" t="s">
        <v>4730</v>
      </c>
      <c r="B752" s="27">
        <v>44277</v>
      </c>
      <c r="C752" s="19" t="s">
        <v>4731</v>
      </c>
      <c r="D752" s="11" t="s">
        <v>6146</v>
      </c>
      <c r="E752" s="19">
        <v>1</v>
      </c>
      <c r="F752" s="19" t="s">
        <v>4732</v>
      </c>
      <c r="G752" s="19" t="s">
        <v>6223</v>
      </c>
      <c r="H752" s="11" t="s">
        <v>19</v>
      </c>
      <c r="I752" s="11" t="s">
        <v>6192</v>
      </c>
      <c r="J752" s="11" t="s">
        <v>6188</v>
      </c>
      <c r="K752" s="28">
        <v>0.5</v>
      </c>
      <c r="L752" s="29">
        <v>5.97</v>
      </c>
      <c r="M752" s="29">
        <v>5.97</v>
      </c>
      <c r="N752" s="11" t="s">
        <v>6219</v>
      </c>
      <c r="O752" s="11" t="s">
        <v>6221</v>
      </c>
      <c r="P752" s="11" t="s">
        <v>6190</v>
      </c>
    </row>
    <row r="753" spans="1:16" x14ac:dyDescent="0.35">
      <c r="A753" s="2" t="s">
        <v>4735</v>
      </c>
      <c r="B753" s="3">
        <v>43847</v>
      </c>
      <c r="C753" s="2" t="s">
        <v>4736</v>
      </c>
      <c r="D753" t="s">
        <v>6161</v>
      </c>
      <c r="E753" s="2">
        <v>2</v>
      </c>
      <c r="F753" s="2" t="s">
        <v>4737</v>
      </c>
      <c r="G753" s="2" t="s">
        <v>4738</v>
      </c>
      <c r="H753" t="s">
        <v>19</v>
      </c>
      <c r="I753" t="s">
        <v>6195</v>
      </c>
      <c r="J753" t="s">
        <v>6186</v>
      </c>
      <c r="K753" s="4">
        <v>0.5</v>
      </c>
      <c r="L753" s="5">
        <v>9.51</v>
      </c>
      <c r="M753" s="5">
        <v>19.02</v>
      </c>
      <c r="N753" t="s">
        <v>6218</v>
      </c>
      <c r="O753" t="s">
        <v>6222</v>
      </c>
      <c r="P753" t="s">
        <v>6191</v>
      </c>
    </row>
    <row r="754" spans="1:16" x14ac:dyDescent="0.35">
      <c r="A754" s="19" t="s">
        <v>4741</v>
      </c>
      <c r="B754" s="27">
        <v>43648</v>
      </c>
      <c r="C754" s="19" t="s">
        <v>4742</v>
      </c>
      <c r="D754" s="11" t="s">
        <v>6141</v>
      </c>
      <c r="E754" s="19">
        <v>2</v>
      </c>
      <c r="F754" s="19" t="s">
        <v>4743</v>
      </c>
      <c r="G754" s="19" t="s">
        <v>4744</v>
      </c>
      <c r="H754" s="11" t="s">
        <v>19</v>
      </c>
      <c r="I754" s="11" t="s">
        <v>6194</v>
      </c>
      <c r="J754" s="11" t="s">
        <v>6188</v>
      </c>
      <c r="K754" s="28">
        <v>1</v>
      </c>
      <c r="L754" s="29">
        <v>13.75</v>
      </c>
      <c r="M754" s="29">
        <v>27.5</v>
      </c>
      <c r="N754" s="11" t="s">
        <v>6217</v>
      </c>
      <c r="O754" s="11" t="s">
        <v>6221</v>
      </c>
      <c r="P754" s="11" t="s">
        <v>6190</v>
      </c>
    </row>
    <row r="755" spans="1:16" x14ac:dyDescent="0.35">
      <c r="A755" s="2" t="s">
        <v>4747</v>
      </c>
      <c r="B755" s="3">
        <v>44704</v>
      </c>
      <c r="C755" s="2" t="s">
        <v>4748</v>
      </c>
      <c r="D755" t="s">
        <v>6158</v>
      </c>
      <c r="E755" s="2">
        <v>5</v>
      </c>
      <c r="F755" s="2" t="s">
        <v>4749</v>
      </c>
      <c r="G755" s="2" t="s">
        <v>4750</v>
      </c>
      <c r="H755" t="s">
        <v>19</v>
      </c>
      <c r="I755" t="s">
        <v>6193</v>
      </c>
      <c r="J755" t="s">
        <v>6187</v>
      </c>
      <c r="K755" s="4">
        <v>0.5</v>
      </c>
      <c r="L755" s="5">
        <v>5.97</v>
      </c>
      <c r="M755" s="5">
        <v>29.849999999999998</v>
      </c>
      <c r="N755" t="s">
        <v>6216</v>
      </c>
      <c r="O755" t="s">
        <v>6224</v>
      </c>
      <c r="P755" t="s">
        <v>6191</v>
      </c>
    </row>
    <row r="756" spans="1:16" x14ac:dyDescent="0.35">
      <c r="A756" s="19" t="s">
        <v>4753</v>
      </c>
      <c r="B756" s="27">
        <v>44726</v>
      </c>
      <c r="C756" s="19" t="s">
        <v>4434</v>
      </c>
      <c r="D756" s="11" t="s">
        <v>6154</v>
      </c>
      <c r="E756" s="19">
        <v>6</v>
      </c>
      <c r="F756" s="19" t="s">
        <v>4435</v>
      </c>
      <c r="G756" s="19" t="s">
        <v>4436</v>
      </c>
      <c r="H756" s="11" t="s">
        <v>318</v>
      </c>
      <c r="I756" s="11" t="s">
        <v>6193</v>
      </c>
      <c r="J756" s="11" t="s">
        <v>6187</v>
      </c>
      <c r="K756" s="28">
        <v>0.2</v>
      </c>
      <c r="L756" s="29">
        <v>2.9849999999999999</v>
      </c>
      <c r="M756" s="29">
        <v>17.91</v>
      </c>
      <c r="N756" s="11" t="s">
        <v>6216</v>
      </c>
      <c r="O756" s="11" t="s">
        <v>6224</v>
      </c>
      <c r="P756" s="11" t="s">
        <v>6191</v>
      </c>
    </row>
    <row r="757" spans="1:16" x14ac:dyDescent="0.35">
      <c r="A757" s="2" t="s">
        <v>4758</v>
      </c>
      <c r="B757" s="3">
        <v>44397</v>
      </c>
      <c r="C757" s="2" t="s">
        <v>4759</v>
      </c>
      <c r="D757" t="s">
        <v>6145</v>
      </c>
      <c r="E757" s="2">
        <v>6</v>
      </c>
      <c r="F757" s="2" t="s">
        <v>4760</v>
      </c>
      <c r="G757" s="2" t="s">
        <v>4761</v>
      </c>
      <c r="H757" t="s">
        <v>19</v>
      </c>
      <c r="I757" t="s">
        <v>6195</v>
      </c>
      <c r="J757" t="s">
        <v>6186</v>
      </c>
      <c r="K757" s="4">
        <v>0.2</v>
      </c>
      <c r="L757" s="5">
        <v>4.7549999999999999</v>
      </c>
      <c r="M757" s="5">
        <v>28.53</v>
      </c>
      <c r="N757" t="s">
        <v>6218</v>
      </c>
      <c r="O757" t="s">
        <v>6222</v>
      </c>
      <c r="P757" t="s">
        <v>6191</v>
      </c>
    </row>
    <row r="758" spans="1:16" x14ac:dyDescent="0.35">
      <c r="A758" s="19" t="s">
        <v>4764</v>
      </c>
      <c r="B758" s="27">
        <v>44715</v>
      </c>
      <c r="C758" s="19" t="s">
        <v>4765</v>
      </c>
      <c r="D758" s="11" t="s">
        <v>6177</v>
      </c>
      <c r="E758" s="19">
        <v>4</v>
      </c>
      <c r="F758" s="19" t="s">
        <v>4766</v>
      </c>
      <c r="G758" s="19" t="s">
        <v>4767</v>
      </c>
      <c r="H758" s="11" t="s">
        <v>19</v>
      </c>
      <c r="I758" s="11" t="s">
        <v>6192</v>
      </c>
      <c r="J758" s="11" t="s">
        <v>6187</v>
      </c>
      <c r="K758" s="28">
        <v>1</v>
      </c>
      <c r="L758" s="29">
        <v>8.9499999999999993</v>
      </c>
      <c r="M758" s="29">
        <v>35.799999999999997</v>
      </c>
      <c r="N758" s="11" t="s">
        <v>6219</v>
      </c>
      <c r="O758" s="11" t="s">
        <v>6224</v>
      </c>
      <c r="P758" s="11" t="s">
        <v>6190</v>
      </c>
    </row>
    <row r="759" spans="1:16" x14ac:dyDescent="0.35">
      <c r="A759" s="2" t="s">
        <v>4770</v>
      </c>
      <c r="B759" s="3">
        <v>43977</v>
      </c>
      <c r="C759" s="2" t="s">
        <v>4771</v>
      </c>
      <c r="D759" t="s">
        <v>6158</v>
      </c>
      <c r="E759" s="2">
        <v>3</v>
      </c>
      <c r="F759" s="2" t="s">
        <v>4772</v>
      </c>
      <c r="G759" s="2" t="s">
        <v>4773</v>
      </c>
      <c r="H759" t="s">
        <v>19</v>
      </c>
      <c r="I759" t="s">
        <v>6193</v>
      </c>
      <c r="J759" t="s">
        <v>6187</v>
      </c>
      <c r="K759" s="4">
        <v>0.5</v>
      </c>
      <c r="L759" s="5">
        <v>5.97</v>
      </c>
      <c r="M759" s="5">
        <v>17.91</v>
      </c>
      <c r="N759" t="s">
        <v>6216</v>
      </c>
      <c r="O759" t="s">
        <v>6224</v>
      </c>
      <c r="P759" t="s">
        <v>6190</v>
      </c>
    </row>
    <row r="760" spans="1:16" x14ac:dyDescent="0.35">
      <c r="A760" s="19" t="s">
        <v>4776</v>
      </c>
      <c r="B760" s="27">
        <v>43672</v>
      </c>
      <c r="C760" s="19" t="s">
        <v>4777</v>
      </c>
      <c r="D760" s="11" t="s">
        <v>6177</v>
      </c>
      <c r="E760" s="19">
        <v>1</v>
      </c>
      <c r="F760" s="19" t="s">
        <v>4778</v>
      </c>
      <c r="G760" s="19" t="s">
        <v>4779</v>
      </c>
      <c r="H760" s="11" t="s">
        <v>19</v>
      </c>
      <c r="I760" s="11" t="s">
        <v>6192</v>
      </c>
      <c r="J760" s="11" t="s">
        <v>6187</v>
      </c>
      <c r="K760" s="28">
        <v>1</v>
      </c>
      <c r="L760" s="29">
        <v>8.9499999999999993</v>
      </c>
      <c r="M760" s="29">
        <v>8.9499999999999993</v>
      </c>
      <c r="N760" s="11" t="s">
        <v>6219</v>
      </c>
      <c r="O760" s="11" t="s">
        <v>6224</v>
      </c>
      <c r="P760" s="11" t="s">
        <v>6191</v>
      </c>
    </row>
    <row r="761" spans="1:16" x14ac:dyDescent="0.35">
      <c r="A761" s="2" t="s">
        <v>4781</v>
      </c>
      <c r="B761" s="3">
        <v>44126</v>
      </c>
      <c r="C761" s="2" t="s">
        <v>4782</v>
      </c>
      <c r="D761" t="s">
        <v>6165</v>
      </c>
      <c r="E761" s="2">
        <v>1</v>
      </c>
      <c r="F761" s="2" t="s">
        <v>4783</v>
      </c>
      <c r="G761" s="2" t="s">
        <v>4784</v>
      </c>
      <c r="H761" t="s">
        <v>19</v>
      </c>
      <c r="I761" t="s">
        <v>6195</v>
      </c>
      <c r="J761" t="s">
        <v>6187</v>
      </c>
      <c r="K761" s="4">
        <v>2.5</v>
      </c>
      <c r="L761" s="5">
        <v>29.784999999999997</v>
      </c>
      <c r="M761" s="5">
        <v>29.784999999999997</v>
      </c>
      <c r="N761" t="s">
        <v>6218</v>
      </c>
      <c r="O761" t="s">
        <v>6224</v>
      </c>
      <c r="P761" t="s">
        <v>6190</v>
      </c>
    </row>
    <row r="762" spans="1:16" x14ac:dyDescent="0.35">
      <c r="A762" s="19" t="s">
        <v>4787</v>
      </c>
      <c r="B762" s="27">
        <v>44189</v>
      </c>
      <c r="C762" s="19" t="s">
        <v>4788</v>
      </c>
      <c r="D762" s="11" t="s">
        <v>6176</v>
      </c>
      <c r="E762" s="19">
        <v>5</v>
      </c>
      <c r="F762" s="19" t="s">
        <v>4789</v>
      </c>
      <c r="G762" s="19" t="s">
        <v>4790</v>
      </c>
      <c r="H762" s="11" t="s">
        <v>19</v>
      </c>
      <c r="I762" s="11" t="s">
        <v>6194</v>
      </c>
      <c r="J762" s="11" t="s">
        <v>6186</v>
      </c>
      <c r="K762" s="28">
        <v>0.5</v>
      </c>
      <c r="L762" s="29">
        <v>8.91</v>
      </c>
      <c r="M762" s="29">
        <v>44.55</v>
      </c>
      <c r="N762" s="11" t="s">
        <v>6217</v>
      </c>
      <c r="O762" s="11" t="s">
        <v>6222</v>
      </c>
      <c r="P762" s="11" t="s">
        <v>6191</v>
      </c>
    </row>
    <row r="763" spans="1:16" x14ac:dyDescent="0.35">
      <c r="A763" s="2" t="s">
        <v>4792</v>
      </c>
      <c r="B763" s="3">
        <v>43714</v>
      </c>
      <c r="C763" s="2" t="s">
        <v>4793</v>
      </c>
      <c r="D763" t="s">
        <v>6171</v>
      </c>
      <c r="E763" s="2">
        <v>6</v>
      </c>
      <c r="F763" s="2" t="s">
        <v>4794</v>
      </c>
      <c r="G763" s="2" t="s">
        <v>4795</v>
      </c>
      <c r="H763" t="s">
        <v>19</v>
      </c>
      <c r="I763" t="s">
        <v>6194</v>
      </c>
      <c r="J763" t="s">
        <v>6186</v>
      </c>
      <c r="K763" s="4">
        <v>1</v>
      </c>
      <c r="L763" s="5">
        <v>14.85</v>
      </c>
      <c r="M763" s="5">
        <v>89.1</v>
      </c>
      <c r="N763" t="s">
        <v>6217</v>
      </c>
      <c r="O763" t="s">
        <v>6222</v>
      </c>
      <c r="P763" t="s">
        <v>6190</v>
      </c>
    </row>
    <row r="764" spans="1:16" x14ac:dyDescent="0.35">
      <c r="A764" s="19" t="s">
        <v>4797</v>
      </c>
      <c r="B764" s="27">
        <v>43563</v>
      </c>
      <c r="C764" s="19" t="s">
        <v>4798</v>
      </c>
      <c r="D764" s="11" t="s">
        <v>6160</v>
      </c>
      <c r="E764" s="19">
        <v>5</v>
      </c>
      <c r="F764" s="19" t="s">
        <v>4799</v>
      </c>
      <c r="G764" s="19" t="s">
        <v>4800</v>
      </c>
      <c r="H764" s="11" t="s">
        <v>28</v>
      </c>
      <c r="I764" s="11" t="s">
        <v>6195</v>
      </c>
      <c r="J764" s="11" t="s">
        <v>6188</v>
      </c>
      <c r="K764" s="28">
        <v>0.5</v>
      </c>
      <c r="L764" s="29">
        <v>8.73</v>
      </c>
      <c r="M764" s="29">
        <v>43.650000000000006</v>
      </c>
      <c r="N764" s="11" t="s">
        <v>6218</v>
      </c>
      <c r="O764" s="11" t="s">
        <v>6221</v>
      </c>
      <c r="P764" s="11" t="s">
        <v>6191</v>
      </c>
    </row>
    <row r="765" spans="1:16" x14ac:dyDescent="0.35">
      <c r="A765" s="2" t="s">
        <v>4803</v>
      </c>
      <c r="B765" s="3">
        <v>44587</v>
      </c>
      <c r="C765" s="2" t="s">
        <v>4804</v>
      </c>
      <c r="D765" t="s">
        <v>6180</v>
      </c>
      <c r="E765" s="2">
        <v>3</v>
      </c>
      <c r="F765" s="2" t="s">
        <v>4805</v>
      </c>
      <c r="G765" s="2" t="s">
        <v>6223</v>
      </c>
      <c r="H765" t="s">
        <v>19</v>
      </c>
      <c r="I765" t="s">
        <v>6193</v>
      </c>
      <c r="J765" t="s">
        <v>6186</v>
      </c>
      <c r="K765" s="4">
        <v>0.5</v>
      </c>
      <c r="L765" s="5">
        <v>7.77</v>
      </c>
      <c r="M765" s="5">
        <v>23.31</v>
      </c>
      <c r="N765" t="s">
        <v>6216</v>
      </c>
      <c r="O765" t="s">
        <v>6222</v>
      </c>
      <c r="P765" t="s">
        <v>6191</v>
      </c>
    </row>
    <row r="766" spans="1:16" x14ac:dyDescent="0.35">
      <c r="A766" s="19" t="s">
        <v>4808</v>
      </c>
      <c r="B766" s="27">
        <v>43797</v>
      </c>
      <c r="C766" s="19" t="s">
        <v>4809</v>
      </c>
      <c r="D766" s="11" t="s">
        <v>6182</v>
      </c>
      <c r="E766" s="19">
        <v>6</v>
      </c>
      <c r="F766" s="19" t="s">
        <v>4810</v>
      </c>
      <c r="G766" s="19" t="s">
        <v>4811</v>
      </c>
      <c r="H766" s="11" t="s">
        <v>19</v>
      </c>
      <c r="I766" s="11" t="s">
        <v>6193</v>
      </c>
      <c r="J766" s="11" t="s">
        <v>6186</v>
      </c>
      <c r="K766" s="28">
        <v>2.5</v>
      </c>
      <c r="L766" s="29">
        <v>29.784999999999997</v>
      </c>
      <c r="M766" s="29">
        <v>178.70999999999998</v>
      </c>
      <c r="N766" s="11" t="s">
        <v>6216</v>
      </c>
      <c r="O766" s="11" t="s">
        <v>6222</v>
      </c>
      <c r="P766" s="11" t="s">
        <v>6190</v>
      </c>
    </row>
    <row r="767" spans="1:16" x14ac:dyDescent="0.35">
      <c r="A767" s="2" t="s">
        <v>4814</v>
      </c>
      <c r="B767" s="3">
        <v>43667</v>
      </c>
      <c r="C767" s="2" t="s">
        <v>4815</v>
      </c>
      <c r="D767" t="s">
        <v>6138</v>
      </c>
      <c r="E767" s="2">
        <v>6</v>
      </c>
      <c r="F767" s="2" t="s">
        <v>4816</v>
      </c>
      <c r="G767" s="2" t="s">
        <v>4817</v>
      </c>
      <c r="H767" t="s">
        <v>19</v>
      </c>
      <c r="I767" t="s">
        <v>6192</v>
      </c>
      <c r="J767" t="s">
        <v>6188</v>
      </c>
      <c r="K767" s="4">
        <v>1</v>
      </c>
      <c r="L767" s="5">
        <v>9.9499999999999993</v>
      </c>
      <c r="M767" s="5">
        <v>59.699999999999996</v>
      </c>
      <c r="N767" t="s">
        <v>6219</v>
      </c>
      <c r="O767" t="s">
        <v>6221</v>
      </c>
      <c r="P767" t="s">
        <v>6190</v>
      </c>
    </row>
    <row r="768" spans="1:16" x14ac:dyDescent="0.35">
      <c r="A768" s="19" t="s">
        <v>4814</v>
      </c>
      <c r="B768" s="27">
        <v>43667</v>
      </c>
      <c r="C768" s="19" t="s">
        <v>4815</v>
      </c>
      <c r="D768" s="11" t="s">
        <v>6180</v>
      </c>
      <c r="E768" s="19">
        <v>2</v>
      </c>
      <c r="F768" s="19" t="s">
        <v>4816</v>
      </c>
      <c r="G768" s="19" t="s">
        <v>4817</v>
      </c>
      <c r="H768" s="11" t="s">
        <v>19</v>
      </c>
      <c r="I768" s="11" t="s">
        <v>6193</v>
      </c>
      <c r="J768" s="11" t="s">
        <v>6186</v>
      </c>
      <c r="K768" s="28">
        <v>0.5</v>
      </c>
      <c r="L768" s="29">
        <v>7.77</v>
      </c>
      <c r="M768" s="29">
        <v>15.54</v>
      </c>
      <c r="N768" s="11" t="s">
        <v>6216</v>
      </c>
      <c r="O768" s="11" t="s">
        <v>6222</v>
      </c>
      <c r="P768" s="11" t="s">
        <v>6190</v>
      </c>
    </row>
    <row r="769" spans="1:16" x14ac:dyDescent="0.35">
      <c r="A769" s="2" t="s">
        <v>4825</v>
      </c>
      <c r="B769" s="3">
        <v>44267</v>
      </c>
      <c r="C769" s="2" t="s">
        <v>4759</v>
      </c>
      <c r="D769" t="s">
        <v>6182</v>
      </c>
      <c r="E769" s="2">
        <v>3</v>
      </c>
      <c r="F769" s="2" t="s">
        <v>4760</v>
      </c>
      <c r="G769" s="2" t="s">
        <v>4761</v>
      </c>
      <c r="H769" t="s">
        <v>19</v>
      </c>
      <c r="I769" t="s">
        <v>6193</v>
      </c>
      <c r="J769" t="s">
        <v>6186</v>
      </c>
      <c r="K769" s="4">
        <v>2.5</v>
      </c>
      <c r="L769" s="5">
        <v>29.784999999999997</v>
      </c>
      <c r="M769" s="5">
        <v>89.35499999999999</v>
      </c>
      <c r="N769" t="s">
        <v>6216</v>
      </c>
      <c r="O769" t="s">
        <v>6222</v>
      </c>
      <c r="P769" t="s">
        <v>6191</v>
      </c>
    </row>
    <row r="770" spans="1:16" x14ac:dyDescent="0.35">
      <c r="A770" s="19" t="s">
        <v>4831</v>
      </c>
      <c r="B770" s="27">
        <v>44562</v>
      </c>
      <c r="C770" s="19" t="s">
        <v>4759</v>
      </c>
      <c r="D770" s="11" t="s">
        <v>6179</v>
      </c>
      <c r="E770" s="19">
        <v>2</v>
      </c>
      <c r="F770" s="19" t="s">
        <v>4760</v>
      </c>
      <c r="G770" s="19" t="s">
        <v>4761</v>
      </c>
      <c r="H770" s="11" t="s">
        <v>19</v>
      </c>
      <c r="I770" s="11" t="s">
        <v>6192</v>
      </c>
      <c r="J770" s="11" t="s">
        <v>6186</v>
      </c>
      <c r="K770" s="28">
        <v>1</v>
      </c>
      <c r="L770" s="29">
        <v>11.95</v>
      </c>
      <c r="M770" s="29">
        <v>23.9</v>
      </c>
      <c r="N770" s="11" t="s">
        <v>6219</v>
      </c>
      <c r="O770" s="11" t="s">
        <v>6222</v>
      </c>
      <c r="P770" s="11" t="s">
        <v>6191</v>
      </c>
    </row>
    <row r="771" spans="1:16" x14ac:dyDescent="0.35">
      <c r="A771" s="2" t="s">
        <v>4836</v>
      </c>
      <c r="B771" s="3">
        <v>43912</v>
      </c>
      <c r="C771" s="2" t="s">
        <v>4837</v>
      </c>
      <c r="D771" t="s">
        <v>6151</v>
      </c>
      <c r="E771" s="2">
        <v>6</v>
      </c>
      <c r="F771" s="2" t="s">
        <v>4838</v>
      </c>
      <c r="G771" s="2" t="s">
        <v>4839</v>
      </c>
      <c r="H771" t="s">
        <v>28</v>
      </c>
      <c r="I771" t="s">
        <v>6192</v>
      </c>
      <c r="J771" t="s">
        <v>6188</v>
      </c>
      <c r="K771" s="4">
        <v>2.5</v>
      </c>
      <c r="L771" s="5">
        <v>22.884999999999998</v>
      </c>
      <c r="M771" s="5">
        <v>137.31</v>
      </c>
      <c r="N771" t="s">
        <v>6219</v>
      </c>
      <c r="O771" t="s">
        <v>6221</v>
      </c>
      <c r="P771" t="s">
        <v>6191</v>
      </c>
    </row>
    <row r="772" spans="1:16" x14ac:dyDescent="0.35">
      <c r="A772" s="19" t="s">
        <v>4842</v>
      </c>
      <c r="B772" s="27">
        <v>44092</v>
      </c>
      <c r="C772" s="19" t="s">
        <v>4843</v>
      </c>
      <c r="D772" s="11" t="s">
        <v>6147</v>
      </c>
      <c r="E772" s="19">
        <v>1</v>
      </c>
      <c r="F772" s="19" t="s">
        <v>4844</v>
      </c>
      <c r="G772" s="19" t="s">
        <v>4845</v>
      </c>
      <c r="H772" s="11" t="s">
        <v>19</v>
      </c>
      <c r="I772" s="11" t="s">
        <v>6193</v>
      </c>
      <c r="J772" s="11" t="s">
        <v>6187</v>
      </c>
      <c r="K772" s="28">
        <v>1</v>
      </c>
      <c r="L772" s="29">
        <v>9.9499999999999993</v>
      </c>
      <c r="M772" s="29">
        <v>9.9499999999999993</v>
      </c>
      <c r="N772" s="11" t="s">
        <v>6216</v>
      </c>
      <c r="O772" s="11" t="s">
        <v>6224</v>
      </c>
      <c r="P772" s="11" t="s">
        <v>6191</v>
      </c>
    </row>
    <row r="773" spans="1:16" x14ac:dyDescent="0.35">
      <c r="A773" s="2" t="s">
        <v>4847</v>
      </c>
      <c r="B773" s="3">
        <v>43468</v>
      </c>
      <c r="C773" s="2" t="s">
        <v>4848</v>
      </c>
      <c r="D773" t="s">
        <v>6173</v>
      </c>
      <c r="E773" s="2">
        <v>3</v>
      </c>
      <c r="F773" s="2" t="s">
        <v>4849</v>
      </c>
      <c r="G773" s="2" t="s">
        <v>4850</v>
      </c>
      <c r="H773" t="s">
        <v>19</v>
      </c>
      <c r="I773" t="s">
        <v>6192</v>
      </c>
      <c r="J773" t="s">
        <v>6186</v>
      </c>
      <c r="K773" s="4">
        <v>0.5</v>
      </c>
      <c r="L773" s="5">
        <v>7.169999999999999</v>
      </c>
      <c r="M773" s="5">
        <v>21.509999999999998</v>
      </c>
      <c r="N773" t="s">
        <v>6219</v>
      </c>
      <c r="O773" t="s">
        <v>6222</v>
      </c>
      <c r="P773" t="s">
        <v>6191</v>
      </c>
    </row>
    <row r="774" spans="1:16" x14ac:dyDescent="0.35">
      <c r="A774" s="19" t="s">
        <v>4853</v>
      </c>
      <c r="B774" s="27">
        <v>44468</v>
      </c>
      <c r="C774" s="19" t="s">
        <v>4854</v>
      </c>
      <c r="D774" s="11" t="s">
        <v>6141</v>
      </c>
      <c r="E774" s="19">
        <v>6</v>
      </c>
      <c r="F774" s="19" t="s">
        <v>4855</v>
      </c>
      <c r="G774" s="19" t="s">
        <v>6223</v>
      </c>
      <c r="H774" s="11" t="s">
        <v>19</v>
      </c>
      <c r="I774" s="11" t="s">
        <v>6194</v>
      </c>
      <c r="J774" s="11" t="s">
        <v>6188</v>
      </c>
      <c r="K774" s="28">
        <v>1</v>
      </c>
      <c r="L774" s="29">
        <v>13.75</v>
      </c>
      <c r="M774" s="29">
        <v>82.5</v>
      </c>
      <c r="N774" s="11" t="s">
        <v>6217</v>
      </c>
      <c r="O774" s="11" t="s">
        <v>6221</v>
      </c>
      <c r="P774" s="11" t="s">
        <v>6191</v>
      </c>
    </row>
    <row r="775" spans="1:16" x14ac:dyDescent="0.35">
      <c r="A775" s="2" t="s">
        <v>4858</v>
      </c>
      <c r="B775" s="3">
        <v>44488</v>
      </c>
      <c r="C775" s="2" t="s">
        <v>4859</v>
      </c>
      <c r="D775" t="s">
        <v>6159</v>
      </c>
      <c r="E775" s="2">
        <v>2</v>
      </c>
      <c r="F775" s="2" t="s">
        <v>4860</v>
      </c>
      <c r="G775" s="2" t="s">
        <v>4861</v>
      </c>
      <c r="H775" t="s">
        <v>318</v>
      </c>
      <c r="I775" t="s">
        <v>6195</v>
      </c>
      <c r="J775" t="s">
        <v>6188</v>
      </c>
      <c r="K775" s="4">
        <v>0.2</v>
      </c>
      <c r="L775" s="5">
        <v>4.3650000000000002</v>
      </c>
      <c r="M775" s="5">
        <v>8.73</v>
      </c>
      <c r="N775" t="s">
        <v>6218</v>
      </c>
      <c r="O775" t="s">
        <v>6221</v>
      </c>
      <c r="P775" t="s">
        <v>6191</v>
      </c>
    </row>
    <row r="776" spans="1:16" x14ac:dyDescent="0.35">
      <c r="A776" s="19" t="s">
        <v>4864</v>
      </c>
      <c r="B776" s="27">
        <v>44756</v>
      </c>
      <c r="C776" s="19" t="s">
        <v>4865</v>
      </c>
      <c r="D776" s="11" t="s">
        <v>6138</v>
      </c>
      <c r="E776" s="19">
        <v>2</v>
      </c>
      <c r="F776" s="19" t="s">
        <v>4866</v>
      </c>
      <c r="G776" s="19" t="s">
        <v>6223</v>
      </c>
      <c r="H776" s="11" t="s">
        <v>19</v>
      </c>
      <c r="I776" s="11" t="s">
        <v>6192</v>
      </c>
      <c r="J776" s="11" t="s">
        <v>6188</v>
      </c>
      <c r="K776" s="28">
        <v>1</v>
      </c>
      <c r="L776" s="29">
        <v>9.9499999999999993</v>
      </c>
      <c r="M776" s="29">
        <v>19.899999999999999</v>
      </c>
      <c r="N776" s="11" t="s">
        <v>6219</v>
      </c>
      <c r="O776" s="11" t="s">
        <v>6221</v>
      </c>
      <c r="P776" s="11" t="s">
        <v>6190</v>
      </c>
    </row>
    <row r="777" spans="1:16" x14ac:dyDescent="0.35">
      <c r="A777" s="2" t="s">
        <v>4869</v>
      </c>
      <c r="B777" s="3">
        <v>44396</v>
      </c>
      <c r="C777" s="2" t="s">
        <v>4870</v>
      </c>
      <c r="D777" t="s">
        <v>6176</v>
      </c>
      <c r="E777" s="2">
        <v>2</v>
      </c>
      <c r="F777" s="2" t="s">
        <v>4871</v>
      </c>
      <c r="G777" s="2" t="s">
        <v>4872</v>
      </c>
      <c r="H777" t="s">
        <v>19</v>
      </c>
      <c r="I777" t="s">
        <v>6194</v>
      </c>
      <c r="J777" t="s">
        <v>6186</v>
      </c>
      <c r="K777" s="4">
        <v>0.5</v>
      </c>
      <c r="L777" s="5">
        <v>8.91</v>
      </c>
      <c r="M777" s="5">
        <v>17.82</v>
      </c>
      <c r="N777" t="s">
        <v>6217</v>
      </c>
      <c r="O777" t="s">
        <v>6222</v>
      </c>
      <c r="P777" t="s">
        <v>6190</v>
      </c>
    </row>
    <row r="778" spans="1:16" x14ac:dyDescent="0.35">
      <c r="A778" s="19" t="s">
        <v>4875</v>
      </c>
      <c r="B778" s="27">
        <v>44540</v>
      </c>
      <c r="C778" s="19" t="s">
        <v>4876</v>
      </c>
      <c r="D778" s="11" t="s">
        <v>6157</v>
      </c>
      <c r="E778" s="19">
        <v>3</v>
      </c>
      <c r="F778" s="19" t="s">
        <v>4877</v>
      </c>
      <c r="G778" s="19" t="s">
        <v>4878</v>
      </c>
      <c r="H778" s="11" t="s">
        <v>19</v>
      </c>
      <c r="I778" s="11" t="s">
        <v>6193</v>
      </c>
      <c r="J778" s="11" t="s">
        <v>6188</v>
      </c>
      <c r="K778" s="28">
        <v>0.5</v>
      </c>
      <c r="L778" s="29">
        <v>6.75</v>
      </c>
      <c r="M778" s="29">
        <v>20.25</v>
      </c>
      <c r="N778" s="11" t="s">
        <v>6216</v>
      </c>
      <c r="O778" s="11" t="s">
        <v>6221</v>
      </c>
      <c r="P778" s="11" t="s">
        <v>6191</v>
      </c>
    </row>
    <row r="779" spans="1:16" x14ac:dyDescent="0.35">
      <c r="A779" s="2" t="s">
        <v>4881</v>
      </c>
      <c r="B779" s="3">
        <v>43541</v>
      </c>
      <c r="C779" s="2" t="s">
        <v>4882</v>
      </c>
      <c r="D779" t="s">
        <v>6182</v>
      </c>
      <c r="E779" s="2">
        <v>2</v>
      </c>
      <c r="F779" s="2" t="s">
        <v>4883</v>
      </c>
      <c r="G779" s="2" t="s">
        <v>4884</v>
      </c>
      <c r="H779" t="s">
        <v>19</v>
      </c>
      <c r="I779" t="s">
        <v>6193</v>
      </c>
      <c r="J779" t="s">
        <v>6186</v>
      </c>
      <c r="K779" s="4">
        <v>2.5</v>
      </c>
      <c r="L779" s="5">
        <v>29.784999999999997</v>
      </c>
      <c r="M779" s="5">
        <v>59.569999999999993</v>
      </c>
      <c r="N779" t="s">
        <v>6216</v>
      </c>
      <c r="O779" t="s">
        <v>6222</v>
      </c>
      <c r="P779" t="s">
        <v>6191</v>
      </c>
    </row>
    <row r="780" spans="1:16" x14ac:dyDescent="0.35">
      <c r="A780" s="19" t="s">
        <v>4886</v>
      </c>
      <c r="B780" s="27">
        <v>43889</v>
      </c>
      <c r="C780" s="19" t="s">
        <v>4933</v>
      </c>
      <c r="D780" s="11" t="s">
        <v>6161</v>
      </c>
      <c r="E780" s="19">
        <v>2</v>
      </c>
      <c r="F780" s="19" t="s">
        <v>4934</v>
      </c>
      <c r="G780" s="19" t="s">
        <v>4935</v>
      </c>
      <c r="H780" s="11" t="s">
        <v>19</v>
      </c>
      <c r="I780" s="11" t="s">
        <v>6195</v>
      </c>
      <c r="J780" s="11" t="s">
        <v>6186</v>
      </c>
      <c r="K780" s="28">
        <v>0.5</v>
      </c>
      <c r="L780" s="29">
        <v>9.51</v>
      </c>
      <c r="M780" s="29">
        <v>19.02</v>
      </c>
      <c r="N780" s="11" t="s">
        <v>6218</v>
      </c>
      <c r="O780" s="11" t="s">
        <v>6222</v>
      </c>
      <c r="P780" s="11" t="s">
        <v>6190</v>
      </c>
    </row>
    <row r="781" spans="1:16" x14ac:dyDescent="0.35">
      <c r="A781" s="2" t="s">
        <v>4892</v>
      </c>
      <c r="B781" s="3">
        <v>43985</v>
      </c>
      <c r="C781" s="2" t="s">
        <v>4893</v>
      </c>
      <c r="D781" t="s">
        <v>6143</v>
      </c>
      <c r="E781" s="2">
        <v>6</v>
      </c>
      <c r="F781" s="2" t="s">
        <v>4894</v>
      </c>
      <c r="G781" s="2" t="s">
        <v>4895</v>
      </c>
      <c r="H781" t="s">
        <v>19</v>
      </c>
      <c r="I781" t="s">
        <v>6195</v>
      </c>
      <c r="J781" t="s">
        <v>6187</v>
      </c>
      <c r="K781" s="4">
        <v>1</v>
      </c>
      <c r="L781" s="5">
        <v>12.95</v>
      </c>
      <c r="M781" s="5">
        <v>77.699999999999989</v>
      </c>
      <c r="N781" t="s">
        <v>6218</v>
      </c>
      <c r="O781" t="s">
        <v>6224</v>
      </c>
      <c r="P781" t="s">
        <v>6190</v>
      </c>
    </row>
    <row r="782" spans="1:16" x14ac:dyDescent="0.35">
      <c r="A782" s="19" t="s">
        <v>4898</v>
      </c>
      <c r="B782" s="27">
        <v>43883</v>
      </c>
      <c r="C782" s="19" t="s">
        <v>4899</v>
      </c>
      <c r="D782" s="11" t="s">
        <v>6141</v>
      </c>
      <c r="E782" s="19">
        <v>3</v>
      </c>
      <c r="F782" s="19" t="s">
        <v>4900</v>
      </c>
      <c r="G782" s="19" t="s">
        <v>6223</v>
      </c>
      <c r="H782" s="11" t="s">
        <v>19</v>
      </c>
      <c r="I782" s="11" t="s">
        <v>6194</v>
      </c>
      <c r="J782" s="11" t="s">
        <v>6188</v>
      </c>
      <c r="K782" s="28">
        <v>1</v>
      </c>
      <c r="L782" s="29">
        <v>13.75</v>
      </c>
      <c r="M782" s="29">
        <v>41.25</v>
      </c>
      <c r="N782" s="11" t="s">
        <v>6217</v>
      </c>
      <c r="O782" s="11" t="s">
        <v>6221</v>
      </c>
      <c r="P782" s="11" t="s">
        <v>6191</v>
      </c>
    </row>
    <row r="783" spans="1:16" x14ac:dyDescent="0.35">
      <c r="A783" s="2" t="s">
        <v>4903</v>
      </c>
      <c r="B783" s="3">
        <v>43778</v>
      </c>
      <c r="C783" s="2" t="s">
        <v>4904</v>
      </c>
      <c r="D783" t="s">
        <v>6164</v>
      </c>
      <c r="E783" s="2">
        <v>4</v>
      </c>
      <c r="F783" s="2" t="s">
        <v>4905</v>
      </c>
      <c r="G783" s="2" t="s">
        <v>4906</v>
      </c>
      <c r="H783" t="s">
        <v>19</v>
      </c>
      <c r="I783" t="s">
        <v>6195</v>
      </c>
      <c r="J783" t="s">
        <v>6186</v>
      </c>
      <c r="K783" s="4">
        <v>2.5</v>
      </c>
      <c r="L783" s="5">
        <v>36.454999999999998</v>
      </c>
      <c r="M783" s="5">
        <v>145.82</v>
      </c>
      <c r="N783" t="s">
        <v>6218</v>
      </c>
      <c r="O783" t="s">
        <v>6222</v>
      </c>
      <c r="P783" t="s">
        <v>6191</v>
      </c>
    </row>
    <row r="784" spans="1:16" x14ac:dyDescent="0.35">
      <c r="A784" s="19" t="s">
        <v>4909</v>
      </c>
      <c r="B784" s="27">
        <v>43897</v>
      </c>
      <c r="C784" s="19" t="s">
        <v>4910</v>
      </c>
      <c r="D784" s="11" t="s">
        <v>6184</v>
      </c>
      <c r="E784" s="19">
        <v>6</v>
      </c>
      <c r="F784" s="19" t="s">
        <v>4911</v>
      </c>
      <c r="G784" s="19" t="s">
        <v>4912</v>
      </c>
      <c r="H784" s="11" t="s">
        <v>318</v>
      </c>
      <c r="I784" s="11" t="s">
        <v>6194</v>
      </c>
      <c r="J784" s="11" t="s">
        <v>6186</v>
      </c>
      <c r="K784" s="28">
        <v>0.2</v>
      </c>
      <c r="L784" s="29">
        <v>4.4550000000000001</v>
      </c>
      <c r="M784" s="29">
        <v>26.73</v>
      </c>
      <c r="N784" s="11" t="s">
        <v>6217</v>
      </c>
      <c r="O784" s="11" t="s">
        <v>6222</v>
      </c>
      <c r="P784" s="11" t="s">
        <v>6191</v>
      </c>
    </row>
    <row r="785" spans="1:16" x14ac:dyDescent="0.35">
      <c r="A785" s="2" t="s">
        <v>4915</v>
      </c>
      <c r="B785" s="3">
        <v>44312</v>
      </c>
      <c r="C785" s="2" t="s">
        <v>4916</v>
      </c>
      <c r="D785" t="s">
        <v>6160</v>
      </c>
      <c r="E785" s="2">
        <v>5</v>
      </c>
      <c r="F785" s="2" t="s">
        <v>4917</v>
      </c>
      <c r="G785" s="2" t="s">
        <v>4918</v>
      </c>
      <c r="H785" t="s">
        <v>19</v>
      </c>
      <c r="I785" t="s">
        <v>6195</v>
      </c>
      <c r="J785" t="s">
        <v>6188</v>
      </c>
      <c r="K785" s="4">
        <v>0.5</v>
      </c>
      <c r="L785" s="5">
        <v>8.73</v>
      </c>
      <c r="M785" s="5">
        <v>43.650000000000006</v>
      </c>
      <c r="N785" t="s">
        <v>6218</v>
      </c>
      <c r="O785" t="s">
        <v>6221</v>
      </c>
      <c r="P785" t="s">
        <v>6190</v>
      </c>
    </row>
    <row r="786" spans="1:16" x14ac:dyDescent="0.35">
      <c r="A786" s="19" t="s">
        <v>4921</v>
      </c>
      <c r="B786" s="27">
        <v>44511</v>
      </c>
      <c r="C786" s="19" t="s">
        <v>4922</v>
      </c>
      <c r="D786" s="11" t="s">
        <v>6170</v>
      </c>
      <c r="E786" s="19">
        <v>2</v>
      </c>
      <c r="F786" s="19" t="s">
        <v>4923</v>
      </c>
      <c r="G786" s="19" t="s">
        <v>4924</v>
      </c>
      <c r="H786" s="11" t="s">
        <v>19</v>
      </c>
      <c r="I786" s="11" t="s">
        <v>6195</v>
      </c>
      <c r="J786" s="11" t="s">
        <v>6186</v>
      </c>
      <c r="K786" s="28">
        <v>1</v>
      </c>
      <c r="L786" s="29">
        <v>15.85</v>
      </c>
      <c r="M786" s="29">
        <v>31.7</v>
      </c>
      <c r="N786" s="11" t="s">
        <v>6218</v>
      </c>
      <c r="O786" s="11" t="s">
        <v>6222</v>
      </c>
      <c r="P786" s="11" t="s">
        <v>6191</v>
      </c>
    </row>
    <row r="787" spans="1:16" x14ac:dyDescent="0.35">
      <c r="A787" s="2" t="s">
        <v>4926</v>
      </c>
      <c r="B787" s="3">
        <v>44362</v>
      </c>
      <c r="C787" s="2" t="s">
        <v>4927</v>
      </c>
      <c r="D787" t="s">
        <v>6168</v>
      </c>
      <c r="E787" s="2">
        <v>1</v>
      </c>
      <c r="F787" s="2" t="s">
        <v>4928</v>
      </c>
      <c r="G787" s="2" t="s">
        <v>4929</v>
      </c>
      <c r="H787" t="s">
        <v>19</v>
      </c>
      <c r="I787" t="s">
        <v>6193</v>
      </c>
      <c r="J787" t="s">
        <v>6187</v>
      </c>
      <c r="K787" s="4">
        <v>2.5</v>
      </c>
      <c r="L787" s="5">
        <v>22.884999999999998</v>
      </c>
      <c r="M787" s="5">
        <v>22.884999999999998</v>
      </c>
      <c r="N787" t="s">
        <v>6216</v>
      </c>
      <c r="O787" t="s">
        <v>6224</v>
      </c>
      <c r="P787" t="s">
        <v>6191</v>
      </c>
    </row>
    <row r="788" spans="1:16" x14ac:dyDescent="0.35">
      <c r="A788" s="19" t="s">
        <v>4932</v>
      </c>
      <c r="B788" s="27">
        <v>43888</v>
      </c>
      <c r="C788" s="19" t="s">
        <v>4933</v>
      </c>
      <c r="D788" s="11" t="s">
        <v>6185</v>
      </c>
      <c r="E788" s="19">
        <v>1</v>
      </c>
      <c r="F788" s="19" t="s">
        <v>4934</v>
      </c>
      <c r="G788" s="19" t="s">
        <v>4935</v>
      </c>
      <c r="H788" s="11" t="s">
        <v>19</v>
      </c>
      <c r="I788" s="11" t="s">
        <v>6194</v>
      </c>
      <c r="J788" s="11" t="s">
        <v>6187</v>
      </c>
      <c r="K788" s="28">
        <v>2.5</v>
      </c>
      <c r="L788" s="29">
        <v>27.945</v>
      </c>
      <c r="M788" s="29">
        <v>27.945</v>
      </c>
      <c r="N788" s="11" t="s">
        <v>6217</v>
      </c>
      <c r="O788" s="11" t="s">
        <v>6224</v>
      </c>
      <c r="P788" s="11" t="s">
        <v>6190</v>
      </c>
    </row>
    <row r="789" spans="1:16" x14ac:dyDescent="0.35">
      <c r="A789" s="2" t="s">
        <v>4938</v>
      </c>
      <c r="B789" s="3">
        <v>44305</v>
      </c>
      <c r="C789" s="2" t="s">
        <v>4939</v>
      </c>
      <c r="D789" t="s">
        <v>6141</v>
      </c>
      <c r="E789" s="2">
        <v>6</v>
      </c>
      <c r="F789" s="2" t="s">
        <v>4940</v>
      </c>
      <c r="G789" s="2" t="s">
        <v>6223</v>
      </c>
      <c r="H789" t="s">
        <v>19</v>
      </c>
      <c r="I789" t="s">
        <v>6194</v>
      </c>
      <c r="J789" t="s">
        <v>6188</v>
      </c>
      <c r="K789" s="4">
        <v>1</v>
      </c>
      <c r="L789" s="5">
        <v>13.75</v>
      </c>
      <c r="M789" s="5">
        <v>82.5</v>
      </c>
      <c r="N789" t="s">
        <v>6217</v>
      </c>
      <c r="O789" t="s">
        <v>6221</v>
      </c>
      <c r="P789" t="s">
        <v>6190</v>
      </c>
    </row>
    <row r="790" spans="1:16" x14ac:dyDescent="0.35">
      <c r="A790" s="19" t="s">
        <v>4943</v>
      </c>
      <c r="B790" s="27">
        <v>44771</v>
      </c>
      <c r="C790" s="19" t="s">
        <v>4944</v>
      </c>
      <c r="D790" s="11" t="s">
        <v>6151</v>
      </c>
      <c r="E790" s="19">
        <v>2</v>
      </c>
      <c r="F790" s="19" t="s">
        <v>4945</v>
      </c>
      <c r="G790" s="19" t="s">
        <v>4946</v>
      </c>
      <c r="H790" s="11" t="s">
        <v>318</v>
      </c>
      <c r="I790" s="11" t="s">
        <v>6192</v>
      </c>
      <c r="J790" s="11" t="s">
        <v>6188</v>
      </c>
      <c r="K790" s="28">
        <v>2.5</v>
      </c>
      <c r="L790" s="29">
        <v>22.884999999999998</v>
      </c>
      <c r="M790" s="29">
        <v>45.769999999999996</v>
      </c>
      <c r="N790" s="11" t="s">
        <v>6219</v>
      </c>
      <c r="O790" s="11" t="s">
        <v>6221</v>
      </c>
      <c r="P790" s="11" t="s">
        <v>6190</v>
      </c>
    </row>
    <row r="791" spans="1:16" x14ac:dyDescent="0.35">
      <c r="A791" s="2" t="s">
        <v>4949</v>
      </c>
      <c r="B791" s="3">
        <v>43485</v>
      </c>
      <c r="C791" s="2" t="s">
        <v>4950</v>
      </c>
      <c r="D791" t="s">
        <v>6140</v>
      </c>
      <c r="E791" s="2">
        <v>6</v>
      </c>
      <c r="F791" s="2" t="s">
        <v>4951</v>
      </c>
      <c r="G791" s="2" t="s">
        <v>4952</v>
      </c>
      <c r="H791" t="s">
        <v>19</v>
      </c>
      <c r="I791" t="s">
        <v>6193</v>
      </c>
      <c r="J791" t="s">
        <v>6186</v>
      </c>
      <c r="K791" s="4">
        <v>1</v>
      </c>
      <c r="L791" s="5">
        <v>12.95</v>
      </c>
      <c r="M791" s="5">
        <v>77.699999999999989</v>
      </c>
      <c r="N791" t="s">
        <v>6216</v>
      </c>
      <c r="O791" t="s">
        <v>6222</v>
      </c>
      <c r="P791" t="s">
        <v>6191</v>
      </c>
    </row>
    <row r="792" spans="1:16" x14ac:dyDescent="0.35">
      <c r="A792" s="19" t="s">
        <v>4955</v>
      </c>
      <c r="B792" s="27">
        <v>44613</v>
      </c>
      <c r="C792" s="19" t="s">
        <v>4956</v>
      </c>
      <c r="D792" s="11" t="s">
        <v>6180</v>
      </c>
      <c r="E792" s="19">
        <v>3</v>
      </c>
      <c r="F792" s="19" t="s">
        <v>4957</v>
      </c>
      <c r="G792" s="19" t="s">
        <v>4958</v>
      </c>
      <c r="H792" s="11" t="s">
        <v>19</v>
      </c>
      <c r="I792" s="11" t="s">
        <v>6193</v>
      </c>
      <c r="J792" s="11" t="s">
        <v>6186</v>
      </c>
      <c r="K792" s="28">
        <v>0.5</v>
      </c>
      <c r="L792" s="29">
        <v>7.77</v>
      </c>
      <c r="M792" s="29">
        <v>23.31</v>
      </c>
      <c r="N792" s="11" t="s">
        <v>6216</v>
      </c>
      <c r="O792" s="11" t="s">
        <v>6222</v>
      </c>
      <c r="P792" s="11" t="s">
        <v>6191</v>
      </c>
    </row>
    <row r="793" spans="1:16" x14ac:dyDescent="0.35">
      <c r="A793" s="2" t="s">
        <v>4961</v>
      </c>
      <c r="B793" s="3">
        <v>43954</v>
      </c>
      <c r="C793" s="2" t="s">
        <v>4962</v>
      </c>
      <c r="D793" t="s">
        <v>6145</v>
      </c>
      <c r="E793" s="2">
        <v>5</v>
      </c>
      <c r="F793" s="2" t="s">
        <v>4963</v>
      </c>
      <c r="G793" s="2" t="s">
        <v>4964</v>
      </c>
      <c r="H793" t="s">
        <v>19</v>
      </c>
      <c r="I793" t="s">
        <v>6195</v>
      </c>
      <c r="J793" t="s">
        <v>6186</v>
      </c>
      <c r="K793" s="4">
        <v>0.2</v>
      </c>
      <c r="L793" s="5">
        <v>4.7549999999999999</v>
      </c>
      <c r="M793" s="5">
        <v>23.774999999999999</v>
      </c>
      <c r="N793" t="s">
        <v>6218</v>
      </c>
      <c r="O793" t="s">
        <v>6222</v>
      </c>
      <c r="P793" t="s">
        <v>6190</v>
      </c>
    </row>
    <row r="794" spans="1:16" x14ac:dyDescent="0.35">
      <c r="A794" s="19" t="s">
        <v>4967</v>
      </c>
      <c r="B794" s="27">
        <v>43545</v>
      </c>
      <c r="C794" s="19" t="s">
        <v>4968</v>
      </c>
      <c r="D794" s="11" t="s">
        <v>6160</v>
      </c>
      <c r="E794" s="19">
        <v>6</v>
      </c>
      <c r="F794" s="19" t="s">
        <v>4969</v>
      </c>
      <c r="G794" s="19" t="s">
        <v>4970</v>
      </c>
      <c r="H794" s="11" t="s">
        <v>28</v>
      </c>
      <c r="I794" s="11" t="s">
        <v>6195</v>
      </c>
      <c r="J794" s="11" t="s">
        <v>6188</v>
      </c>
      <c r="K794" s="28">
        <v>0.5</v>
      </c>
      <c r="L794" s="29">
        <v>8.73</v>
      </c>
      <c r="M794" s="29">
        <v>52.38</v>
      </c>
      <c r="N794" s="11" t="s">
        <v>6218</v>
      </c>
      <c r="O794" s="11" t="s">
        <v>6221</v>
      </c>
      <c r="P794" s="11" t="s">
        <v>6190</v>
      </c>
    </row>
    <row r="795" spans="1:16" x14ac:dyDescent="0.35">
      <c r="A795" s="2" t="s">
        <v>4973</v>
      </c>
      <c r="B795" s="3">
        <v>43629</v>
      </c>
      <c r="C795" s="2" t="s">
        <v>4974</v>
      </c>
      <c r="D795" t="s">
        <v>6178</v>
      </c>
      <c r="E795" s="2">
        <v>5</v>
      </c>
      <c r="F795" s="2" t="s">
        <v>4975</v>
      </c>
      <c r="G795" s="2" t="s">
        <v>4976</v>
      </c>
      <c r="H795" t="s">
        <v>19</v>
      </c>
      <c r="I795" t="s">
        <v>6192</v>
      </c>
      <c r="J795" t="s">
        <v>6186</v>
      </c>
      <c r="K795" s="4">
        <v>0.2</v>
      </c>
      <c r="L795" s="5">
        <v>3.5849999999999995</v>
      </c>
      <c r="M795" s="5">
        <v>17.924999999999997</v>
      </c>
      <c r="N795" t="s">
        <v>6219</v>
      </c>
      <c r="O795" t="s">
        <v>6222</v>
      </c>
      <c r="P795" t="s">
        <v>6191</v>
      </c>
    </row>
    <row r="796" spans="1:16" x14ac:dyDescent="0.35">
      <c r="A796" s="19" t="s">
        <v>4979</v>
      </c>
      <c r="B796" s="27">
        <v>43987</v>
      </c>
      <c r="C796" s="19" t="s">
        <v>4980</v>
      </c>
      <c r="D796" s="11" t="s">
        <v>6182</v>
      </c>
      <c r="E796" s="19">
        <v>5</v>
      </c>
      <c r="F796" s="19" t="s">
        <v>4981</v>
      </c>
      <c r="G796" s="19" t="s">
        <v>4982</v>
      </c>
      <c r="H796" s="11" t="s">
        <v>19</v>
      </c>
      <c r="I796" s="11" t="s">
        <v>6193</v>
      </c>
      <c r="J796" s="11" t="s">
        <v>6186</v>
      </c>
      <c r="K796" s="28">
        <v>2.5</v>
      </c>
      <c r="L796" s="29">
        <v>29.784999999999997</v>
      </c>
      <c r="M796" s="29">
        <v>148.92499999999998</v>
      </c>
      <c r="N796" s="11" t="s">
        <v>6216</v>
      </c>
      <c r="O796" s="11" t="s">
        <v>6222</v>
      </c>
      <c r="P796" s="11" t="s">
        <v>6191</v>
      </c>
    </row>
    <row r="797" spans="1:16" x14ac:dyDescent="0.35">
      <c r="A797" s="2" t="s">
        <v>4985</v>
      </c>
      <c r="B797" s="3">
        <v>43540</v>
      </c>
      <c r="C797" s="2" t="s">
        <v>4986</v>
      </c>
      <c r="D797" t="s">
        <v>6173</v>
      </c>
      <c r="E797" s="2">
        <v>4</v>
      </c>
      <c r="F797" s="2" t="s">
        <v>4987</v>
      </c>
      <c r="G797" s="2" t="s">
        <v>4988</v>
      </c>
      <c r="H797" t="s">
        <v>19</v>
      </c>
      <c r="I797" t="s">
        <v>6192</v>
      </c>
      <c r="J797" t="s">
        <v>6186</v>
      </c>
      <c r="K797" s="4">
        <v>0.5</v>
      </c>
      <c r="L797" s="5">
        <v>7.169999999999999</v>
      </c>
      <c r="M797" s="5">
        <v>28.679999999999996</v>
      </c>
      <c r="N797" t="s">
        <v>6219</v>
      </c>
      <c r="O797" t="s">
        <v>6222</v>
      </c>
      <c r="P797" t="s">
        <v>6191</v>
      </c>
    </row>
    <row r="798" spans="1:16" x14ac:dyDescent="0.35">
      <c r="A798" s="19" t="s">
        <v>4991</v>
      </c>
      <c r="B798" s="27">
        <v>44533</v>
      </c>
      <c r="C798" s="19" t="s">
        <v>4992</v>
      </c>
      <c r="D798" s="11" t="s">
        <v>6161</v>
      </c>
      <c r="E798" s="19">
        <v>1</v>
      </c>
      <c r="F798" s="19" t="s">
        <v>4993</v>
      </c>
      <c r="G798" s="19" t="s">
        <v>6223</v>
      </c>
      <c r="H798" s="11" t="s">
        <v>19</v>
      </c>
      <c r="I798" s="11" t="s">
        <v>6195</v>
      </c>
      <c r="J798" s="11" t="s">
        <v>6186</v>
      </c>
      <c r="K798" s="28">
        <v>0.5</v>
      </c>
      <c r="L798" s="29">
        <v>9.51</v>
      </c>
      <c r="M798" s="29">
        <v>9.51</v>
      </c>
      <c r="N798" s="11" t="s">
        <v>6218</v>
      </c>
      <c r="O798" s="11" t="s">
        <v>6222</v>
      </c>
      <c r="P798" s="11" t="s">
        <v>6191</v>
      </c>
    </row>
    <row r="799" spans="1:16" x14ac:dyDescent="0.35">
      <c r="A799" s="2" t="s">
        <v>4996</v>
      </c>
      <c r="B799" s="3">
        <v>44751</v>
      </c>
      <c r="C799" s="2" t="s">
        <v>4997</v>
      </c>
      <c r="D799" t="s">
        <v>6180</v>
      </c>
      <c r="E799" s="2">
        <v>4</v>
      </c>
      <c r="F799" s="2" t="s">
        <v>4998</v>
      </c>
      <c r="G799" s="2" t="s">
        <v>4999</v>
      </c>
      <c r="H799" t="s">
        <v>19</v>
      </c>
      <c r="I799" t="s">
        <v>6193</v>
      </c>
      <c r="J799" t="s">
        <v>6186</v>
      </c>
      <c r="K799" s="4">
        <v>0.5</v>
      </c>
      <c r="L799" s="5">
        <v>7.77</v>
      </c>
      <c r="M799" s="5">
        <v>31.08</v>
      </c>
      <c r="N799" t="s">
        <v>6216</v>
      </c>
      <c r="O799" t="s">
        <v>6222</v>
      </c>
      <c r="P799" t="s">
        <v>6191</v>
      </c>
    </row>
    <row r="800" spans="1:16" x14ac:dyDescent="0.35">
      <c r="A800" s="19" t="s">
        <v>5002</v>
      </c>
      <c r="B800" s="27">
        <v>43950</v>
      </c>
      <c r="C800" s="19" t="s">
        <v>5003</v>
      </c>
      <c r="D800" s="11" t="s">
        <v>6163</v>
      </c>
      <c r="E800" s="19">
        <v>3</v>
      </c>
      <c r="F800" s="19" t="s">
        <v>5004</v>
      </c>
      <c r="G800" s="19" t="s">
        <v>5005</v>
      </c>
      <c r="H800" s="11" t="s">
        <v>19</v>
      </c>
      <c r="I800" s="11" t="s">
        <v>6192</v>
      </c>
      <c r="J800" s="11" t="s">
        <v>6187</v>
      </c>
      <c r="K800" s="28">
        <v>0.2</v>
      </c>
      <c r="L800" s="29">
        <v>2.6849999999999996</v>
      </c>
      <c r="M800" s="29">
        <v>8.0549999999999997</v>
      </c>
      <c r="N800" s="11" t="s">
        <v>6219</v>
      </c>
      <c r="O800" s="11" t="s">
        <v>6224</v>
      </c>
      <c r="P800" s="11" t="s">
        <v>6190</v>
      </c>
    </row>
    <row r="801" spans="1:16" x14ac:dyDescent="0.35">
      <c r="A801" s="2" t="s">
        <v>5008</v>
      </c>
      <c r="B801" s="3">
        <v>44588</v>
      </c>
      <c r="C801" s="2" t="s">
        <v>5009</v>
      </c>
      <c r="D801" t="s">
        <v>6183</v>
      </c>
      <c r="E801" s="2">
        <v>3</v>
      </c>
      <c r="F801" s="2" t="s">
        <v>5010</v>
      </c>
      <c r="G801" s="2" t="s">
        <v>6223</v>
      </c>
      <c r="H801" t="s">
        <v>19</v>
      </c>
      <c r="I801" t="s">
        <v>6194</v>
      </c>
      <c r="J801" t="s">
        <v>6187</v>
      </c>
      <c r="K801" s="4">
        <v>1</v>
      </c>
      <c r="L801" s="5">
        <v>12.15</v>
      </c>
      <c r="M801" s="5">
        <v>36.450000000000003</v>
      </c>
      <c r="N801" t="s">
        <v>6217</v>
      </c>
      <c r="O801" t="s">
        <v>6224</v>
      </c>
      <c r="P801" t="s">
        <v>6190</v>
      </c>
    </row>
    <row r="802" spans="1:16" x14ac:dyDescent="0.35">
      <c r="A802" s="19" t="s">
        <v>5012</v>
      </c>
      <c r="B802" s="27">
        <v>44240</v>
      </c>
      <c r="C802" s="19" t="s">
        <v>5013</v>
      </c>
      <c r="D802" s="11" t="s">
        <v>6163</v>
      </c>
      <c r="E802" s="19">
        <v>6</v>
      </c>
      <c r="F802" s="19" t="s">
        <v>5014</v>
      </c>
      <c r="G802" s="19" t="s">
        <v>5015</v>
      </c>
      <c r="H802" s="11" t="s">
        <v>318</v>
      </c>
      <c r="I802" s="11" t="s">
        <v>6192</v>
      </c>
      <c r="J802" s="11" t="s">
        <v>6187</v>
      </c>
      <c r="K802" s="28">
        <v>0.2</v>
      </c>
      <c r="L802" s="29">
        <v>2.6849999999999996</v>
      </c>
      <c r="M802" s="29">
        <v>16.11</v>
      </c>
      <c r="N802" s="11" t="s">
        <v>6219</v>
      </c>
      <c r="O802" s="11" t="s">
        <v>6224</v>
      </c>
      <c r="P802" s="11" t="s">
        <v>6191</v>
      </c>
    </row>
    <row r="803" spans="1:16" x14ac:dyDescent="0.35">
      <c r="A803" s="2" t="s">
        <v>5018</v>
      </c>
      <c r="B803" s="3">
        <v>44025</v>
      </c>
      <c r="C803" s="2" t="s">
        <v>5019</v>
      </c>
      <c r="D803" t="s">
        <v>6149</v>
      </c>
      <c r="E803" s="2">
        <v>2</v>
      </c>
      <c r="F803" s="2" t="s">
        <v>5020</v>
      </c>
      <c r="G803" s="2" t="s">
        <v>5021</v>
      </c>
      <c r="H803" t="s">
        <v>19</v>
      </c>
      <c r="I803" t="s">
        <v>6192</v>
      </c>
      <c r="J803" t="s">
        <v>6187</v>
      </c>
      <c r="K803" s="4">
        <v>2.5</v>
      </c>
      <c r="L803" s="5">
        <v>20.584999999999997</v>
      </c>
      <c r="M803" s="5">
        <v>41.169999999999995</v>
      </c>
      <c r="N803" t="s">
        <v>6219</v>
      </c>
      <c r="O803" t="s">
        <v>6224</v>
      </c>
      <c r="P803" t="s">
        <v>6190</v>
      </c>
    </row>
    <row r="804" spans="1:16" x14ac:dyDescent="0.35">
      <c r="A804" s="19" t="s">
        <v>5024</v>
      </c>
      <c r="B804" s="27">
        <v>43902</v>
      </c>
      <c r="C804" s="19" t="s">
        <v>5025</v>
      </c>
      <c r="D804" s="11" t="s">
        <v>6163</v>
      </c>
      <c r="E804" s="19">
        <v>4</v>
      </c>
      <c r="F804" s="19" t="s">
        <v>5026</v>
      </c>
      <c r="G804" s="19" t="s">
        <v>5027</v>
      </c>
      <c r="H804" s="11" t="s">
        <v>19</v>
      </c>
      <c r="I804" s="11" t="s">
        <v>6192</v>
      </c>
      <c r="J804" s="11" t="s">
        <v>6187</v>
      </c>
      <c r="K804" s="28">
        <v>0.2</v>
      </c>
      <c r="L804" s="29">
        <v>2.6849999999999996</v>
      </c>
      <c r="M804" s="29">
        <v>10.739999999999998</v>
      </c>
      <c r="N804" s="11" t="s">
        <v>6219</v>
      </c>
      <c r="O804" s="11" t="s">
        <v>6224</v>
      </c>
      <c r="P804" s="11" t="s">
        <v>6191</v>
      </c>
    </row>
    <row r="805" spans="1:16" x14ac:dyDescent="0.35">
      <c r="A805" s="2" t="s">
        <v>5030</v>
      </c>
      <c r="B805" s="3">
        <v>43955</v>
      </c>
      <c r="C805" s="2" t="s">
        <v>5031</v>
      </c>
      <c r="D805" t="s">
        <v>6166</v>
      </c>
      <c r="E805" s="2">
        <v>4</v>
      </c>
      <c r="F805" s="2" t="s">
        <v>5032</v>
      </c>
      <c r="G805" s="2" t="s">
        <v>5033</v>
      </c>
      <c r="H805" t="s">
        <v>19</v>
      </c>
      <c r="I805" t="s">
        <v>6194</v>
      </c>
      <c r="J805" t="s">
        <v>6188</v>
      </c>
      <c r="K805" s="4">
        <v>2.5</v>
      </c>
      <c r="L805" s="5">
        <v>31.624999999999996</v>
      </c>
      <c r="M805" s="5">
        <v>126.49999999999999</v>
      </c>
      <c r="N805" t="s">
        <v>6217</v>
      </c>
      <c r="O805" t="s">
        <v>6221</v>
      </c>
      <c r="P805" t="s">
        <v>6191</v>
      </c>
    </row>
    <row r="806" spans="1:16" x14ac:dyDescent="0.35">
      <c r="A806" s="19" t="s">
        <v>5035</v>
      </c>
      <c r="B806" s="27">
        <v>44289</v>
      </c>
      <c r="C806" s="19" t="s">
        <v>5036</v>
      </c>
      <c r="D806" s="11" t="s">
        <v>6179</v>
      </c>
      <c r="E806" s="19">
        <v>2</v>
      </c>
      <c r="F806" s="19" t="s">
        <v>5037</v>
      </c>
      <c r="G806" s="19" t="s">
        <v>6223</v>
      </c>
      <c r="H806" s="11" t="s">
        <v>28</v>
      </c>
      <c r="I806" s="11" t="s">
        <v>6192</v>
      </c>
      <c r="J806" s="11" t="s">
        <v>6186</v>
      </c>
      <c r="K806" s="28">
        <v>1</v>
      </c>
      <c r="L806" s="29">
        <v>11.95</v>
      </c>
      <c r="M806" s="29">
        <v>23.9</v>
      </c>
      <c r="N806" s="11" t="s">
        <v>6219</v>
      </c>
      <c r="O806" s="11" t="s">
        <v>6222</v>
      </c>
      <c r="P806" s="11" t="s">
        <v>6191</v>
      </c>
    </row>
    <row r="807" spans="1:16" x14ac:dyDescent="0.35">
      <c r="A807" s="2" t="s">
        <v>5040</v>
      </c>
      <c r="B807" s="3">
        <v>44713</v>
      </c>
      <c r="C807" s="2" t="s">
        <v>5041</v>
      </c>
      <c r="D807" t="s">
        <v>6146</v>
      </c>
      <c r="E807" s="2">
        <v>1</v>
      </c>
      <c r="F807" s="2" t="s">
        <v>5042</v>
      </c>
      <c r="G807" s="2" t="s">
        <v>6223</v>
      </c>
      <c r="H807" t="s">
        <v>19</v>
      </c>
      <c r="I807" t="s">
        <v>6192</v>
      </c>
      <c r="J807" t="s">
        <v>6188</v>
      </c>
      <c r="K807" s="4">
        <v>0.5</v>
      </c>
      <c r="L807" s="5">
        <v>5.97</v>
      </c>
      <c r="M807" s="5">
        <v>5.97</v>
      </c>
      <c r="N807" t="s">
        <v>6219</v>
      </c>
      <c r="O807" t="s">
        <v>6221</v>
      </c>
      <c r="P807" t="s">
        <v>6191</v>
      </c>
    </row>
    <row r="808" spans="1:16" x14ac:dyDescent="0.35">
      <c r="A808" s="19" t="s">
        <v>5046</v>
      </c>
      <c r="B808" s="27">
        <v>44241</v>
      </c>
      <c r="C808" s="19" t="s">
        <v>5047</v>
      </c>
      <c r="D808" s="11" t="s">
        <v>6150</v>
      </c>
      <c r="E808" s="19">
        <v>2</v>
      </c>
      <c r="F808" s="19" t="s">
        <v>5048</v>
      </c>
      <c r="G808" s="19" t="s">
        <v>6223</v>
      </c>
      <c r="H808" s="11" t="s">
        <v>28</v>
      </c>
      <c r="I808" s="11" t="s">
        <v>6195</v>
      </c>
      <c r="J808" s="11" t="s">
        <v>6187</v>
      </c>
      <c r="K808" s="28">
        <v>0.2</v>
      </c>
      <c r="L808" s="29">
        <v>3.8849999999999998</v>
      </c>
      <c r="M808" s="29">
        <v>7.77</v>
      </c>
      <c r="N808" s="11" t="s">
        <v>6218</v>
      </c>
      <c r="O808" s="11" t="s">
        <v>6224</v>
      </c>
      <c r="P808" s="11" t="s">
        <v>6190</v>
      </c>
    </row>
    <row r="809" spans="1:16" x14ac:dyDescent="0.35">
      <c r="A809" s="2" t="s">
        <v>5050</v>
      </c>
      <c r="B809" s="3">
        <v>44543</v>
      </c>
      <c r="C809" s="2" t="s">
        <v>5051</v>
      </c>
      <c r="D809" t="s">
        <v>6169</v>
      </c>
      <c r="E809" s="2">
        <v>3</v>
      </c>
      <c r="F809" s="2" t="s">
        <v>5052</v>
      </c>
      <c r="G809" s="2" t="s">
        <v>5053</v>
      </c>
      <c r="H809" t="s">
        <v>318</v>
      </c>
      <c r="I809" t="s">
        <v>6195</v>
      </c>
      <c r="J809" t="s">
        <v>6187</v>
      </c>
      <c r="K809" s="4">
        <v>0.5</v>
      </c>
      <c r="L809" s="5">
        <v>7.77</v>
      </c>
      <c r="M809" s="5">
        <v>23.31</v>
      </c>
      <c r="N809" t="s">
        <v>6218</v>
      </c>
      <c r="O809" t="s">
        <v>6224</v>
      </c>
      <c r="P809" t="s">
        <v>6191</v>
      </c>
    </row>
    <row r="810" spans="1:16" x14ac:dyDescent="0.35">
      <c r="A810" s="19" t="s">
        <v>5056</v>
      </c>
      <c r="B810" s="27">
        <v>43868</v>
      </c>
      <c r="C810" s="19" t="s">
        <v>5113</v>
      </c>
      <c r="D810" s="11" t="s">
        <v>6142</v>
      </c>
      <c r="E810" s="19">
        <v>5</v>
      </c>
      <c r="F810" s="19" t="s">
        <v>5114</v>
      </c>
      <c r="G810" s="19" t="s">
        <v>6223</v>
      </c>
      <c r="H810" s="11" t="s">
        <v>19</v>
      </c>
      <c r="I810" s="11" t="s">
        <v>6192</v>
      </c>
      <c r="J810" s="11" t="s">
        <v>6186</v>
      </c>
      <c r="K810" s="28">
        <v>2.5</v>
      </c>
      <c r="L810" s="29">
        <v>27.484999999999996</v>
      </c>
      <c r="M810" s="29">
        <v>137.42499999999998</v>
      </c>
      <c r="N810" s="11" t="s">
        <v>6219</v>
      </c>
      <c r="O810" s="11" t="s">
        <v>6222</v>
      </c>
      <c r="P810" s="11" t="s">
        <v>6191</v>
      </c>
    </row>
    <row r="811" spans="1:16" x14ac:dyDescent="0.35">
      <c r="A811" s="2" t="s">
        <v>5062</v>
      </c>
      <c r="B811" s="3">
        <v>44235</v>
      </c>
      <c r="C811" s="2" t="s">
        <v>5063</v>
      </c>
      <c r="D811" t="s">
        <v>6163</v>
      </c>
      <c r="E811" s="2">
        <v>3</v>
      </c>
      <c r="F811" s="2" t="s">
        <v>5064</v>
      </c>
      <c r="G811" s="2" t="s">
        <v>6223</v>
      </c>
      <c r="H811" t="s">
        <v>19</v>
      </c>
      <c r="I811" t="s">
        <v>6192</v>
      </c>
      <c r="J811" t="s">
        <v>6187</v>
      </c>
      <c r="K811" s="4">
        <v>0.2</v>
      </c>
      <c r="L811" s="5">
        <v>2.6849999999999996</v>
      </c>
      <c r="M811" s="5">
        <v>8.0549999999999997</v>
      </c>
      <c r="N811" t="s">
        <v>6219</v>
      </c>
      <c r="O811" t="s">
        <v>6224</v>
      </c>
      <c r="P811" t="s">
        <v>6190</v>
      </c>
    </row>
    <row r="812" spans="1:16" x14ac:dyDescent="0.35">
      <c r="A812" s="19" t="s">
        <v>5067</v>
      </c>
      <c r="B812" s="27">
        <v>44054</v>
      </c>
      <c r="C812" s="19" t="s">
        <v>5068</v>
      </c>
      <c r="D812" s="11" t="s">
        <v>6161</v>
      </c>
      <c r="E812" s="19">
        <v>3</v>
      </c>
      <c r="F812" s="19" t="s">
        <v>5069</v>
      </c>
      <c r="G812" s="19" t="s">
        <v>5070</v>
      </c>
      <c r="H812" s="11" t="s">
        <v>19</v>
      </c>
      <c r="I812" s="11" t="s">
        <v>6195</v>
      </c>
      <c r="J812" s="11" t="s">
        <v>6186</v>
      </c>
      <c r="K812" s="28">
        <v>0.5</v>
      </c>
      <c r="L812" s="29">
        <v>9.51</v>
      </c>
      <c r="M812" s="29">
        <v>28.53</v>
      </c>
      <c r="N812" s="11" t="s">
        <v>6218</v>
      </c>
      <c r="O812" s="11" t="s">
        <v>6222</v>
      </c>
      <c r="P812" s="11" t="s">
        <v>6191</v>
      </c>
    </row>
    <row r="813" spans="1:16" x14ac:dyDescent="0.35">
      <c r="A813" s="2" t="s">
        <v>5073</v>
      </c>
      <c r="B813" s="3">
        <v>44114</v>
      </c>
      <c r="C813" s="2" t="s">
        <v>5074</v>
      </c>
      <c r="D813" t="s">
        <v>6155</v>
      </c>
      <c r="E813" s="2">
        <v>6</v>
      </c>
      <c r="F813" s="2" t="s">
        <v>5075</v>
      </c>
      <c r="G813" s="2" t="s">
        <v>5076</v>
      </c>
      <c r="H813" t="s">
        <v>318</v>
      </c>
      <c r="I813" t="s">
        <v>6193</v>
      </c>
      <c r="J813" t="s">
        <v>6188</v>
      </c>
      <c r="K813" s="4">
        <v>1</v>
      </c>
      <c r="L813" s="5">
        <v>11.25</v>
      </c>
      <c r="M813" s="5">
        <v>67.5</v>
      </c>
      <c r="N813" t="s">
        <v>6216</v>
      </c>
      <c r="O813" t="s">
        <v>6221</v>
      </c>
      <c r="P813" t="s">
        <v>6190</v>
      </c>
    </row>
    <row r="814" spans="1:16" x14ac:dyDescent="0.35">
      <c r="A814" s="19" t="s">
        <v>5073</v>
      </c>
      <c r="B814" s="27">
        <v>44114</v>
      </c>
      <c r="C814" s="19" t="s">
        <v>5074</v>
      </c>
      <c r="D814" s="11" t="s">
        <v>6165</v>
      </c>
      <c r="E814" s="19">
        <v>6</v>
      </c>
      <c r="F814" s="19" t="s">
        <v>5075</v>
      </c>
      <c r="G814" s="19" t="s">
        <v>5076</v>
      </c>
      <c r="H814" s="11" t="s">
        <v>318</v>
      </c>
      <c r="I814" s="11" t="s">
        <v>6195</v>
      </c>
      <c r="J814" s="11" t="s">
        <v>6187</v>
      </c>
      <c r="K814" s="28">
        <v>2.5</v>
      </c>
      <c r="L814" s="29">
        <v>29.784999999999997</v>
      </c>
      <c r="M814" s="29">
        <v>178.70999999999998</v>
      </c>
      <c r="N814" s="11" t="s">
        <v>6218</v>
      </c>
      <c r="O814" s="11" t="s">
        <v>6224</v>
      </c>
      <c r="P814" s="11" t="s">
        <v>6190</v>
      </c>
    </row>
    <row r="815" spans="1:16" x14ac:dyDescent="0.35">
      <c r="A815" s="2" t="s">
        <v>5084</v>
      </c>
      <c r="B815" s="3">
        <v>44173</v>
      </c>
      <c r="C815" s="2" t="s">
        <v>5085</v>
      </c>
      <c r="D815" t="s">
        <v>6166</v>
      </c>
      <c r="E815" s="2">
        <v>1</v>
      </c>
      <c r="F815" s="2" t="s">
        <v>5086</v>
      </c>
      <c r="G815" s="2" t="s">
        <v>5087</v>
      </c>
      <c r="H815" t="s">
        <v>19</v>
      </c>
      <c r="I815" t="s">
        <v>6194</v>
      </c>
      <c r="J815" t="s">
        <v>6188</v>
      </c>
      <c r="K815" s="4">
        <v>2.5</v>
      </c>
      <c r="L815" s="5">
        <v>31.624999999999996</v>
      </c>
      <c r="M815" s="5">
        <v>31.624999999999996</v>
      </c>
      <c r="N815" t="s">
        <v>6217</v>
      </c>
      <c r="O815" t="s">
        <v>6221</v>
      </c>
      <c r="P815" t="s">
        <v>6190</v>
      </c>
    </row>
    <row r="816" spans="1:16" x14ac:dyDescent="0.35">
      <c r="A816" s="19" t="s">
        <v>5090</v>
      </c>
      <c r="B816" s="27">
        <v>43573</v>
      </c>
      <c r="C816" s="19" t="s">
        <v>5091</v>
      </c>
      <c r="D816" s="11" t="s">
        <v>6184</v>
      </c>
      <c r="E816" s="19">
        <v>2</v>
      </c>
      <c r="F816" s="19" t="s">
        <v>5092</v>
      </c>
      <c r="G816" s="19" t="s">
        <v>5093</v>
      </c>
      <c r="H816" s="11" t="s">
        <v>19</v>
      </c>
      <c r="I816" s="11" t="s">
        <v>6194</v>
      </c>
      <c r="J816" s="11" t="s">
        <v>6186</v>
      </c>
      <c r="K816" s="28">
        <v>0.2</v>
      </c>
      <c r="L816" s="29">
        <v>4.4550000000000001</v>
      </c>
      <c r="M816" s="29">
        <v>8.91</v>
      </c>
      <c r="N816" s="11" t="s">
        <v>6217</v>
      </c>
      <c r="O816" s="11" t="s">
        <v>6222</v>
      </c>
      <c r="P816" s="11" t="s">
        <v>6191</v>
      </c>
    </row>
    <row r="817" spans="1:16" x14ac:dyDescent="0.35">
      <c r="A817" s="2" t="s">
        <v>5096</v>
      </c>
      <c r="B817" s="3">
        <v>44200</v>
      </c>
      <c r="C817" s="2" t="s">
        <v>5097</v>
      </c>
      <c r="D817" t="s">
        <v>6146</v>
      </c>
      <c r="E817" s="2">
        <v>6</v>
      </c>
      <c r="F817" s="2" t="s">
        <v>5098</v>
      </c>
      <c r="G817" s="2" t="s">
        <v>5099</v>
      </c>
      <c r="H817" t="s">
        <v>19</v>
      </c>
      <c r="I817" t="s">
        <v>6192</v>
      </c>
      <c r="J817" t="s">
        <v>6188</v>
      </c>
      <c r="K817" s="4">
        <v>0.5</v>
      </c>
      <c r="L817" s="5">
        <v>5.97</v>
      </c>
      <c r="M817" s="5">
        <v>35.82</v>
      </c>
      <c r="N817" t="s">
        <v>6219</v>
      </c>
      <c r="O817" t="s">
        <v>6221</v>
      </c>
      <c r="P817" t="s">
        <v>6191</v>
      </c>
    </row>
    <row r="818" spans="1:16" x14ac:dyDescent="0.35">
      <c r="A818" s="19" t="s">
        <v>5102</v>
      </c>
      <c r="B818" s="27">
        <v>43534</v>
      </c>
      <c r="C818" s="19" t="s">
        <v>5103</v>
      </c>
      <c r="D818" s="11" t="s">
        <v>6161</v>
      </c>
      <c r="E818" s="19">
        <v>4</v>
      </c>
      <c r="F818" s="19" t="s">
        <v>5104</v>
      </c>
      <c r="G818" s="19" t="s">
        <v>5105</v>
      </c>
      <c r="H818" s="11" t="s">
        <v>318</v>
      </c>
      <c r="I818" s="11" t="s">
        <v>6195</v>
      </c>
      <c r="J818" s="11" t="s">
        <v>6186</v>
      </c>
      <c r="K818" s="28">
        <v>0.5</v>
      </c>
      <c r="L818" s="29">
        <v>9.51</v>
      </c>
      <c r="M818" s="29">
        <v>38.04</v>
      </c>
      <c r="N818" s="11" t="s">
        <v>6218</v>
      </c>
      <c r="O818" s="11" t="s">
        <v>6222</v>
      </c>
      <c r="P818" s="11" t="s">
        <v>6191</v>
      </c>
    </row>
    <row r="819" spans="1:16" x14ac:dyDescent="0.35">
      <c r="A819" s="2" t="s">
        <v>5107</v>
      </c>
      <c r="B819" s="3">
        <v>43798</v>
      </c>
      <c r="C819" s="2" t="s">
        <v>5108</v>
      </c>
      <c r="D819" t="s">
        <v>6169</v>
      </c>
      <c r="E819" s="2">
        <v>2</v>
      </c>
      <c r="F819" s="2" t="s">
        <v>5109</v>
      </c>
      <c r="G819" s="2" t="s">
        <v>5110</v>
      </c>
      <c r="H819" t="s">
        <v>19</v>
      </c>
      <c r="I819" t="s">
        <v>6195</v>
      </c>
      <c r="J819" t="s">
        <v>6187</v>
      </c>
      <c r="K819" s="4">
        <v>0.5</v>
      </c>
      <c r="L819" s="5">
        <v>7.77</v>
      </c>
      <c r="M819" s="5">
        <v>15.54</v>
      </c>
      <c r="N819" t="s">
        <v>6218</v>
      </c>
      <c r="O819" t="s">
        <v>6224</v>
      </c>
      <c r="P819" t="s">
        <v>6191</v>
      </c>
    </row>
    <row r="820" spans="1:16" x14ac:dyDescent="0.35">
      <c r="A820" s="19" t="s">
        <v>5112</v>
      </c>
      <c r="B820" s="27">
        <v>44761</v>
      </c>
      <c r="C820" s="19" t="s">
        <v>5113</v>
      </c>
      <c r="D820" s="11" t="s">
        <v>6170</v>
      </c>
      <c r="E820" s="19">
        <v>5</v>
      </c>
      <c r="F820" s="19" t="s">
        <v>5114</v>
      </c>
      <c r="G820" s="19" t="s">
        <v>6223</v>
      </c>
      <c r="H820" s="11" t="s">
        <v>19</v>
      </c>
      <c r="I820" s="11" t="s">
        <v>6195</v>
      </c>
      <c r="J820" s="11" t="s">
        <v>6186</v>
      </c>
      <c r="K820" s="28">
        <v>1</v>
      </c>
      <c r="L820" s="29">
        <v>15.85</v>
      </c>
      <c r="M820" s="29">
        <v>79.25</v>
      </c>
      <c r="N820" s="11" t="s">
        <v>6218</v>
      </c>
      <c r="O820" s="11" t="s">
        <v>6222</v>
      </c>
      <c r="P820" s="11" t="s">
        <v>6191</v>
      </c>
    </row>
    <row r="821" spans="1:16" x14ac:dyDescent="0.35">
      <c r="A821" s="2" t="s">
        <v>5117</v>
      </c>
      <c r="B821" s="3">
        <v>44008</v>
      </c>
      <c r="C821" s="2" t="s">
        <v>5118</v>
      </c>
      <c r="D821" t="s">
        <v>6145</v>
      </c>
      <c r="E821" s="2">
        <v>1</v>
      </c>
      <c r="F821" s="2" t="s">
        <v>5119</v>
      </c>
      <c r="G821" s="2" t="s">
        <v>5120</v>
      </c>
      <c r="H821" t="s">
        <v>19</v>
      </c>
      <c r="I821" t="s">
        <v>6195</v>
      </c>
      <c r="J821" t="s">
        <v>6186</v>
      </c>
      <c r="K821" s="4">
        <v>0.2</v>
      </c>
      <c r="L821" s="5">
        <v>4.7549999999999999</v>
      </c>
      <c r="M821" s="5">
        <v>4.7549999999999999</v>
      </c>
      <c r="N821" t="s">
        <v>6218</v>
      </c>
      <c r="O821" t="s">
        <v>6222</v>
      </c>
      <c r="P821" t="s">
        <v>6190</v>
      </c>
    </row>
    <row r="822" spans="1:16" x14ac:dyDescent="0.35">
      <c r="A822" s="19" t="s">
        <v>5123</v>
      </c>
      <c r="B822" s="27">
        <v>43510</v>
      </c>
      <c r="C822" s="19" t="s">
        <v>5124</v>
      </c>
      <c r="D822" s="11" t="s">
        <v>6141</v>
      </c>
      <c r="E822" s="19">
        <v>4</v>
      </c>
      <c r="F822" s="19" t="s">
        <v>5125</v>
      </c>
      <c r="G822" s="19" t="s">
        <v>5126</v>
      </c>
      <c r="H822" s="11" t="s">
        <v>19</v>
      </c>
      <c r="I822" s="11" t="s">
        <v>6194</v>
      </c>
      <c r="J822" s="11" t="s">
        <v>6188</v>
      </c>
      <c r="K822" s="28">
        <v>1</v>
      </c>
      <c r="L822" s="29">
        <v>13.75</v>
      </c>
      <c r="M822" s="29">
        <v>55</v>
      </c>
      <c r="N822" s="11" t="s">
        <v>6217</v>
      </c>
      <c r="O822" s="11" t="s">
        <v>6221</v>
      </c>
      <c r="P822" s="11" t="s">
        <v>6190</v>
      </c>
    </row>
    <row r="823" spans="1:16" x14ac:dyDescent="0.35">
      <c r="A823" s="2" t="s">
        <v>5129</v>
      </c>
      <c r="B823" s="3">
        <v>44144</v>
      </c>
      <c r="C823" s="2" t="s">
        <v>5130</v>
      </c>
      <c r="D823" t="s">
        <v>6172</v>
      </c>
      <c r="E823" s="2">
        <v>5</v>
      </c>
      <c r="F823" s="2" t="s">
        <v>5131</v>
      </c>
      <c r="G823" s="2" t="s">
        <v>5132</v>
      </c>
      <c r="H823" t="s">
        <v>19</v>
      </c>
      <c r="I823" t="s">
        <v>6192</v>
      </c>
      <c r="J823" t="s">
        <v>6187</v>
      </c>
      <c r="K823" s="4">
        <v>0.5</v>
      </c>
      <c r="L823" s="5">
        <v>5.3699999999999992</v>
      </c>
      <c r="M823" s="5">
        <v>26.849999999999994</v>
      </c>
      <c r="N823" t="s">
        <v>6219</v>
      </c>
      <c r="O823" t="s">
        <v>6224</v>
      </c>
      <c r="P823" t="s">
        <v>6191</v>
      </c>
    </row>
    <row r="824" spans="1:16" x14ac:dyDescent="0.35">
      <c r="A824" s="19" t="s">
        <v>5135</v>
      </c>
      <c r="B824" s="27">
        <v>43585</v>
      </c>
      <c r="C824" s="19" t="s">
        <v>5136</v>
      </c>
      <c r="D824" s="11" t="s">
        <v>6148</v>
      </c>
      <c r="E824" s="19">
        <v>4</v>
      </c>
      <c r="F824" s="19" t="s">
        <v>5137</v>
      </c>
      <c r="G824" s="19" t="s">
        <v>5138</v>
      </c>
      <c r="H824" s="11" t="s">
        <v>19</v>
      </c>
      <c r="I824" s="11" t="s">
        <v>6194</v>
      </c>
      <c r="J824" s="11" t="s">
        <v>6186</v>
      </c>
      <c r="K824" s="28">
        <v>2.5</v>
      </c>
      <c r="L824" s="29">
        <v>34.154999999999994</v>
      </c>
      <c r="M824" s="29">
        <v>136.61999999999998</v>
      </c>
      <c r="N824" s="11" t="s">
        <v>6217</v>
      </c>
      <c r="O824" s="11" t="s">
        <v>6222</v>
      </c>
      <c r="P824" s="11" t="s">
        <v>6191</v>
      </c>
    </row>
    <row r="825" spans="1:16" x14ac:dyDescent="0.35">
      <c r="A825" s="2" t="s">
        <v>5141</v>
      </c>
      <c r="B825" s="3">
        <v>44134</v>
      </c>
      <c r="C825" s="2" t="s">
        <v>5142</v>
      </c>
      <c r="D825" t="s">
        <v>6170</v>
      </c>
      <c r="E825" s="2">
        <v>3</v>
      </c>
      <c r="F825" s="2" t="s">
        <v>5143</v>
      </c>
      <c r="G825" s="2" t="s">
        <v>5144</v>
      </c>
      <c r="H825" t="s">
        <v>19</v>
      </c>
      <c r="I825" t="s">
        <v>6195</v>
      </c>
      <c r="J825" t="s">
        <v>6186</v>
      </c>
      <c r="K825" s="4">
        <v>1</v>
      </c>
      <c r="L825" s="5">
        <v>15.85</v>
      </c>
      <c r="M825" s="5">
        <v>47.55</v>
      </c>
      <c r="N825" t="s">
        <v>6218</v>
      </c>
      <c r="O825" t="s">
        <v>6222</v>
      </c>
      <c r="P825" t="s">
        <v>6190</v>
      </c>
    </row>
    <row r="826" spans="1:16" x14ac:dyDescent="0.35">
      <c r="A826" s="19" t="s">
        <v>5147</v>
      </c>
      <c r="B826" s="27">
        <v>43781</v>
      </c>
      <c r="C826" s="19" t="s">
        <v>5148</v>
      </c>
      <c r="D826" s="11" t="s">
        <v>6152</v>
      </c>
      <c r="E826" s="19">
        <v>5</v>
      </c>
      <c r="F826" s="19" t="s">
        <v>5149</v>
      </c>
      <c r="G826" s="19" t="s">
        <v>5150</v>
      </c>
      <c r="H826" s="11" t="s">
        <v>19</v>
      </c>
      <c r="I826" s="11" t="s">
        <v>6193</v>
      </c>
      <c r="J826" s="11" t="s">
        <v>6188</v>
      </c>
      <c r="K826" s="28">
        <v>0.2</v>
      </c>
      <c r="L826" s="29">
        <v>3.375</v>
      </c>
      <c r="M826" s="29">
        <v>16.875</v>
      </c>
      <c r="N826" s="11" t="s">
        <v>6216</v>
      </c>
      <c r="O826" s="11" t="s">
        <v>6221</v>
      </c>
      <c r="P826" s="11" t="s">
        <v>6190</v>
      </c>
    </row>
    <row r="827" spans="1:16" x14ac:dyDescent="0.35">
      <c r="A827" s="2" t="s">
        <v>5152</v>
      </c>
      <c r="B827" s="3">
        <v>44603</v>
      </c>
      <c r="C827" s="2" t="s">
        <v>5188</v>
      </c>
      <c r="D827" t="s">
        <v>6147</v>
      </c>
      <c r="E827" s="2">
        <v>3</v>
      </c>
      <c r="F827" s="2" t="s">
        <v>5189</v>
      </c>
      <c r="G827" s="2" t="s">
        <v>5190</v>
      </c>
      <c r="H827" t="s">
        <v>19</v>
      </c>
      <c r="I827" t="s">
        <v>6193</v>
      </c>
      <c r="J827" t="s">
        <v>6187</v>
      </c>
      <c r="K827" s="4">
        <v>1</v>
      </c>
      <c r="L827" s="5">
        <v>9.9499999999999993</v>
      </c>
      <c r="M827" s="5">
        <v>29.849999999999998</v>
      </c>
      <c r="N827" t="s">
        <v>6216</v>
      </c>
      <c r="O827" t="s">
        <v>6224</v>
      </c>
      <c r="P827" t="s">
        <v>6190</v>
      </c>
    </row>
    <row r="828" spans="1:16" x14ac:dyDescent="0.35">
      <c r="A828" s="19" t="s">
        <v>5158</v>
      </c>
      <c r="B828" s="27">
        <v>44283</v>
      </c>
      <c r="C828" s="19" t="s">
        <v>5159</v>
      </c>
      <c r="D828" s="11" t="s">
        <v>6139</v>
      </c>
      <c r="E828" s="19">
        <v>5</v>
      </c>
      <c r="F828" s="19" t="s">
        <v>5160</v>
      </c>
      <c r="G828" s="19" t="s">
        <v>5161</v>
      </c>
      <c r="H828" s="11" t="s">
        <v>19</v>
      </c>
      <c r="I828" s="11" t="s">
        <v>6194</v>
      </c>
      <c r="J828" s="11" t="s">
        <v>6188</v>
      </c>
      <c r="K828" s="28">
        <v>0.5</v>
      </c>
      <c r="L828" s="29">
        <v>8.25</v>
      </c>
      <c r="M828" s="29">
        <v>41.25</v>
      </c>
      <c r="N828" s="11" t="s">
        <v>6217</v>
      </c>
      <c r="O828" s="11" t="s">
        <v>6221</v>
      </c>
      <c r="P828" s="11" t="s">
        <v>6190</v>
      </c>
    </row>
    <row r="829" spans="1:16" x14ac:dyDescent="0.35">
      <c r="A829" s="2" t="s">
        <v>5164</v>
      </c>
      <c r="B829" s="3">
        <v>44540</v>
      </c>
      <c r="C829" s="2" t="s">
        <v>5165</v>
      </c>
      <c r="D829" t="s">
        <v>6156</v>
      </c>
      <c r="E829" s="2">
        <v>5</v>
      </c>
      <c r="F829" s="2" t="s">
        <v>5166</v>
      </c>
      <c r="G829" s="2" t="s">
        <v>5167</v>
      </c>
      <c r="H829" t="s">
        <v>19</v>
      </c>
      <c r="I829" t="s">
        <v>6194</v>
      </c>
      <c r="J829" t="s">
        <v>6188</v>
      </c>
      <c r="K829" s="4">
        <v>0.2</v>
      </c>
      <c r="L829" s="5">
        <v>4.125</v>
      </c>
      <c r="M829" s="5">
        <v>20.625</v>
      </c>
      <c r="N829" t="s">
        <v>6217</v>
      </c>
      <c r="O829" t="s">
        <v>6221</v>
      </c>
      <c r="P829" t="s">
        <v>6191</v>
      </c>
    </row>
    <row r="830" spans="1:16" x14ac:dyDescent="0.35">
      <c r="A830" s="19" t="s">
        <v>5170</v>
      </c>
      <c r="B830" s="27">
        <v>44505</v>
      </c>
      <c r="C830" s="19" t="s">
        <v>5171</v>
      </c>
      <c r="D830" s="11" t="s">
        <v>6168</v>
      </c>
      <c r="E830" s="19">
        <v>6</v>
      </c>
      <c r="F830" s="19" t="s">
        <v>5172</v>
      </c>
      <c r="G830" s="19" t="s">
        <v>5173</v>
      </c>
      <c r="H830" s="11" t="s">
        <v>19</v>
      </c>
      <c r="I830" s="11" t="s">
        <v>6193</v>
      </c>
      <c r="J830" s="11" t="s">
        <v>6187</v>
      </c>
      <c r="K830" s="28">
        <v>2.5</v>
      </c>
      <c r="L830" s="29">
        <v>22.884999999999998</v>
      </c>
      <c r="M830" s="29">
        <v>137.31</v>
      </c>
      <c r="N830" s="11" t="s">
        <v>6216</v>
      </c>
      <c r="O830" s="11" t="s">
        <v>6224</v>
      </c>
      <c r="P830" s="11" t="s">
        <v>6190</v>
      </c>
    </row>
    <row r="831" spans="1:16" x14ac:dyDescent="0.35">
      <c r="A831" s="2" t="s">
        <v>5176</v>
      </c>
      <c r="B831" s="3">
        <v>43890</v>
      </c>
      <c r="C831" s="2" t="s">
        <v>5177</v>
      </c>
      <c r="D831" t="s">
        <v>6154</v>
      </c>
      <c r="E831" s="2">
        <v>1</v>
      </c>
      <c r="F831" s="2" t="s">
        <v>5178</v>
      </c>
      <c r="G831" s="2" t="s">
        <v>5179</v>
      </c>
      <c r="H831" t="s">
        <v>19</v>
      </c>
      <c r="I831" t="s">
        <v>6193</v>
      </c>
      <c r="J831" t="s">
        <v>6187</v>
      </c>
      <c r="K831" s="4">
        <v>0.2</v>
      </c>
      <c r="L831" s="5">
        <v>2.9849999999999999</v>
      </c>
      <c r="M831" s="5">
        <v>2.9849999999999999</v>
      </c>
      <c r="N831" t="s">
        <v>6216</v>
      </c>
      <c r="O831" t="s">
        <v>6224</v>
      </c>
      <c r="P831" t="s">
        <v>6191</v>
      </c>
    </row>
    <row r="832" spans="1:16" x14ac:dyDescent="0.35">
      <c r="A832" s="19" t="s">
        <v>5182</v>
      </c>
      <c r="B832" s="27">
        <v>44414</v>
      </c>
      <c r="C832" s="19" t="s">
        <v>5183</v>
      </c>
      <c r="D832" s="11" t="s">
        <v>6141</v>
      </c>
      <c r="E832" s="19">
        <v>2</v>
      </c>
      <c r="F832" s="19" t="s">
        <v>5184</v>
      </c>
      <c r="G832" s="19" t="s">
        <v>5185</v>
      </c>
      <c r="H832" s="11" t="s">
        <v>19</v>
      </c>
      <c r="I832" s="11" t="s">
        <v>6194</v>
      </c>
      <c r="J832" s="11" t="s">
        <v>6188</v>
      </c>
      <c r="K832" s="28">
        <v>1</v>
      </c>
      <c r="L832" s="29">
        <v>13.75</v>
      </c>
      <c r="M832" s="29">
        <v>27.5</v>
      </c>
      <c r="N832" s="11" t="s">
        <v>6217</v>
      </c>
      <c r="O832" s="11" t="s">
        <v>6221</v>
      </c>
      <c r="P832" s="11" t="s">
        <v>6191</v>
      </c>
    </row>
    <row r="833" spans="1:16" x14ac:dyDescent="0.35">
      <c r="A833" s="2" t="s">
        <v>5182</v>
      </c>
      <c r="B833" s="3">
        <v>44414</v>
      </c>
      <c r="C833" s="2" t="s">
        <v>5183</v>
      </c>
      <c r="D833" t="s">
        <v>6154</v>
      </c>
      <c r="E833" s="2">
        <v>2</v>
      </c>
      <c r="F833" s="2" t="s">
        <v>5184</v>
      </c>
      <c r="G833" s="2" t="s">
        <v>5185</v>
      </c>
      <c r="H833" t="s">
        <v>19</v>
      </c>
      <c r="I833" t="s">
        <v>6193</v>
      </c>
      <c r="J833" t="s">
        <v>6187</v>
      </c>
      <c r="K833" s="4">
        <v>0.2</v>
      </c>
      <c r="L833" s="5">
        <v>2.9849999999999999</v>
      </c>
      <c r="M833" s="5">
        <v>5.97</v>
      </c>
      <c r="N833" t="s">
        <v>6216</v>
      </c>
      <c r="O833" t="s">
        <v>6224</v>
      </c>
      <c r="P833" t="s">
        <v>6191</v>
      </c>
    </row>
    <row r="834" spans="1:16" x14ac:dyDescent="0.35">
      <c r="A834" s="19" t="s">
        <v>5193</v>
      </c>
      <c r="B834" s="27">
        <v>44274</v>
      </c>
      <c r="C834" s="19" t="s">
        <v>5194</v>
      </c>
      <c r="D834" s="11" t="s">
        <v>6138</v>
      </c>
      <c r="E834" s="19">
        <v>6</v>
      </c>
      <c r="F834" s="19" t="s">
        <v>5195</v>
      </c>
      <c r="G834" s="19" t="s">
        <v>5196</v>
      </c>
      <c r="H834" s="11" t="s">
        <v>19</v>
      </c>
      <c r="I834" s="11" t="s">
        <v>6192</v>
      </c>
      <c r="J834" s="11" t="s">
        <v>6188</v>
      </c>
      <c r="K834" s="28">
        <v>1</v>
      </c>
      <c r="L834" s="29">
        <v>9.9499999999999993</v>
      </c>
      <c r="M834" s="29">
        <v>59.699999999999996</v>
      </c>
      <c r="N834" s="11" t="s">
        <v>6219</v>
      </c>
      <c r="O834" s="11" t="s">
        <v>6221</v>
      </c>
      <c r="P834" s="11" t="s">
        <v>6191</v>
      </c>
    </row>
    <row r="835" spans="1:16" x14ac:dyDescent="0.35">
      <c r="A835" s="2" t="s">
        <v>5199</v>
      </c>
      <c r="B835" s="3">
        <v>44302</v>
      </c>
      <c r="C835" s="2" t="s">
        <v>5200</v>
      </c>
      <c r="D835" t="s">
        <v>6149</v>
      </c>
      <c r="E835" s="2">
        <v>4</v>
      </c>
      <c r="F835" s="2" t="s">
        <v>5201</v>
      </c>
      <c r="G835" s="2" t="s">
        <v>5202</v>
      </c>
      <c r="H835" t="s">
        <v>19</v>
      </c>
      <c r="I835" t="s">
        <v>6192</v>
      </c>
      <c r="J835" t="s">
        <v>6187</v>
      </c>
      <c r="K835" s="4">
        <v>2.5</v>
      </c>
      <c r="L835" s="5">
        <v>20.584999999999997</v>
      </c>
      <c r="M835" s="5">
        <v>82.339999999999989</v>
      </c>
      <c r="N835" t="s">
        <v>6219</v>
      </c>
      <c r="O835" t="s">
        <v>6224</v>
      </c>
      <c r="P835" t="s">
        <v>6190</v>
      </c>
    </row>
    <row r="836" spans="1:16" x14ac:dyDescent="0.35">
      <c r="A836" s="19" t="s">
        <v>5205</v>
      </c>
      <c r="B836" s="27">
        <v>44141</v>
      </c>
      <c r="C836" s="19" t="s">
        <v>5206</v>
      </c>
      <c r="D836" s="11" t="s">
        <v>6168</v>
      </c>
      <c r="E836" s="19">
        <v>1</v>
      </c>
      <c r="F836" s="19" t="s">
        <v>5207</v>
      </c>
      <c r="G836" s="19" t="s">
        <v>5208</v>
      </c>
      <c r="H836" s="11" t="s">
        <v>19</v>
      </c>
      <c r="I836" s="11" t="s">
        <v>6193</v>
      </c>
      <c r="J836" s="11" t="s">
        <v>6187</v>
      </c>
      <c r="K836" s="28">
        <v>2.5</v>
      </c>
      <c r="L836" s="29">
        <v>22.884999999999998</v>
      </c>
      <c r="M836" s="29">
        <v>22.884999999999998</v>
      </c>
      <c r="N836" s="11" t="s">
        <v>6216</v>
      </c>
      <c r="O836" s="11" t="s">
        <v>6224</v>
      </c>
      <c r="P836" s="11" t="s">
        <v>6191</v>
      </c>
    </row>
    <row r="837" spans="1:16" x14ac:dyDescent="0.35">
      <c r="A837" s="2" t="s">
        <v>5211</v>
      </c>
      <c r="B837" s="3">
        <v>44270</v>
      </c>
      <c r="C837" s="2" t="s">
        <v>5212</v>
      </c>
      <c r="D837" t="s">
        <v>6176</v>
      </c>
      <c r="E837" s="2">
        <v>1</v>
      </c>
      <c r="F837" s="2" t="s">
        <v>5213</v>
      </c>
      <c r="G837" s="2" t="s">
        <v>5214</v>
      </c>
      <c r="H837" t="s">
        <v>19</v>
      </c>
      <c r="I837" t="s">
        <v>6194</v>
      </c>
      <c r="J837" t="s">
        <v>6186</v>
      </c>
      <c r="K837" s="4">
        <v>0.5</v>
      </c>
      <c r="L837" s="5">
        <v>8.91</v>
      </c>
      <c r="M837" s="5">
        <v>8.91</v>
      </c>
      <c r="N837" t="s">
        <v>6217</v>
      </c>
      <c r="O837" t="s">
        <v>6222</v>
      </c>
      <c r="P837" t="s">
        <v>6190</v>
      </c>
    </row>
    <row r="838" spans="1:16" x14ac:dyDescent="0.35">
      <c r="A838" s="19" t="s">
        <v>5216</v>
      </c>
      <c r="B838" s="27">
        <v>44486</v>
      </c>
      <c r="C838" s="19" t="s">
        <v>5217</v>
      </c>
      <c r="D838" s="11" t="s">
        <v>6154</v>
      </c>
      <c r="E838" s="19">
        <v>4</v>
      </c>
      <c r="F838" s="19" t="s">
        <v>5218</v>
      </c>
      <c r="G838" s="19" t="s">
        <v>5219</v>
      </c>
      <c r="H838" s="11" t="s">
        <v>19</v>
      </c>
      <c r="I838" s="11" t="s">
        <v>6193</v>
      </c>
      <c r="J838" s="11" t="s">
        <v>6187</v>
      </c>
      <c r="K838" s="28">
        <v>0.2</v>
      </c>
      <c r="L838" s="29">
        <v>2.9849999999999999</v>
      </c>
      <c r="M838" s="29">
        <v>11.94</v>
      </c>
      <c r="N838" s="11" t="s">
        <v>6216</v>
      </c>
      <c r="O838" s="11" t="s">
        <v>6224</v>
      </c>
      <c r="P838" s="11" t="s">
        <v>6191</v>
      </c>
    </row>
    <row r="839" spans="1:16" x14ac:dyDescent="0.35">
      <c r="A839" s="2" t="s">
        <v>5222</v>
      </c>
      <c r="B839" s="3">
        <v>43715</v>
      </c>
      <c r="C839" s="2" t="s">
        <v>5113</v>
      </c>
      <c r="D839" t="s">
        <v>6181</v>
      </c>
      <c r="E839" s="2">
        <v>3</v>
      </c>
      <c r="F839" s="2" t="s">
        <v>5114</v>
      </c>
      <c r="G839" s="2" t="s">
        <v>6223</v>
      </c>
      <c r="H839" t="s">
        <v>19</v>
      </c>
      <c r="I839" t="s">
        <v>6195</v>
      </c>
      <c r="J839" t="s">
        <v>6188</v>
      </c>
      <c r="K839" s="4">
        <v>2.5</v>
      </c>
      <c r="L839" s="5">
        <v>33.464999999999996</v>
      </c>
      <c r="M839" s="5">
        <v>100.39499999999998</v>
      </c>
      <c r="N839" t="s">
        <v>6218</v>
      </c>
      <c r="O839" t="s">
        <v>6221</v>
      </c>
      <c r="P839" t="s">
        <v>6191</v>
      </c>
    </row>
    <row r="840" spans="1:16" x14ac:dyDescent="0.35">
      <c r="A840" s="19" t="s">
        <v>5228</v>
      </c>
      <c r="B840" s="27">
        <v>44755</v>
      </c>
      <c r="C840" s="19" t="s">
        <v>5229</v>
      </c>
      <c r="D840" s="11" t="s">
        <v>6168</v>
      </c>
      <c r="E840" s="19">
        <v>5</v>
      </c>
      <c r="F840" s="19" t="s">
        <v>5230</v>
      </c>
      <c r="G840" s="19" t="s">
        <v>5231</v>
      </c>
      <c r="H840" s="11" t="s">
        <v>19</v>
      </c>
      <c r="I840" s="11" t="s">
        <v>6193</v>
      </c>
      <c r="J840" s="11" t="s">
        <v>6187</v>
      </c>
      <c r="K840" s="28">
        <v>2.5</v>
      </c>
      <c r="L840" s="29">
        <v>22.884999999999998</v>
      </c>
      <c r="M840" s="29">
        <v>114.42499999999998</v>
      </c>
      <c r="N840" s="11" t="s">
        <v>6216</v>
      </c>
      <c r="O840" s="11" t="s">
        <v>6224</v>
      </c>
      <c r="P840" s="11" t="s">
        <v>6191</v>
      </c>
    </row>
    <row r="841" spans="1:16" x14ac:dyDescent="0.35">
      <c r="A841" s="2" t="s">
        <v>5234</v>
      </c>
      <c r="B841" s="3">
        <v>44521</v>
      </c>
      <c r="C841" s="2" t="s">
        <v>5235</v>
      </c>
      <c r="D841" t="s">
        <v>6139</v>
      </c>
      <c r="E841" s="2">
        <v>5</v>
      </c>
      <c r="F841" s="2" t="s">
        <v>5236</v>
      </c>
      <c r="G841" s="2" t="s">
        <v>5237</v>
      </c>
      <c r="H841" t="s">
        <v>19</v>
      </c>
      <c r="I841" t="s">
        <v>6194</v>
      </c>
      <c r="J841" t="s">
        <v>6188</v>
      </c>
      <c r="K841" s="4">
        <v>0.5</v>
      </c>
      <c r="L841" s="5">
        <v>8.25</v>
      </c>
      <c r="M841" s="5">
        <v>41.25</v>
      </c>
      <c r="N841" t="s">
        <v>6217</v>
      </c>
      <c r="O841" t="s">
        <v>6221</v>
      </c>
      <c r="P841" t="s">
        <v>6191</v>
      </c>
    </row>
    <row r="842" spans="1:16" x14ac:dyDescent="0.35">
      <c r="A842" s="19" t="s">
        <v>5240</v>
      </c>
      <c r="B842" s="27">
        <v>44574</v>
      </c>
      <c r="C842" s="19" t="s">
        <v>5241</v>
      </c>
      <c r="D842" s="11" t="s">
        <v>6173</v>
      </c>
      <c r="E842" s="19">
        <v>4</v>
      </c>
      <c r="F842" s="19" t="s">
        <v>5242</v>
      </c>
      <c r="G842" s="19" t="s">
        <v>5243</v>
      </c>
      <c r="H842" s="11" t="s">
        <v>19</v>
      </c>
      <c r="I842" s="11" t="s">
        <v>6192</v>
      </c>
      <c r="J842" s="11" t="s">
        <v>6186</v>
      </c>
      <c r="K842" s="28">
        <v>0.5</v>
      </c>
      <c r="L842" s="29">
        <v>7.169999999999999</v>
      </c>
      <c r="M842" s="29">
        <v>28.679999999999996</v>
      </c>
      <c r="N842" s="11" t="s">
        <v>6219</v>
      </c>
      <c r="O842" s="11" t="s">
        <v>6222</v>
      </c>
      <c r="P842" s="11" t="s">
        <v>6190</v>
      </c>
    </row>
    <row r="843" spans="1:16" x14ac:dyDescent="0.35">
      <c r="A843" s="2" t="s">
        <v>5246</v>
      </c>
      <c r="B843" s="3">
        <v>44755</v>
      </c>
      <c r="C843" s="2" t="s">
        <v>5247</v>
      </c>
      <c r="D843" t="s">
        <v>6159</v>
      </c>
      <c r="E843" s="2">
        <v>1</v>
      </c>
      <c r="F843" s="2" t="s">
        <v>5248</v>
      </c>
      <c r="G843" s="2" t="s">
        <v>5249</v>
      </c>
      <c r="H843" t="s">
        <v>19</v>
      </c>
      <c r="I843" t="s">
        <v>6195</v>
      </c>
      <c r="J843" t="s">
        <v>6188</v>
      </c>
      <c r="K843" s="4">
        <v>0.2</v>
      </c>
      <c r="L843" s="5">
        <v>4.3650000000000002</v>
      </c>
      <c r="M843" s="5">
        <v>4.3650000000000002</v>
      </c>
      <c r="N843" t="s">
        <v>6218</v>
      </c>
      <c r="O843" t="s">
        <v>6221</v>
      </c>
      <c r="P843" t="s">
        <v>6191</v>
      </c>
    </row>
    <row r="844" spans="1:16" x14ac:dyDescent="0.35">
      <c r="A844" s="19" t="s">
        <v>5251</v>
      </c>
      <c r="B844" s="27">
        <v>44502</v>
      </c>
      <c r="C844" s="19" t="s">
        <v>5188</v>
      </c>
      <c r="D844" s="11" t="s">
        <v>6156</v>
      </c>
      <c r="E844" s="19">
        <v>2</v>
      </c>
      <c r="F844" s="19" t="s">
        <v>5189</v>
      </c>
      <c r="G844" s="19" t="s">
        <v>5190</v>
      </c>
      <c r="H844" s="11" t="s">
        <v>19</v>
      </c>
      <c r="I844" s="11" t="s">
        <v>6194</v>
      </c>
      <c r="J844" s="11" t="s">
        <v>6188</v>
      </c>
      <c r="K844" s="28">
        <v>0.2</v>
      </c>
      <c r="L844" s="29">
        <v>4.125</v>
      </c>
      <c r="M844" s="29">
        <v>8.25</v>
      </c>
      <c r="N844" s="11" t="s">
        <v>6217</v>
      </c>
      <c r="O844" s="11" t="s">
        <v>6221</v>
      </c>
      <c r="P844" s="11" t="s">
        <v>6190</v>
      </c>
    </row>
    <row r="845" spans="1:16" x14ac:dyDescent="0.35">
      <c r="A845" s="2" t="s">
        <v>5256</v>
      </c>
      <c r="B845" s="3">
        <v>44387</v>
      </c>
      <c r="C845" s="2" t="s">
        <v>5257</v>
      </c>
      <c r="D845" t="s">
        <v>6156</v>
      </c>
      <c r="E845" s="2">
        <v>2</v>
      </c>
      <c r="F845" s="2" t="s">
        <v>5258</v>
      </c>
      <c r="G845" s="2" t="s">
        <v>5259</v>
      </c>
      <c r="H845" t="s">
        <v>19</v>
      </c>
      <c r="I845" t="s">
        <v>6194</v>
      </c>
      <c r="J845" t="s">
        <v>6188</v>
      </c>
      <c r="K845" s="4">
        <v>0.2</v>
      </c>
      <c r="L845" s="5">
        <v>4.125</v>
      </c>
      <c r="M845" s="5">
        <v>8.25</v>
      </c>
      <c r="N845" t="s">
        <v>6217</v>
      </c>
      <c r="O845" t="s">
        <v>6221</v>
      </c>
      <c r="P845" t="s">
        <v>6190</v>
      </c>
    </row>
    <row r="846" spans="1:16" x14ac:dyDescent="0.35">
      <c r="A846" s="19" t="s">
        <v>5262</v>
      </c>
      <c r="B846" s="27">
        <v>44476</v>
      </c>
      <c r="C846" s="19" t="s">
        <v>5263</v>
      </c>
      <c r="D846" s="11" t="s">
        <v>6158</v>
      </c>
      <c r="E846" s="19">
        <v>6</v>
      </c>
      <c r="F846" s="19" t="s">
        <v>5264</v>
      </c>
      <c r="G846" s="19" t="s">
        <v>5265</v>
      </c>
      <c r="H846" s="11" t="s">
        <v>19</v>
      </c>
      <c r="I846" s="11" t="s">
        <v>6193</v>
      </c>
      <c r="J846" s="11" t="s">
        <v>6187</v>
      </c>
      <c r="K846" s="28">
        <v>0.5</v>
      </c>
      <c r="L846" s="29">
        <v>5.97</v>
      </c>
      <c r="M846" s="29">
        <v>35.82</v>
      </c>
      <c r="N846" s="11" t="s">
        <v>6216</v>
      </c>
      <c r="O846" s="11" t="s">
        <v>6224</v>
      </c>
      <c r="P846" s="11" t="s">
        <v>6190</v>
      </c>
    </row>
    <row r="847" spans="1:16" x14ac:dyDescent="0.35">
      <c r="A847" s="2" t="s">
        <v>5268</v>
      </c>
      <c r="B847" s="3">
        <v>43889</v>
      </c>
      <c r="C847" s="2" t="s">
        <v>5269</v>
      </c>
      <c r="D847" t="s">
        <v>6185</v>
      </c>
      <c r="E847" s="2">
        <v>6</v>
      </c>
      <c r="F847" s="2" t="s">
        <v>5270</v>
      </c>
      <c r="G847" s="2" t="s">
        <v>5271</v>
      </c>
      <c r="H847" t="s">
        <v>19</v>
      </c>
      <c r="I847" t="s">
        <v>6194</v>
      </c>
      <c r="J847" t="s">
        <v>6187</v>
      </c>
      <c r="K847" s="4">
        <v>2.5</v>
      </c>
      <c r="L847" s="5">
        <v>27.945</v>
      </c>
      <c r="M847" s="5">
        <v>167.67000000000002</v>
      </c>
      <c r="N847" t="s">
        <v>6217</v>
      </c>
      <c r="O847" t="s">
        <v>6224</v>
      </c>
      <c r="P847" t="s">
        <v>6191</v>
      </c>
    </row>
    <row r="848" spans="1:16" x14ac:dyDescent="0.35">
      <c r="A848" s="19" t="s">
        <v>5273</v>
      </c>
      <c r="B848" s="27">
        <v>44747</v>
      </c>
      <c r="C848" s="19" t="s">
        <v>5274</v>
      </c>
      <c r="D848" s="11" t="s">
        <v>6175</v>
      </c>
      <c r="E848" s="19">
        <v>2</v>
      </c>
      <c r="F848" s="19" t="s">
        <v>5275</v>
      </c>
      <c r="G848" s="19" t="s">
        <v>6223</v>
      </c>
      <c r="H848" s="11" t="s">
        <v>19</v>
      </c>
      <c r="I848" s="11" t="s">
        <v>6193</v>
      </c>
      <c r="J848" s="11" t="s">
        <v>6188</v>
      </c>
      <c r="K848" s="28">
        <v>2.5</v>
      </c>
      <c r="L848" s="29">
        <v>25.874999999999996</v>
      </c>
      <c r="M848" s="29">
        <v>51.749999999999993</v>
      </c>
      <c r="N848" s="11" t="s">
        <v>6216</v>
      </c>
      <c r="O848" s="11" t="s">
        <v>6221</v>
      </c>
      <c r="P848" s="11" t="s">
        <v>6190</v>
      </c>
    </row>
    <row r="849" spans="1:16" x14ac:dyDescent="0.35">
      <c r="A849" s="2" t="s">
        <v>5278</v>
      </c>
      <c r="B849" s="3">
        <v>44460</v>
      </c>
      <c r="C849" s="2" t="s">
        <v>5279</v>
      </c>
      <c r="D849" t="s">
        <v>6154</v>
      </c>
      <c r="E849" s="2">
        <v>3</v>
      </c>
      <c r="F849" s="2" t="s">
        <v>5280</v>
      </c>
      <c r="G849" s="2" t="s">
        <v>5281</v>
      </c>
      <c r="H849" t="s">
        <v>19</v>
      </c>
      <c r="I849" t="s">
        <v>6193</v>
      </c>
      <c r="J849" t="s">
        <v>6187</v>
      </c>
      <c r="K849" s="4">
        <v>0.2</v>
      </c>
      <c r="L849" s="5">
        <v>2.9849999999999999</v>
      </c>
      <c r="M849" s="5">
        <v>8.9550000000000001</v>
      </c>
      <c r="N849" t="s">
        <v>6216</v>
      </c>
      <c r="O849" t="s">
        <v>6224</v>
      </c>
      <c r="P849" t="s">
        <v>6190</v>
      </c>
    </row>
    <row r="850" spans="1:16" x14ac:dyDescent="0.35">
      <c r="A850" s="19" t="s">
        <v>5283</v>
      </c>
      <c r="B850" s="27">
        <v>43468</v>
      </c>
      <c r="C850" s="19" t="s">
        <v>5284</v>
      </c>
      <c r="D850" s="11" t="s">
        <v>6176</v>
      </c>
      <c r="E850" s="19">
        <v>6</v>
      </c>
      <c r="F850" s="19" t="s">
        <v>5285</v>
      </c>
      <c r="G850" s="19" t="s">
        <v>6223</v>
      </c>
      <c r="H850" s="11" t="s">
        <v>19</v>
      </c>
      <c r="I850" s="11" t="s">
        <v>6194</v>
      </c>
      <c r="J850" s="11" t="s">
        <v>6186</v>
      </c>
      <c r="K850" s="28">
        <v>0.5</v>
      </c>
      <c r="L850" s="29">
        <v>8.91</v>
      </c>
      <c r="M850" s="29">
        <v>53.46</v>
      </c>
      <c r="N850" s="11" t="s">
        <v>6217</v>
      </c>
      <c r="O850" s="11" t="s">
        <v>6222</v>
      </c>
      <c r="P850" s="11" t="s">
        <v>6191</v>
      </c>
    </row>
    <row r="851" spans="1:16" x14ac:dyDescent="0.35">
      <c r="A851" s="2" t="s">
        <v>5288</v>
      </c>
      <c r="B851" s="3">
        <v>44628</v>
      </c>
      <c r="C851" s="2" t="s">
        <v>5289</v>
      </c>
      <c r="D851" t="s">
        <v>6167</v>
      </c>
      <c r="E851" s="2">
        <v>6</v>
      </c>
      <c r="F851" s="2" t="s">
        <v>5290</v>
      </c>
      <c r="G851" s="2" t="s">
        <v>5291</v>
      </c>
      <c r="H851" t="s">
        <v>19</v>
      </c>
      <c r="I851" t="s">
        <v>6193</v>
      </c>
      <c r="J851" t="s">
        <v>6186</v>
      </c>
      <c r="K851" s="4">
        <v>0.2</v>
      </c>
      <c r="L851" s="5">
        <v>3.8849999999999998</v>
      </c>
      <c r="M851" s="5">
        <v>23.31</v>
      </c>
      <c r="N851" t="s">
        <v>6216</v>
      </c>
      <c r="O851" t="s">
        <v>6222</v>
      </c>
      <c r="P851" t="s">
        <v>6190</v>
      </c>
    </row>
    <row r="852" spans="1:16" x14ac:dyDescent="0.35">
      <c r="A852" s="19" t="s">
        <v>5288</v>
      </c>
      <c r="B852" s="27">
        <v>44628</v>
      </c>
      <c r="C852" s="19" t="s">
        <v>5289</v>
      </c>
      <c r="D852" s="11" t="s">
        <v>6152</v>
      </c>
      <c r="E852" s="19">
        <v>2</v>
      </c>
      <c r="F852" s="19" t="s">
        <v>5290</v>
      </c>
      <c r="G852" s="19" t="s">
        <v>5291</v>
      </c>
      <c r="H852" s="11" t="s">
        <v>19</v>
      </c>
      <c r="I852" s="11" t="s">
        <v>6193</v>
      </c>
      <c r="J852" s="11" t="s">
        <v>6188</v>
      </c>
      <c r="K852" s="28">
        <v>0.2</v>
      </c>
      <c r="L852" s="29">
        <v>3.375</v>
      </c>
      <c r="M852" s="29">
        <v>6.75</v>
      </c>
      <c r="N852" s="11" t="s">
        <v>6216</v>
      </c>
      <c r="O852" s="11" t="s">
        <v>6221</v>
      </c>
      <c r="P852" s="11" t="s">
        <v>6190</v>
      </c>
    </row>
    <row r="853" spans="1:16" x14ac:dyDescent="0.35">
      <c r="A853" s="2" t="s">
        <v>5299</v>
      </c>
      <c r="B853" s="3">
        <v>43900</v>
      </c>
      <c r="C853" s="2" t="s">
        <v>5300</v>
      </c>
      <c r="D853" t="s">
        <v>6169</v>
      </c>
      <c r="E853" s="2">
        <v>1</v>
      </c>
      <c r="F853" s="2" t="s">
        <v>5301</v>
      </c>
      <c r="G853" s="2" t="s">
        <v>5302</v>
      </c>
      <c r="H853" t="s">
        <v>19</v>
      </c>
      <c r="I853" t="s">
        <v>6195</v>
      </c>
      <c r="J853" t="s">
        <v>6187</v>
      </c>
      <c r="K853" s="4">
        <v>0.5</v>
      </c>
      <c r="L853" s="5">
        <v>7.77</v>
      </c>
      <c r="M853" s="5">
        <v>7.77</v>
      </c>
      <c r="N853" t="s">
        <v>6218</v>
      </c>
      <c r="O853" t="s">
        <v>6224</v>
      </c>
      <c r="P853" t="s">
        <v>6190</v>
      </c>
    </row>
    <row r="854" spans="1:16" x14ac:dyDescent="0.35">
      <c r="A854" s="19" t="s">
        <v>5305</v>
      </c>
      <c r="B854" s="27">
        <v>44527</v>
      </c>
      <c r="C854" s="19" t="s">
        <v>5306</v>
      </c>
      <c r="D854" s="11" t="s">
        <v>6165</v>
      </c>
      <c r="E854" s="19">
        <v>4</v>
      </c>
      <c r="F854" s="19" t="s">
        <v>5307</v>
      </c>
      <c r="G854" s="19" t="s">
        <v>5308</v>
      </c>
      <c r="H854" s="11" t="s">
        <v>19</v>
      </c>
      <c r="I854" s="11" t="s">
        <v>6195</v>
      </c>
      <c r="J854" s="11" t="s">
        <v>6187</v>
      </c>
      <c r="K854" s="28">
        <v>2.5</v>
      </c>
      <c r="L854" s="29">
        <v>29.784999999999997</v>
      </c>
      <c r="M854" s="29">
        <v>119.13999999999999</v>
      </c>
      <c r="N854" s="11" t="s">
        <v>6218</v>
      </c>
      <c r="O854" s="11" t="s">
        <v>6224</v>
      </c>
      <c r="P854" s="11" t="s">
        <v>6190</v>
      </c>
    </row>
    <row r="855" spans="1:16" x14ac:dyDescent="0.35">
      <c r="A855" s="2" t="s">
        <v>5310</v>
      </c>
      <c r="B855" s="3">
        <v>44259</v>
      </c>
      <c r="C855" s="2" t="s">
        <v>5311</v>
      </c>
      <c r="D855" t="s">
        <v>6147</v>
      </c>
      <c r="E855" s="2">
        <v>2</v>
      </c>
      <c r="F855" s="2" t="s">
        <v>5312</v>
      </c>
      <c r="G855" s="2" t="s">
        <v>5313</v>
      </c>
      <c r="H855" t="s">
        <v>19</v>
      </c>
      <c r="I855" t="s">
        <v>6193</v>
      </c>
      <c r="J855" t="s">
        <v>6187</v>
      </c>
      <c r="K855" s="4">
        <v>1</v>
      </c>
      <c r="L855" s="5">
        <v>9.9499999999999993</v>
      </c>
      <c r="M855" s="5">
        <v>19.899999999999999</v>
      </c>
      <c r="N855" t="s">
        <v>6216</v>
      </c>
      <c r="O855" t="s">
        <v>6224</v>
      </c>
      <c r="P855" t="s">
        <v>6191</v>
      </c>
    </row>
    <row r="856" spans="1:16" x14ac:dyDescent="0.35">
      <c r="A856" s="19" t="s">
        <v>5315</v>
      </c>
      <c r="B856" s="27">
        <v>44516</v>
      </c>
      <c r="C856" s="19" t="s">
        <v>5316</v>
      </c>
      <c r="D856" s="11" t="s">
        <v>6173</v>
      </c>
      <c r="E856" s="19">
        <v>5</v>
      </c>
      <c r="F856" s="19" t="s">
        <v>5317</v>
      </c>
      <c r="G856" s="19" t="s">
        <v>5318</v>
      </c>
      <c r="H856" s="11" t="s">
        <v>19</v>
      </c>
      <c r="I856" s="11" t="s">
        <v>6192</v>
      </c>
      <c r="J856" s="11" t="s">
        <v>6186</v>
      </c>
      <c r="K856" s="28">
        <v>0.5</v>
      </c>
      <c r="L856" s="29">
        <v>7.169999999999999</v>
      </c>
      <c r="M856" s="29">
        <v>35.849999999999994</v>
      </c>
      <c r="N856" s="11" t="s">
        <v>6219</v>
      </c>
      <c r="O856" s="11" t="s">
        <v>6222</v>
      </c>
      <c r="P856" s="11" t="s">
        <v>6190</v>
      </c>
    </row>
    <row r="857" spans="1:16" x14ac:dyDescent="0.35">
      <c r="A857" s="2" t="s">
        <v>5321</v>
      </c>
      <c r="B857" s="3">
        <v>43632</v>
      </c>
      <c r="C857" s="2" t="s">
        <v>5322</v>
      </c>
      <c r="D857" t="s">
        <v>6165</v>
      </c>
      <c r="E857" s="2">
        <v>3</v>
      </c>
      <c r="F857" s="2" t="s">
        <v>5323</v>
      </c>
      <c r="G857" s="2" t="s">
        <v>5324</v>
      </c>
      <c r="H857" t="s">
        <v>19</v>
      </c>
      <c r="I857" t="s">
        <v>6195</v>
      </c>
      <c r="J857" t="s">
        <v>6187</v>
      </c>
      <c r="K857" s="4">
        <v>2.5</v>
      </c>
      <c r="L857" s="5">
        <v>29.784999999999997</v>
      </c>
      <c r="M857" s="5">
        <v>89.35499999999999</v>
      </c>
      <c r="N857" t="s">
        <v>6218</v>
      </c>
      <c r="O857" t="s">
        <v>6224</v>
      </c>
      <c r="P857" t="s">
        <v>6191</v>
      </c>
    </row>
    <row r="858" spans="1:16" x14ac:dyDescent="0.35">
      <c r="A858" s="19" t="s">
        <v>5327</v>
      </c>
      <c r="B858" s="27">
        <v>44031</v>
      </c>
      <c r="C858" s="19" t="s">
        <v>5188</v>
      </c>
      <c r="D858" s="11" t="s">
        <v>6159</v>
      </c>
      <c r="E858" s="19">
        <v>2</v>
      </c>
      <c r="F858" s="19" t="s">
        <v>5189</v>
      </c>
      <c r="G858" s="19" t="s">
        <v>5190</v>
      </c>
      <c r="H858" s="11" t="s">
        <v>19</v>
      </c>
      <c r="I858" s="11" t="s">
        <v>6195</v>
      </c>
      <c r="J858" s="11" t="s">
        <v>6188</v>
      </c>
      <c r="K858" s="28">
        <v>0.2</v>
      </c>
      <c r="L858" s="29">
        <v>4.3650000000000002</v>
      </c>
      <c r="M858" s="29">
        <v>8.73</v>
      </c>
      <c r="N858" s="11" t="s">
        <v>6218</v>
      </c>
      <c r="O858" s="11" t="s">
        <v>6221</v>
      </c>
      <c r="P858" s="11" t="s">
        <v>6190</v>
      </c>
    </row>
    <row r="859" spans="1:16" x14ac:dyDescent="0.35">
      <c r="A859" s="2" t="s">
        <v>5333</v>
      </c>
      <c r="B859" s="3">
        <v>43889</v>
      </c>
      <c r="C859" s="2" t="s">
        <v>5334</v>
      </c>
      <c r="D859" t="s">
        <v>6142</v>
      </c>
      <c r="E859" s="2">
        <v>5</v>
      </c>
      <c r="F859" s="2" t="s">
        <v>5335</v>
      </c>
      <c r="G859" s="2" t="s">
        <v>5336</v>
      </c>
      <c r="H859" t="s">
        <v>19</v>
      </c>
      <c r="I859" t="s">
        <v>6192</v>
      </c>
      <c r="J859" t="s">
        <v>6186</v>
      </c>
      <c r="K859" s="4">
        <v>2.5</v>
      </c>
      <c r="L859" s="5">
        <v>27.484999999999996</v>
      </c>
      <c r="M859" s="5">
        <v>137.42499999999998</v>
      </c>
      <c r="N859" t="s">
        <v>6219</v>
      </c>
      <c r="O859" t="s">
        <v>6222</v>
      </c>
      <c r="P859" t="s">
        <v>6191</v>
      </c>
    </row>
    <row r="860" spans="1:16" x14ac:dyDescent="0.35">
      <c r="A860" s="19" t="s">
        <v>5339</v>
      </c>
      <c r="B860" s="27">
        <v>43638</v>
      </c>
      <c r="C860" s="19" t="s">
        <v>5340</v>
      </c>
      <c r="D860" s="11" t="s">
        <v>6160</v>
      </c>
      <c r="E860" s="19">
        <v>4</v>
      </c>
      <c r="F860" s="19" t="s">
        <v>5341</v>
      </c>
      <c r="G860" s="19" t="s">
        <v>5342</v>
      </c>
      <c r="H860" s="11" t="s">
        <v>19</v>
      </c>
      <c r="I860" s="11" t="s">
        <v>6195</v>
      </c>
      <c r="J860" s="11" t="s">
        <v>6188</v>
      </c>
      <c r="K860" s="28">
        <v>0.5</v>
      </c>
      <c r="L860" s="29">
        <v>8.73</v>
      </c>
      <c r="M860" s="29">
        <v>34.92</v>
      </c>
      <c r="N860" s="11" t="s">
        <v>6218</v>
      </c>
      <c r="O860" s="11" t="s">
        <v>6221</v>
      </c>
      <c r="P860" s="11" t="s">
        <v>6191</v>
      </c>
    </row>
    <row r="861" spans="1:16" x14ac:dyDescent="0.35">
      <c r="A861" s="2" t="s">
        <v>5345</v>
      </c>
      <c r="B861" s="3">
        <v>43716</v>
      </c>
      <c r="C861" s="2" t="s">
        <v>5346</v>
      </c>
      <c r="D861" t="s">
        <v>6182</v>
      </c>
      <c r="E861" s="2">
        <v>6</v>
      </c>
      <c r="F861" s="2" t="s">
        <v>5347</v>
      </c>
      <c r="G861" s="2" t="s">
        <v>5348</v>
      </c>
      <c r="H861" t="s">
        <v>19</v>
      </c>
      <c r="I861" t="s">
        <v>6193</v>
      </c>
      <c r="J861" t="s">
        <v>6186</v>
      </c>
      <c r="K861" s="4">
        <v>2.5</v>
      </c>
      <c r="L861" s="5">
        <v>29.784999999999997</v>
      </c>
      <c r="M861" s="5">
        <v>178.70999999999998</v>
      </c>
      <c r="N861" t="s">
        <v>6216</v>
      </c>
      <c r="O861" t="s">
        <v>6222</v>
      </c>
      <c r="P861" t="s">
        <v>6191</v>
      </c>
    </row>
    <row r="862" spans="1:16" x14ac:dyDescent="0.35">
      <c r="A862" s="19" t="s">
        <v>5351</v>
      </c>
      <c r="B862" s="27">
        <v>44707</v>
      </c>
      <c r="C862" s="19" t="s">
        <v>5352</v>
      </c>
      <c r="D862" s="11" t="s">
        <v>6175</v>
      </c>
      <c r="E862" s="19">
        <v>1</v>
      </c>
      <c r="F862" s="19" t="s">
        <v>5353</v>
      </c>
      <c r="G862" s="19" t="s">
        <v>6223</v>
      </c>
      <c r="H862" s="11" t="s">
        <v>19</v>
      </c>
      <c r="I862" s="11" t="s">
        <v>6193</v>
      </c>
      <c r="J862" s="11" t="s">
        <v>6188</v>
      </c>
      <c r="K862" s="28">
        <v>2.5</v>
      </c>
      <c r="L862" s="29">
        <v>25.874999999999996</v>
      </c>
      <c r="M862" s="29">
        <v>25.874999999999996</v>
      </c>
      <c r="N862" s="11" t="s">
        <v>6216</v>
      </c>
      <c r="O862" s="11" t="s">
        <v>6221</v>
      </c>
      <c r="P862" s="11" t="s">
        <v>6191</v>
      </c>
    </row>
    <row r="863" spans="1:16" x14ac:dyDescent="0.35">
      <c r="A863" s="2" t="s">
        <v>5356</v>
      </c>
      <c r="B863" s="3">
        <v>43802</v>
      </c>
      <c r="C863" s="2" t="s">
        <v>5357</v>
      </c>
      <c r="D863" t="s">
        <v>6143</v>
      </c>
      <c r="E863" s="2">
        <v>6</v>
      </c>
      <c r="F863" s="2" t="s">
        <v>5358</v>
      </c>
      <c r="G863" s="2" t="s">
        <v>5359</v>
      </c>
      <c r="H863" t="s">
        <v>19</v>
      </c>
      <c r="I863" t="s">
        <v>6195</v>
      </c>
      <c r="J863" t="s">
        <v>6187</v>
      </c>
      <c r="K863" s="4">
        <v>1</v>
      </c>
      <c r="L863" s="5">
        <v>12.95</v>
      </c>
      <c r="M863" s="5">
        <v>77.699999999999989</v>
      </c>
      <c r="N863" t="s">
        <v>6218</v>
      </c>
      <c r="O863" t="s">
        <v>6224</v>
      </c>
      <c r="P863" t="s">
        <v>6190</v>
      </c>
    </row>
    <row r="864" spans="1:16" x14ac:dyDescent="0.35">
      <c r="A864" s="19" t="s">
        <v>5362</v>
      </c>
      <c r="B864" s="27">
        <v>43725</v>
      </c>
      <c r="C864" s="19" t="s">
        <v>5363</v>
      </c>
      <c r="D864" s="11" t="s">
        <v>6138</v>
      </c>
      <c r="E864" s="19">
        <v>1</v>
      </c>
      <c r="F864" s="19" t="s">
        <v>5364</v>
      </c>
      <c r="G864" s="19" t="s">
        <v>5365</v>
      </c>
      <c r="H864" s="11" t="s">
        <v>19</v>
      </c>
      <c r="I864" s="11" t="s">
        <v>6192</v>
      </c>
      <c r="J864" s="11" t="s">
        <v>6188</v>
      </c>
      <c r="K864" s="28">
        <v>1</v>
      </c>
      <c r="L864" s="29">
        <v>9.9499999999999993</v>
      </c>
      <c r="M864" s="29">
        <v>9.9499999999999993</v>
      </c>
      <c r="N864" s="11" t="s">
        <v>6219</v>
      </c>
      <c r="O864" s="11" t="s">
        <v>6221</v>
      </c>
      <c r="P864" s="11" t="s">
        <v>6190</v>
      </c>
    </row>
    <row r="865" spans="1:16" x14ac:dyDescent="0.35">
      <c r="A865" s="2" t="s">
        <v>5368</v>
      </c>
      <c r="B865" s="3">
        <v>44712</v>
      </c>
      <c r="C865" s="2" t="s">
        <v>5369</v>
      </c>
      <c r="D865" t="s">
        <v>6162</v>
      </c>
      <c r="E865" s="2">
        <v>2</v>
      </c>
      <c r="F865" s="2" t="s">
        <v>5370</v>
      </c>
      <c r="G865" s="2" t="s">
        <v>5371</v>
      </c>
      <c r="H865" t="s">
        <v>19</v>
      </c>
      <c r="I865" t="s">
        <v>6195</v>
      </c>
      <c r="J865" t="s">
        <v>6188</v>
      </c>
      <c r="K865" s="4">
        <v>1</v>
      </c>
      <c r="L865" s="5">
        <v>14.55</v>
      </c>
      <c r="M865" s="5">
        <v>29.1</v>
      </c>
      <c r="N865" t="s">
        <v>6218</v>
      </c>
      <c r="O865" t="s">
        <v>6221</v>
      </c>
      <c r="P865" t="s">
        <v>6190</v>
      </c>
    </row>
    <row r="866" spans="1:16" x14ac:dyDescent="0.35">
      <c r="A866" s="19" t="s">
        <v>5374</v>
      </c>
      <c r="B866" s="27">
        <v>43759</v>
      </c>
      <c r="C866" s="19" t="s">
        <v>5375</v>
      </c>
      <c r="D866" s="11" t="s">
        <v>6178</v>
      </c>
      <c r="E866" s="19">
        <v>6</v>
      </c>
      <c r="F866" s="19" t="s">
        <v>5376</v>
      </c>
      <c r="G866" s="19" t="s">
        <v>5377</v>
      </c>
      <c r="H866" s="11" t="s">
        <v>318</v>
      </c>
      <c r="I866" s="11" t="s">
        <v>6192</v>
      </c>
      <c r="J866" s="11" t="s">
        <v>6186</v>
      </c>
      <c r="K866" s="28">
        <v>0.2</v>
      </c>
      <c r="L866" s="29">
        <v>3.5849999999999995</v>
      </c>
      <c r="M866" s="29">
        <v>21.509999999999998</v>
      </c>
      <c r="N866" s="11" t="s">
        <v>6219</v>
      </c>
      <c r="O866" s="11" t="s">
        <v>6222</v>
      </c>
      <c r="P866" s="11" t="s">
        <v>6191</v>
      </c>
    </row>
    <row r="867" spans="1:16" x14ac:dyDescent="0.35">
      <c r="A867" s="2" t="s">
        <v>5380</v>
      </c>
      <c r="B867" s="3">
        <v>44675</v>
      </c>
      <c r="C867" s="2" t="s">
        <v>5428</v>
      </c>
      <c r="D867" t="s">
        <v>6157</v>
      </c>
      <c r="E867" s="2">
        <v>1</v>
      </c>
      <c r="F867" s="2" t="s">
        <v>5429</v>
      </c>
      <c r="G867" s="2" t="s">
        <v>5430</v>
      </c>
      <c r="H867" t="s">
        <v>19</v>
      </c>
      <c r="I867" t="s">
        <v>6193</v>
      </c>
      <c r="J867" t="s">
        <v>6188</v>
      </c>
      <c r="K867" s="4">
        <v>0.5</v>
      </c>
      <c r="L867" s="5">
        <v>6.75</v>
      </c>
      <c r="M867" s="5">
        <v>6.75</v>
      </c>
      <c r="N867" t="s">
        <v>6216</v>
      </c>
      <c r="O867" t="s">
        <v>6221</v>
      </c>
      <c r="P867" t="s">
        <v>6190</v>
      </c>
    </row>
    <row r="868" spans="1:16" x14ac:dyDescent="0.35">
      <c r="A868" s="19" t="s">
        <v>5385</v>
      </c>
      <c r="B868" s="27">
        <v>44209</v>
      </c>
      <c r="C868" s="19" t="s">
        <v>5386</v>
      </c>
      <c r="D868" s="11" t="s">
        <v>6158</v>
      </c>
      <c r="E868" s="19">
        <v>3</v>
      </c>
      <c r="F868" s="19" t="s">
        <v>5387</v>
      </c>
      <c r="G868" s="19" t="s">
        <v>5388</v>
      </c>
      <c r="H868" s="11" t="s">
        <v>318</v>
      </c>
      <c r="I868" s="11" t="s">
        <v>6193</v>
      </c>
      <c r="J868" s="11" t="s">
        <v>6187</v>
      </c>
      <c r="K868" s="28">
        <v>0.5</v>
      </c>
      <c r="L868" s="29">
        <v>5.97</v>
      </c>
      <c r="M868" s="29">
        <v>17.91</v>
      </c>
      <c r="N868" s="11" t="s">
        <v>6216</v>
      </c>
      <c r="O868" s="11" t="s">
        <v>6224</v>
      </c>
      <c r="P868" s="11" t="s">
        <v>6191</v>
      </c>
    </row>
    <row r="869" spans="1:16" x14ac:dyDescent="0.35">
      <c r="A869" s="2" t="s">
        <v>5391</v>
      </c>
      <c r="B869" s="3">
        <v>44792</v>
      </c>
      <c r="C869" s="2" t="s">
        <v>5392</v>
      </c>
      <c r="D869" t="s">
        <v>6182</v>
      </c>
      <c r="E869" s="2">
        <v>1</v>
      </c>
      <c r="F869" s="2" t="s">
        <v>5393</v>
      </c>
      <c r="G869" s="2" t="s">
        <v>5394</v>
      </c>
      <c r="H869" t="s">
        <v>318</v>
      </c>
      <c r="I869" t="s">
        <v>6193</v>
      </c>
      <c r="J869" t="s">
        <v>6186</v>
      </c>
      <c r="K869" s="4">
        <v>2.5</v>
      </c>
      <c r="L869" s="5">
        <v>29.784999999999997</v>
      </c>
      <c r="M869" s="5">
        <v>29.784999999999997</v>
      </c>
      <c r="N869" t="s">
        <v>6216</v>
      </c>
      <c r="O869" t="s">
        <v>6222</v>
      </c>
      <c r="P869" t="s">
        <v>6190</v>
      </c>
    </row>
    <row r="870" spans="1:16" x14ac:dyDescent="0.35">
      <c r="A870" s="19" t="s">
        <v>5396</v>
      </c>
      <c r="B870" s="27">
        <v>43526</v>
      </c>
      <c r="C870" s="19" t="s">
        <v>5397</v>
      </c>
      <c r="D870" s="11" t="s">
        <v>6139</v>
      </c>
      <c r="E870" s="19">
        <v>5</v>
      </c>
      <c r="F870" s="19" t="s">
        <v>5398</v>
      </c>
      <c r="G870" s="19" t="s">
        <v>5399</v>
      </c>
      <c r="H870" s="11" t="s">
        <v>19</v>
      </c>
      <c r="I870" s="11" t="s">
        <v>6194</v>
      </c>
      <c r="J870" s="11" t="s">
        <v>6188</v>
      </c>
      <c r="K870" s="28">
        <v>0.5</v>
      </c>
      <c r="L870" s="29">
        <v>8.25</v>
      </c>
      <c r="M870" s="29">
        <v>41.25</v>
      </c>
      <c r="N870" s="11" t="s">
        <v>6217</v>
      </c>
      <c r="O870" s="11" t="s">
        <v>6221</v>
      </c>
      <c r="P870" s="11" t="s">
        <v>6190</v>
      </c>
    </row>
    <row r="871" spans="1:16" x14ac:dyDescent="0.35">
      <c r="A871" s="2" t="s">
        <v>5402</v>
      </c>
      <c r="B871" s="3">
        <v>43851</v>
      </c>
      <c r="C871" s="2" t="s">
        <v>5403</v>
      </c>
      <c r="D871" t="s">
        <v>6146</v>
      </c>
      <c r="E871" s="2">
        <v>3</v>
      </c>
      <c r="F871" s="2" t="s">
        <v>5404</v>
      </c>
      <c r="G871" s="2" t="s">
        <v>6223</v>
      </c>
      <c r="H871" t="s">
        <v>19</v>
      </c>
      <c r="I871" t="s">
        <v>6192</v>
      </c>
      <c r="J871" t="s">
        <v>6188</v>
      </c>
      <c r="K871" s="4">
        <v>0.5</v>
      </c>
      <c r="L871" s="5">
        <v>5.97</v>
      </c>
      <c r="M871" s="5">
        <v>17.91</v>
      </c>
      <c r="N871" t="s">
        <v>6219</v>
      </c>
      <c r="O871" t="s">
        <v>6221</v>
      </c>
      <c r="P871" t="s">
        <v>6190</v>
      </c>
    </row>
    <row r="872" spans="1:16" x14ac:dyDescent="0.35">
      <c r="A872" s="19" t="s">
        <v>5407</v>
      </c>
      <c r="B872" s="27">
        <v>44460</v>
      </c>
      <c r="C872" s="19" t="s">
        <v>5408</v>
      </c>
      <c r="D872" s="11" t="s">
        <v>6144</v>
      </c>
      <c r="E872" s="19">
        <v>1</v>
      </c>
      <c r="F872" s="19" t="s">
        <v>5409</v>
      </c>
      <c r="G872" s="19" t="s">
        <v>5410</v>
      </c>
      <c r="H872" s="11" t="s">
        <v>318</v>
      </c>
      <c r="I872" s="11" t="s">
        <v>6194</v>
      </c>
      <c r="J872" s="11" t="s">
        <v>6187</v>
      </c>
      <c r="K872" s="28">
        <v>0.5</v>
      </c>
      <c r="L872" s="29">
        <v>7.29</v>
      </c>
      <c r="M872" s="29">
        <v>7.29</v>
      </c>
      <c r="N872" s="11" t="s">
        <v>6217</v>
      </c>
      <c r="O872" s="11" t="s">
        <v>6224</v>
      </c>
      <c r="P872" s="11" t="s">
        <v>6190</v>
      </c>
    </row>
    <row r="873" spans="1:16" x14ac:dyDescent="0.35">
      <c r="A873" s="2" t="s">
        <v>5413</v>
      </c>
      <c r="B873" s="3">
        <v>43707</v>
      </c>
      <c r="C873" s="2" t="s">
        <v>5414</v>
      </c>
      <c r="D873" t="s">
        <v>6171</v>
      </c>
      <c r="E873" s="2">
        <v>2</v>
      </c>
      <c r="F873" s="2" t="s">
        <v>5415</v>
      </c>
      <c r="G873" s="2" t="s">
        <v>5416</v>
      </c>
      <c r="H873" t="s">
        <v>28</v>
      </c>
      <c r="I873" t="s">
        <v>6194</v>
      </c>
      <c r="J873" t="s">
        <v>6186</v>
      </c>
      <c r="K873" s="4">
        <v>1</v>
      </c>
      <c r="L873" s="5">
        <v>14.85</v>
      </c>
      <c r="M873" s="5">
        <v>29.7</v>
      </c>
      <c r="N873" t="s">
        <v>6217</v>
      </c>
      <c r="O873" t="s">
        <v>6222</v>
      </c>
      <c r="P873" t="s">
        <v>6190</v>
      </c>
    </row>
    <row r="874" spans="1:16" x14ac:dyDescent="0.35">
      <c r="A874" s="19" t="s">
        <v>5421</v>
      </c>
      <c r="B874" s="27">
        <v>43521</v>
      </c>
      <c r="C874" s="19" t="s">
        <v>5422</v>
      </c>
      <c r="D874" s="11" t="s">
        <v>6155</v>
      </c>
      <c r="E874" s="19">
        <v>2</v>
      </c>
      <c r="F874" s="19" t="s">
        <v>5423</v>
      </c>
      <c r="G874" s="19" t="s">
        <v>5424</v>
      </c>
      <c r="H874" s="11" t="s">
        <v>19</v>
      </c>
      <c r="I874" s="11" t="s">
        <v>6193</v>
      </c>
      <c r="J874" s="11" t="s">
        <v>6188</v>
      </c>
      <c r="K874" s="28">
        <v>1</v>
      </c>
      <c r="L874" s="29">
        <v>11.25</v>
      </c>
      <c r="M874" s="29">
        <v>22.5</v>
      </c>
      <c r="N874" s="11" t="s">
        <v>6216</v>
      </c>
      <c r="O874" s="11" t="s">
        <v>6221</v>
      </c>
      <c r="P874" s="11" t="s">
        <v>6191</v>
      </c>
    </row>
    <row r="875" spans="1:16" x14ac:dyDescent="0.35">
      <c r="A875" s="2" t="s">
        <v>5427</v>
      </c>
      <c r="B875" s="3">
        <v>43725</v>
      </c>
      <c r="C875" s="2" t="s">
        <v>5428</v>
      </c>
      <c r="D875" t="s">
        <v>6174</v>
      </c>
      <c r="E875" s="2">
        <v>4</v>
      </c>
      <c r="F875" s="2" t="s">
        <v>5429</v>
      </c>
      <c r="G875" s="2" t="s">
        <v>5430</v>
      </c>
      <c r="H875" t="s">
        <v>19</v>
      </c>
      <c r="I875" t="s">
        <v>6192</v>
      </c>
      <c r="J875" t="s">
        <v>6188</v>
      </c>
      <c r="K875" s="4">
        <v>0.2</v>
      </c>
      <c r="L875" s="5">
        <v>2.9849999999999999</v>
      </c>
      <c r="M875" s="5">
        <v>11.94</v>
      </c>
      <c r="N875" t="s">
        <v>6219</v>
      </c>
      <c r="O875" t="s">
        <v>6221</v>
      </c>
      <c r="P875" t="s">
        <v>6190</v>
      </c>
    </row>
    <row r="876" spans="1:16" x14ac:dyDescent="0.35">
      <c r="A876" s="19" t="s">
        <v>5433</v>
      </c>
      <c r="B876" s="27">
        <v>43680</v>
      </c>
      <c r="C876" s="19" t="s">
        <v>5434</v>
      </c>
      <c r="D876" s="11" t="s">
        <v>6140</v>
      </c>
      <c r="E876" s="19">
        <v>2</v>
      </c>
      <c r="F876" s="19" t="s">
        <v>5435</v>
      </c>
      <c r="G876" s="19" t="s">
        <v>5436</v>
      </c>
      <c r="H876" s="11" t="s">
        <v>19</v>
      </c>
      <c r="I876" s="11" t="s">
        <v>6193</v>
      </c>
      <c r="J876" s="11" t="s">
        <v>6186</v>
      </c>
      <c r="K876" s="28">
        <v>1</v>
      </c>
      <c r="L876" s="29">
        <v>12.95</v>
      </c>
      <c r="M876" s="29">
        <v>25.9</v>
      </c>
      <c r="N876" s="11" t="s">
        <v>6216</v>
      </c>
      <c r="O876" s="11" t="s">
        <v>6222</v>
      </c>
      <c r="P876" s="11" t="s">
        <v>6191</v>
      </c>
    </row>
    <row r="877" spans="1:16" x14ac:dyDescent="0.35">
      <c r="A877" s="2" t="s">
        <v>5439</v>
      </c>
      <c r="B877" s="3">
        <v>44253</v>
      </c>
      <c r="C877" s="2" t="s">
        <v>5440</v>
      </c>
      <c r="D877" t="s">
        <v>6160</v>
      </c>
      <c r="E877" s="2">
        <v>5</v>
      </c>
      <c r="F877" s="2" t="s">
        <v>5441</v>
      </c>
      <c r="G877" s="2" t="s">
        <v>5442</v>
      </c>
      <c r="H877" t="s">
        <v>318</v>
      </c>
      <c r="I877" t="s">
        <v>6195</v>
      </c>
      <c r="J877" t="s">
        <v>6188</v>
      </c>
      <c r="K877" s="4">
        <v>0.5</v>
      </c>
      <c r="L877" s="5">
        <v>8.73</v>
      </c>
      <c r="M877" s="5">
        <v>43.650000000000006</v>
      </c>
      <c r="N877" t="s">
        <v>6218</v>
      </c>
      <c r="O877" t="s">
        <v>6221</v>
      </c>
      <c r="P877" t="s">
        <v>6191</v>
      </c>
    </row>
    <row r="878" spans="1:16" x14ac:dyDescent="0.35">
      <c r="A878" s="19" t="s">
        <v>5439</v>
      </c>
      <c r="B878" s="27">
        <v>44253</v>
      </c>
      <c r="C878" s="19" t="s">
        <v>5440</v>
      </c>
      <c r="D878" s="11" t="s">
        <v>6180</v>
      </c>
      <c r="E878" s="19">
        <v>6</v>
      </c>
      <c r="F878" s="19" t="s">
        <v>5441</v>
      </c>
      <c r="G878" s="19" t="s">
        <v>5442</v>
      </c>
      <c r="H878" s="11" t="s">
        <v>318</v>
      </c>
      <c r="I878" s="11" t="s">
        <v>6193</v>
      </c>
      <c r="J878" s="11" t="s">
        <v>6186</v>
      </c>
      <c r="K878" s="28">
        <v>0.5</v>
      </c>
      <c r="L878" s="29">
        <v>7.77</v>
      </c>
      <c r="M878" s="29">
        <v>46.62</v>
      </c>
      <c r="N878" s="11" t="s">
        <v>6216</v>
      </c>
      <c r="O878" s="11" t="s">
        <v>6222</v>
      </c>
      <c r="P878" s="11" t="s">
        <v>6191</v>
      </c>
    </row>
    <row r="879" spans="1:16" x14ac:dyDescent="0.35">
      <c r="A879" s="2" t="s">
        <v>5450</v>
      </c>
      <c r="B879" s="3">
        <v>44411</v>
      </c>
      <c r="C879" s="2" t="s">
        <v>5451</v>
      </c>
      <c r="D879" t="s">
        <v>6161</v>
      </c>
      <c r="E879" s="2">
        <v>3</v>
      </c>
      <c r="F879" s="2" t="s">
        <v>5452</v>
      </c>
      <c r="G879" s="2" t="s">
        <v>5453</v>
      </c>
      <c r="H879" t="s">
        <v>19</v>
      </c>
      <c r="I879" t="s">
        <v>6195</v>
      </c>
      <c r="J879" t="s">
        <v>6186</v>
      </c>
      <c r="K879" s="4">
        <v>0.5</v>
      </c>
      <c r="L879" s="5">
        <v>9.51</v>
      </c>
      <c r="M879" s="5">
        <v>28.53</v>
      </c>
      <c r="N879" t="s">
        <v>6218</v>
      </c>
      <c r="O879" t="s">
        <v>6222</v>
      </c>
      <c r="P879" t="s">
        <v>6191</v>
      </c>
    </row>
    <row r="880" spans="1:16" x14ac:dyDescent="0.35">
      <c r="A880" s="19" t="s">
        <v>5456</v>
      </c>
      <c r="B880" s="27">
        <v>44323</v>
      </c>
      <c r="C880" s="19" t="s">
        <v>5457</v>
      </c>
      <c r="D880" s="11" t="s">
        <v>6142</v>
      </c>
      <c r="E880" s="19">
        <v>1</v>
      </c>
      <c r="F880" s="19" t="s">
        <v>5458</v>
      </c>
      <c r="G880" s="19" t="s">
        <v>6223</v>
      </c>
      <c r="H880" s="11" t="s">
        <v>19</v>
      </c>
      <c r="I880" s="11" t="s">
        <v>6192</v>
      </c>
      <c r="J880" s="11" t="s">
        <v>6186</v>
      </c>
      <c r="K880" s="28">
        <v>2.5</v>
      </c>
      <c r="L880" s="29">
        <v>27.484999999999996</v>
      </c>
      <c r="M880" s="29">
        <v>27.484999999999996</v>
      </c>
      <c r="N880" s="11" t="s">
        <v>6219</v>
      </c>
      <c r="O880" s="11" t="s">
        <v>6222</v>
      </c>
      <c r="P880" s="11" t="s">
        <v>6190</v>
      </c>
    </row>
    <row r="881" spans="1:16" x14ac:dyDescent="0.35">
      <c r="A881" s="2" t="s">
        <v>5461</v>
      </c>
      <c r="B881" s="3">
        <v>43630</v>
      </c>
      <c r="C881" s="2" t="s">
        <v>5462</v>
      </c>
      <c r="D881" t="s">
        <v>6153</v>
      </c>
      <c r="E881" s="2">
        <v>3</v>
      </c>
      <c r="F881" s="2" t="s">
        <v>5463</v>
      </c>
      <c r="G881" s="2" t="s">
        <v>6223</v>
      </c>
      <c r="H881" t="s">
        <v>19</v>
      </c>
      <c r="I881" t="s">
        <v>6194</v>
      </c>
      <c r="J881" t="s">
        <v>6187</v>
      </c>
      <c r="K881" s="4">
        <v>0.2</v>
      </c>
      <c r="L881" s="5">
        <v>3.645</v>
      </c>
      <c r="M881" s="5">
        <v>10.935</v>
      </c>
      <c r="N881" t="s">
        <v>6217</v>
      </c>
      <c r="O881" t="s">
        <v>6224</v>
      </c>
      <c r="P881" t="s">
        <v>6191</v>
      </c>
    </row>
    <row r="882" spans="1:16" x14ac:dyDescent="0.35">
      <c r="A882" s="19" t="s">
        <v>5466</v>
      </c>
      <c r="B882" s="27">
        <v>43790</v>
      </c>
      <c r="C882" s="19" t="s">
        <v>5467</v>
      </c>
      <c r="D882" s="11" t="s">
        <v>6178</v>
      </c>
      <c r="E882" s="19">
        <v>2</v>
      </c>
      <c r="F882" s="19" t="s">
        <v>5468</v>
      </c>
      <c r="G882" s="19" t="s">
        <v>5469</v>
      </c>
      <c r="H882" s="11" t="s">
        <v>19</v>
      </c>
      <c r="I882" s="11" t="s">
        <v>6192</v>
      </c>
      <c r="J882" s="11" t="s">
        <v>6186</v>
      </c>
      <c r="K882" s="28">
        <v>0.2</v>
      </c>
      <c r="L882" s="29">
        <v>3.5849999999999995</v>
      </c>
      <c r="M882" s="29">
        <v>7.169999999999999</v>
      </c>
      <c r="N882" s="11" t="s">
        <v>6219</v>
      </c>
      <c r="O882" s="11" t="s">
        <v>6222</v>
      </c>
      <c r="P882" s="11" t="s">
        <v>6191</v>
      </c>
    </row>
    <row r="883" spans="1:16" x14ac:dyDescent="0.35">
      <c r="A883" s="2" t="s">
        <v>5472</v>
      </c>
      <c r="B883" s="3">
        <v>44286</v>
      </c>
      <c r="C883" s="2" t="s">
        <v>5473</v>
      </c>
      <c r="D883" t="s">
        <v>6167</v>
      </c>
      <c r="E883" s="2">
        <v>6</v>
      </c>
      <c r="F883" s="2" t="s">
        <v>5474</v>
      </c>
      <c r="G883" s="2" t="s">
        <v>6223</v>
      </c>
      <c r="H883" t="s">
        <v>19</v>
      </c>
      <c r="I883" t="s">
        <v>6193</v>
      </c>
      <c r="J883" t="s">
        <v>6186</v>
      </c>
      <c r="K883" s="4">
        <v>0.2</v>
      </c>
      <c r="L883" s="5">
        <v>3.8849999999999998</v>
      </c>
      <c r="M883" s="5">
        <v>23.31</v>
      </c>
      <c r="N883" t="s">
        <v>6216</v>
      </c>
      <c r="O883" t="s">
        <v>6222</v>
      </c>
      <c r="P883" t="s">
        <v>6190</v>
      </c>
    </row>
    <row r="884" spans="1:16" x14ac:dyDescent="0.35">
      <c r="A884" s="19" t="s">
        <v>5477</v>
      </c>
      <c r="B884" s="27">
        <v>43647</v>
      </c>
      <c r="C884" s="19" t="s">
        <v>5526</v>
      </c>
      <c r="D884" s="11" t="s">
        <v>6168</v>
      </c>
      <c r="E884" s="19">
        <v>5</v>
      </c>
      <c r="F884" s="19" t="s">
        <v>5527</v>
      </c>
      <c r="G884" s="19" t="s">
        <v>5528</v>
      </c>
      <c r="H884" s="11" t="s">
        <v>19</v>
      </c>
      <c r="I884" s="11" t="s">
        <v>6193</v>
      </c>
      <c r="J884" s="11" t="s">
        <v>6187</v>
      </c>
      <c r="K884" s="28">
        <v>2.5</v>
      </c>
      <c r="L884" s="29">
        <v>22.884999999999998</v>
      </c>
      <c r="M884" s="29">
        <v>114.42499999999998</v>
      </c>
      <c r="N884" s="11" t="s">
        <v>6216</v>
      </c>
      <c r="O884" s="11" t="s">
        <v>6224</v>
      </c>
      <c r="P884" s="11" t="s">
        <v>6190</v>
      </c>
    </row>
    <row r="885" spans="1:16" x14ac:dyDescent="0.35">
      <c r="A885" s="2" t="s">
        <v>5483</v>
      </c>
      <c r="B885" s="3">
        <v>43956</v>
      </c>
      <c r="C885" s="2" t="s">
        <v>5484</v>
      </c>
      <c r="D885" t="s">
        <v>6175</v>
      </c>
      <c r="E885" s="2">
        <v>3</v>
      </c>
      <c r="F885" s="2" t="s">
        <v>5485</v>
      </c>
      <c r="G885" s="2" t="s">
        <v>5486</v>
      </c>
      <c r="H885" t="s">
        <v>19</v>
      </c>
      <c r="I885" t="s">
        <v>6193</v>
      </c>
      <c r="J885" t="s">
        <v>6188</v>
      </c>
      <c r="K885" s="4">
        <v>2.5</v>
      </c>
      <c r="L885" s="5">
        <v>25.874999999999996</v>
      </c>
      <c r="M885" s="5">
        <v>77.624999999999986</v>
      </c>
      <c r="N885" t="s">
        <v>6216</v>
      </c>
      <c r="O885" t="s">
        <v>6221</v>
      </c>
      <c r="P885" t="s">
        <v>6190</v>
      </c>
    </row>
    <row r="886" spans="1:16" x14ac:dyDescent="0.35">
      <c r="A886" s="19" t="s">
        <v>5489</v>
      </c>
      <c r="B886" s="27">
        <v>43941</v>
      </c>
      <c r="C886" s="19" t="s">
        <v>5490</v>
      </c>
      <c r="D886" s="11" t="s">
        <v>6172</v>
      </c>
      <c r="E886" s="19">
        <v>1</v>
      </c>
      <c r="F886" s="19" t="s">
        <v>5491</v>
      </c>
      <c r="G886" s="19" t="s">
        <v>5492</v>
      </c>
      <c r="H886" s="11" t="s">
        <v>19</v>
      </c>
      <c r="I886" s="11" t="s">
        <v>6192</v>
      </c>
      <c r="J886" s="11" t="s">
        <v>6187</v>
      </c>
      <c r="K886" s="28">
        <v>0.5</v>
      </c>
      <c r="L886" s="29">
        <v>5.3699999999999992</v>
      </c>
      <c r="M886" s="29">
        <v>5.3699999999999992</v>
      </c>
      <c r="N886" s="11" t="s">
        <v>6219</v>
      </c>
      <c r="O886" s="11" t="s">
        <v>6224</v>
      </c>
      <c r="P886" s="11" t="s">
        <v>6190</v>
      </c>
    </row>
    <row r="887" spans="1:16" x14ac:dyDescent="0.35">
      <c r="A887" s="2" t="s">
        <v>5495</v>
      </c>
      <c r="B887" s="3">
        <v>43664</v>
      </c>
      <c r="C887" s="2" t="s">
        <v>5496</v>
      </c>
      <c r="D887" t="s">
        <v>6149</v>
      </c>
      <c r="E887" s="2">
        <v>6</v>
      </c>
      <c r="F887" s="2" t="s">
        <v>5497</v>
      </c>
      <c r="G887" s="2" t="s">
        <v>5498</v>
      </c>
      <c r="H887" t="s">
        <v>318</v>
      </c>
      <c r="I887" t="s">
        <v>6192</v>
      </c>
      <c r="J887" t="s">
        <v>6187</v>
      </c>
      <c r="K887" s="4">
        <v>2.5</v>
      </c>
      <c r="L887" s="5">
        <v>20.584999999999997</v>
      </c>
      <c r="M887" s="5">
        <v>123.50999999999999</v>
      </c>
      <c r="N887" t="s">
        <v>6219</v>
      </c>
      <c r="O887" t="s">
        <v>6224</v>
      </c>
      <c r="P887" t="s">
        <v>6191</v>
      </c>
    </row>
    <row r="888" spans="1:16" x14ac:dyDescent="0.35">
      <c r="A888" s="19" t="s">
        <v>5501</v>
      </c>
      <c r="B888" s="27">
        <v>44518</v>
      </c>
      <c r="C888" s="19" t="s">
        <v>5502</v>
      </c>
      <c r="D888" s="11" t="s">
        <v>6160</v>
      </c>
      <c r="E888" s="19">
        <v>2</v>
      </c>
      <c r="F888" s="19" t="s">
        <v>5503</v>
      </c>
      <c r="G888" s="19" t="s">
        <v>5504</v>
      </c>
      <c r="H888" s="11" t="s">
        <v>19</v>
      </c>
      <c r="I888" s="11" t="s">
        <v>6195</v>
      </c>
      <c r="J888" s="11" t="s">
        <v>6188</v>
      </c>
      <c r="K888" s="28">
        <v>0.5</v>
      </c>
      <c r="L888" s="29">
        <v>8.73</v>
      </c>
      <c r="M888" s="29">
        <v>17.46</v>
      </c>
      <c r="N888" s="11" t="s">
        <v>6218</v>
      </c>
      <c r="O888" s="11" t="s">
        <v>6221</v>
      </c>
      <c r="P888" s="11" t="s">
        <v>6191</v>
      </c>
    </row>
    <row r="889" spans="1:16" x14ac:dyDescent="0.35">
      <c r="A889" s="2" t="s">
        <v>5507</v>
      </c>
      <c r="B889" s="3">
        <v>44002</v>
      </c>
      <c r="C889" s="2" t="s">
        <v>5508</v>
      </c>
      <c r="D889" t="s">
        <v>6184</v>
      </c>
      <c r="E889" s="2">
        <v>3</v>
      </c>
      <c r="F889" s="2" t="s">
        <v>5509</v>
      </c>
      <c r="G889" s="2" t="s">
        <v>5510</v>
      </c>
      <c r="H889" t="s">
        <v>19</v>
      </c>
      <c r="I889" t="s">
        <v>6194</v>
      </c>
      <c r="J889" t="s">
        <v>6186</v>
      </c>
      <c r="K889" s="4">
        <v>0.2</v>
      </c>
      <c r="L889" s="5">
        <v>4.4550000000000001</v>
      </c>
      <c r="M889" s="5">
        <v>13.365</v>
      </c>
      <c r="N889" t="s">
        <v>6217</v>
      </c>
      <c r="O889" t="s">
        <v>6222</v>
      </c>
      <c r="P889" t="s">
        <v>6191</v>
      </c>
    </row>
    <row r="890" spans="1:16" x14ac:dyDescent="0.35">
      <c r="A890" s="19" t="s">
        <v>5513</v>
      </c>
      <c r="B890" s="27">
        <v>44292</v>
      </c>
      <c r="C890" s="19" t="s">
        <v>5514</v>
      </c>
      <c r="D890" s="11" t="s">
        <v>6167</v>
      </c>
      <c r="E890" s="19">
        <v>2</v>
      </c>
      <c r="F890" s="19" t="s">
        <v>5515</v>
      </c>
      <c r="G890" s="19" t="s">
        <v>5516</v>
      </c>
      <c r="H890" s="11" t="s">
        <v>19</v>
      </c>
      <c r="I890" s="11" t="s">
        <v>6193</v>
      </c>
      <c r="J890" s="11" t="s">
        <v>6186</v>
      </c>
      <c r="K890" s="28">
        <v>0.2</v>
      </c>
      <c r="L890" s="29">
        <v>3.8849999999999998</v>
      </c>
      <c r="M890" s="29">
        <v>7.77</v>
      </c>
      <c r="N890" s="11" t="s">
        <v>6216</v>
      </c>
      <c r="O890" s="11" t="s">
        <v>6222</v>
      </c>
      <c r="P890" s="11" t="s">
        <v>6190</v>
      </c>
    </row>
    <row r="891" spans="1:16" x14ac:dyDescent="0.35">
      <c r="A891" s="2" t="s">
        <v>5519</v>
      </c>
      <c r="B891" s="3">
        <v>43633</v>
      </c>
      <c r="C891" s="2" t="s">
        <v>5520</v>
      </c>
      <c r="D891" t="s">
        <v>6163</v>
      </c>
      <c r="E891" s="2">
        <v>1</v>
      </c>
      <c r="F891" s="2" t="s">
        <v>5521</v>
      </c>
      <c r="G891" s="2" t="s">
        <v>5522</v>
      </c>
      <c r="H891" t="s">
        <v>19</v>
      </c>
      <c r="I891" t="s">
        <v>6192</v>
      </c>
      <c r="J891" t="s">
        <v>6187</v>
      </c>
      <c r="K891" s="4">
        <v>0.2</v>
      </c>
      <c r="L891" s="5">
        <v>2.6849999999999996</v>
      </c>
      <c r="M891" s="5">
        <v>2.6849999999999996</v>
      </c>
      <c r="N891" t="s">
        <v>6219</v>
      </c>
      <c r="O891" t="s">
        <v>6224</v>
      </c>
      <c r="P891" t="s">
        <v>6190</v>
      </c>
    </row>
    <row r="892" spans="1:16" x14ac:dyDescent="0.35">
      <c r="A892" s="19" t="s">
        <v>5525</v>
      </c>
      <c r="B892" s="27">
        <v>44646</v>
      </c>
      <c r="C892" s="19" t="s">
        <v>5526</v>
      </c>
      <c r="D892" s="11" t="s">
        <v>6149</v>
      </c>
      <c r="E892" s="19">
        <v>1</v>
      </c>
      <c r="F892" s="19" t="s">
        <v>5527</v>
      </c>
      <c r="G892" s="19" t="s">
        <v>5528</v>
      </c>
      <c r="H892" s="11" t="s">
        <v>19</v>
      </c>
      <c r="I892" s="11" t="s">
        <v>6192</v>
      </c>
      <c r="J892" s="11" t="s">
        <v>6187</v>
      </c>
      <c r="K892" s="28">
        <v>2.5</v>
      </c>
      <c r="L892" s="29">
        <v>20.584999999999997</v>
      </c>
      <c r="M892" s="29">
        <v>20.584999999999997</v>
      </c>
      <c r="N892" s="11" t="s">
        <v>6219</v>
      </c>
      <c r="O892" s="11" t="s">
        <v>6224</v>
      </c>
      <c r="P892" s="11" t="s">
        <v>6190</v>
      </c>
    </row>
    <row r="893" spans="1:16" x14ac:dyDescent="0.35">
      <c r="A893" s="2" t="s">
        <v>5531</v>
      </c>
      <c r="B893" s="3">
        <v>44469</v>
      </c>
      <c r="C893" s="2" t="s">
        <v>5532</v>
      </c>
      <c r="D893" t="s">
        <v>6168</v>
      </c>
      <c r="E893" s="2">
        <v>5</v>
      </c>
      <c r="F893" s="2" t="s">
        <v>5533</v>
      </c>
      <c r="G893" s="2" t="s">
        <v>5534</v>
      </c>
      <c r="H893" t="s">
        <v>19</v>
      </c>
      <c r="I893" t="s">
        <v>6193</v>
      </c>
      <c r="J893" t="s">
        <v>6187</v>
      </c>
      <c r="K893" s="4">
        <v>2.5</v>
      </c>
      <c r="L893" s="5">
        <v>22.884999999999998</v>
      </c>
      <c r="M893" s="5">
        <v>114.42499999999998</v>
      </c>
      <c r="N893" t="s">
        <v>6216</v>
      </c>
      <c r="O893" t="s">
        <v>6224</v>
      </c>
      <c r="P893" t="s">
        <v>6190</v>
      </c>
    </row>
    <row r="894" spans="1:16" x14ac:dyDescent="0.35">
      <c r="A894" s="19" t="s">
        <v>5537</v>
      </c>
      <c r="B894" s="27">
        <v>43635</v>
      </c>
      <c r="C894" s="19" t="s">
        <v>5538</v>
      </c>
      <c r="D894" s="11" t="s">
        <v>6156</v>
      </c>
      <c r="E894" s="19">
        <v>5</v>
      </c>
      <c r="F894" s="19" t="s">
        <v>5539</v>
      </c>
      <c r="G894" s="19" t="s">
        <v>5540</v>
      </c>
      <c r="H894" s="11" t="s">
        <v>28</v>
      </c>
      <c r="I894" s="11" t="s">
        <v>6194</v>
      </c>
      <c r="J894" s="11" t="s">
        <v>6188</v>
      </c>
      <c r="K894" s="28">
        <v>0.2</v>
      </c>
      <c r="L894" s="29">
        <v>4.125</v>
      </c>
      <c r="M894" s="29">
        <v>20.625</v>
      </c>
      <c r="N894" s="11" t="s">
        <v>6217</v>
      </c>
      <c r="O894" s="11" t="s">
        <v>6221</v>
      </c>
      <c r="P894" s="11" t="s">
        <v>6191</v>
      </c>
    </row>
    <row r="895" spans="1:16" x14ac:dyDescent="0.35">
      <c r="A895" s="2" t="s">
        <v>5543</v>
      </c>
      <c r="B895" s="3">
        <v>44651</v>
      </c>
      <c r="C895" s="2" t="s">
        <v>5544</v>
      </c>
      <c r="D895" t="s">
        <v>6161</v>
      </c>
      <c r="E895" s="2">
        <v>6</v>
      </c>
      <c r="F895" s="2" t="s">
        <v>5545</v>
      </c>
      <c r="G895" s="2" t="s">
        <v>5546</v>
      </c>
      <c r="H895" t="s">
        <v>19</v>
      </c>
      <c r="I895" t="s">
        <v>6195</v>
      </c>
      <c r="J895" t="s">
        <v>6186</v>
      </c>
      <c r="K895" s="4">
        <v>0.5</v>
      </c>
      <c r="L895" s="5">
        <v>9.51</v>
      </c>
      <c r="M895" s="5">
        <v>57.06</v>
      </c>
      <c r="N895" t="s">
        <v>6218</v>
      </c>
      <c r="O895" t="s">
        <v>6222</v>
      </c>
      <c r="P895" t="s">
        <v>6190</v>
      </c>
    </row>
    <row r="896" spans="1:16" x14ac:dyDescent="0.35">
      <c r="A896" s="19" t="s">
        <v>5548</v>
      </c>
      <c r="B896" s="27">
        <v>44016</v>
      </c>
      <c r="C896" s="19" t="s">
        <v>5549</v>
      </c>
      <c r="D896" s="11" t="s">
        <v>6149</v>
      </c>
      <c r="E896" s="19">
        <v>4</v>
      </c>
      <c r="F896" s="19" t="s">
        <v>5550</v>
      </c>
      <c r="G896" s="19" t="s">
        <v>6223</v>
      </c>
      <c r="H896" s="11" t="s">
        <v>318</v>
      </c>
      <c r="I896" s="11" t="s">
        <v>6192</v>
      </c>
      <c r="J896" s="11" t="s">
        <v>6187</v>
      </c>
      <c r="K896" s="28">
        <v>2.5</v>
      </c>
      <c r="L896" s="29">
        <v>20.584999999999997</v>
      </c>
      <c r="M896" s="29">
        <v>82.339999999999989</v>
      </c>
      <c r="N896" s="11" t="s">
        <v>6219</v>
      </c>
      <c r="O896" s="11" t="s">
        <v>6224</v>
      </c>
      <c r="P896" s="11" t="s">
        <v>6190</v>
      </c>
    </row>
    <row r="897" spans="1:16" x14ac:dyDescent="0.35">
      <c r="A897" s="2" t="s">
        <v>5553</v>
      </c>
      <c r="B897" s="3">
        <v>44521</v>
      </c>
      <c r="C897" s="2" t="s">
        <v>5554</v>
      </c>
      <c r="D897" t="s">
        <v>6166</v>
      </c>
      <c r="E897" s="2">
        <v>5</v>
      </c>
      <c r="F897" s="2" t="s">
        <v>5555</v>
      </c>
      <c r="G897" s="2" t="s">
        <v>6223</v>
      </c>
      <c r="H897" t="s">
        <v>19</v>
      </c>
      <c r="I897" t="s">
        <v>6194</v>
      </c>
      <c r="J897" t="s">
        <v>6188</v>
      </c>
      <c r="K897" s="4">
        <v>2.5</v>
      </c>
      <c r="L897" s="5">
        <v>31.624999999999996</v>
      </c>
      <c r="M897" s="5">
        <v>158.12499999999997</v>
      </c>
      <c r="N897" t="s">
        <v>6217</v>
      </c>
      <c r="O897" t="s">
        <v>6221</v>
      </c>
      <c r="P897" t="s">
        <v>6191</v>
      </c>
    </row>
    <row r="898" spans="1:16" x14ac:dyDescent="0.35">
      <c r="A898" s="19" t="s">
        <v>5558</v>
      </c>
      <c r="B898" s="27">
        <v>44347</v>
      </c>
      <c r="C898" s="19" t="s">
        <v>5559</v>
      </c>
      <c r="D898" s="11" t="s">
        <v>6172</v>
      </c>
      <c r="E898" s="19">
        <v>6</v>
      </c>
      <c r="F898" s="19" t="s">
        <v>5560</v>
      </c>
      <c r="G898" s="19" t="s">
        <v>5561</v>
      </c>
      <c r="H898" s="11" t="s">
        <v>19</v>
      </c>
      <c r="I898" s="11" t="s">
        <v>6192</v>
      </c>
      <c r="J898" s="11" t="s">
        <v>6187</v>
      </c>
      <c r="K898" s="28">
        <v>0.5</v>
      </c>
      <c r="L898" s="29">
        <v>5.3699999999999992</v>
      </c>
      <c r="M898" s="29">
        <v>32.22</v>
      </c>
      <c r="N898" s="11" t="s">
        <v>6219</v>
      </c>
      <c r="O898" s="11" t="s">
        <v>6224</v>
      </c>
      <c r="P898" s="11" t="s">
        <v>6190</v>
      </c>
    </row>
    <row r="899" spans="1:16" x14ac:dyDescent="0.35">
      <c r="A899" s="2" t="s">
        <v>5564</v>
      </c>
      <c r="B899" s="3">
        <v>43932</v>
      </c>
      <c r="C899" s="2" t="s">
        <v>5565</v>
      </c>
      <c r="D899" t="s">
        <v>6183</v>
      </c>
      <c r="E899" s="2">
        <v>2</v>
      </c>
      <c r="F899" s="2" t="s">
        <v>5566</v>
      </c>
      <c r="G899" s="2" t="s">
        <v>5567</v>
      </c>
      <c r="H899" t="s">
        <v>28</v>
      </c>
      <c r="I899" t="s">
        <v>6194</v>
      </c>
      <c r="J899" t="s">
        <v>6187</v>
      </c>
      <c r="K899" s="4">
        <v>1</v>
      </c>
      <c r="L899" s="5">
        <v>12.15</v>
      </c>
      <c r="M899" s="5">
        <v>24.3</v>
      </c>
      <c r="N899" t="s">
        <v>6217</v>
      </c>
      <c r="O899" t="s">
        <v>6224</v>
      </c>
      <c r="P899" t="s">
        <v>6191</v>
      </c>
    </row>
    <row r="900" spans="1:16" x14ac:dyDescent="0.35">
      <c r="A900" s="19" t="s">
        <v>5570</v>
      </c>
      <c r="B900" s="27">
        <v>44089</v>
      </c>
      <c r="C900" s="19" t="s">
        <v>5571</v>
      </c>
      <c r="D900" s="11" t="s">
        <v>6173</v>
      </c>
      <c r="E900" s="19">
        <v>5</v>
      </c>
      <c r="F900" s="19" t="s">
        <v>5572</v>
      </c>
      <c r="G900" s="19" t="s">
        <v>6223</v>
      </c>
      <c r="H900" s="11" t="s">
        <v>19</v>
      </c>
      <c r="I900" s="11" t="s">
        <v>6192</v>
      </c>
      <c r="J900" s="11" t="s">
        <v>6186</v>
      </c>
      <c r="K900" s="28">
        <v>0.5</v>
      </c>
      <c r="L900" s="29">
        <v>7.169999999999999</v>
      </c>
      <c r="M900" s="29">
        <v>35.849999999999994</v>
      </c>
      <c r="N900" s="11" t="s">
        <v>6219</v>
      </c>
      <c r="O900" s="11" t="s">
        <v>6222</v>
      </c>
      <c r="P900" s="11" t="s">
        <v>6191</v>
      </c>
    </row>
    <row r="901" spans="1:16" x14ac:dyDescent="0.35">
      <c r="A901" s="2" t="s">
        <v>5575</v>
      </c>
      <c r="B901" s="3">
        <v>44523</v>
      </c>
      <c r="C901" s="2" t="s">
        <v>5554</v>
      </c>
      <c r="D901" t="s">
        <v>6162</v>
      </c>
      <c r="E901" s="2">
        <v>5</v>
      </c>
      <c r="F901" s="2" t="s">
        <v>5555</v>
      </c>
      <c r="G901" s="2" t="s">
        <v>6223</v>
      </c>
      <c r="H901" t="s">
        <v>19</v>
      </c>
      <c r="I901" t="s">
        <v>6195</v>
      </c>
      <c r="J901" t="s">
        <v>6188</v>
      </c>
      <c r="K901" s="4">
        <v>1</v>
      </c>
      <c r="L901" s="5">
        <v>14.55</v>
      </c>
      <c r="M901" s="5">
        <v>72.75</v>
      </c>
      <c r="N901" t="s">
        <v>6218</v>
      </c>
      <c r="O901" t="s">
        <v>6221</v>
      </c>
      <c r="P901" t="s">
        <v>6191</v>
      </c>
    </row>
    <row r="902" spans="1:16" x14ac:dyDescent="0.35">
      <c r="A902" s="19" t="s">
        <v>5580</v>
      </c>
      <c r="B902" s="27">
        <v>44584</v>
      </c>
      <c r="C902" s="19" t="s">
        <v>5581</v>
      </c>
      <c r="D902" s="11" t="s">
        <v>6170</v>
      </c>
      <c r="E902" s="19">
        <v>3</v>
      </c>
      <c r="F902" s="19" t="s">
        <v>5582</v>
      </c>
      <c r="G902" s="19" t="s">
        <v>6223</v>
      </c>
      <c r="H902" s="11" t="s">
        <v>318</v>
      </c>
      <c r="I902" s="11" t="s">
        <v>6195</v>
      </c>
      <c r="J902" s="11" t="s">
        <v>6186</v>
      </c>
      <c r="K902" s="28">
        <v>1</v>
      </c>
      <c r="L902" s="29">
        <v>15.85</v>
      </c>
      <c r="M902" s="29">
        <v>47.55</v>
      </c>
      <c r="N902" s="11" t="s">
        <v>6218</v>
      </c>
      <c r="O902" s="11" t="s">
        <v>6222</v>
      </c>
      <c r="P902" s="11" t="s">
        <v>6191</v>
      </c>
    </row>
    <row r="903" spans="1:16" x14ac:dyDescent="0.35">
      <c r="A903" s="2" t="s">
        <v>5585</v>
      </c>
      <c r="B903" s="3">
        <v>44223</v>
      </c>
      <c r="C903" s="2" t="s">
        <v>5586</v>
      </c>
      <c r="D903" t="s">
        <v>6178</v>
      </c>
      <c r="E903" s="2">
        <v>1</v>
      </c>
      <c r="F903" s="2" t="s">
        <v>5587</v>
      </c>
      <c r="G903" s="2" t="s">
        <v>5588</v>
      </c>
      <c r="H903" t="s">
        <v>19</v>
      </c>
      <c r="I903" t="s">
        <v>6192</v>
      </c>
      <c r="J903" t="s">
        <v>6186</v>
      </c>
      <c r="K903" s="4">
        <v>0.2</v>
      </c>
      <c r="L903" s="5">
        <v>3.5849999999999995</v>
      </c>
      <c r="M903" s="5">
        <v>3.5849999999999995</v>
      </c>
      <c r="N903" t="s">
        <v>6219</v>
      </c>
      <c r="O903" t="s">
        <v>6222</v>
      </c>
      <c r="P903" t="s">
        <v>6190</v>
      </c>
    </row>
    <row r="904" spans="1:16" x14ac:dyDescent="0.35">
      <c r="A904" s="19" t="s">
        <v>5591</v>
      </c>
      <c r="B904" s="27">
        <v>43640</v>
      </c>
      <c r="C904" s="19" t="s">
        <v>5592</v>
      </c>
      <c r="D904" s="11" t="s">
        <v>6166</v>
      </c>
      <c r="E904" s="19">
        <v>5</v>
      </c>
      <c r="F904" s="19" t="s">
        <v>5593</v>
      </c>
      <c r="G904" s="19" t="s">
        <v>5594</v>
      </c>
      <c r="H904" s="11" t="s">
        <v>19</v>
      </c>
      <c r="I904" s="11" t="s">
        <v>6194</v>
      </c>
      <c r="J904" s="11" t="s">
        <v>6188</v>
      </c>
      <c r="K904" s="28">
        <v>2.5</v>
      </c>
      <c r="L904" s="29">
        <v>31.624999999999996</v>
      </c>
      <c r="M904" s="29">
        <v>158.12499999999997</v>
      </c>
      <c r="N904" s="11" t="s">
        <v>6217</v>
      </c>
      <c r="O904" s="11" t="s">
        <v>6221</v>
      </c>
      <c r="P904" s="11" t="s">
        <v>6191</v>
      </c>
    </row>
    <row r="905" spans="1:16" x14ac:dyDescent="0.35">
      <c r="A905" s="2" t="s">
        <v>5597</v>
      </c>
      <c r="B905" s="3">
        <v>43905</v>
      </c>
      <c r="C905" s="2" t="s">
        <v>5598</v>
      </c>
      <c r="D905" t="s">
        <v>6160</v>
      </c>
      <c r="E905" s="2">
        <v>2</v>
      </c>
      <c r="F905" s="2" t="s">
        <v>5599</v>
      </c>
      <c r="G905" s="2" t="s">
        <v>5600</v>
      </c>
      <c r="H905" t="s">
        <v>19</v>
      </c>
      <c r="I905" t="s">
        <v>6195</v>
      </c>
      <c r="J905" t="s">
        <v>6188</v>
      </c>
      <c r="K905" s="4">
        <v>0.5</v>
      </c>
      <c r="L905" s="5">
        <v>8.73</v>
      </c>
      <c r="M905" s="5">
        <v>17.46</v>
      </c>
      <c r="N905" t="s">
        <v>6218</v>
      </c>
      <c r="O905" t="s">
        <v>6221</v>
      </c>
      <c r="P905" t="s">
        <v>6191</v>
      </c>
    </row>
    <row r="906" spans="1:16" x14ac:dyDescent="0.35">
      <c r="A906" s="19" t="s">
        <v>5603</v>
      </c>
      <c r="B906" s="27">
        <v>44463</v>
      </c>
      <c r="C906" s="19" t="s">
        <v>5604</v>
      </c>
      <c r="D906" s="11" t="s">
        <v>6182</v>
      </c>
      <c r="E906" s="19">
        <v>5</v>
      </c>
      <c r="F906" s="19" t="s">
        <v>5605</v>
      </c>
      <c r="G906" s="19" t="s">
        <v>5606</v>
      </c>
      <c r="H906" s="11" t="s">
        <v>19</v>
      </c>
      <c r="I906" s="11" t="s">
        <v>6193</v>
      </c>
      <c r="J906" s="11" t="s">
        <v>6186</v>
      </c>
      <c r="K906" s="28">
        <v>2.5</v>
      </c>
      <c r="L906" s="29">
        <v>29.784999999999997</v>
      </c>
      <c r="M906" s="29">
        <v>148.92499999999998</v>
      </c>
      <c r="N906" s="11" t="s">
        <v>6216</v>
      </c>
      <c r="O906" s="11" t="s">
        <v>6222</v>
      </c>
      <c r="P906" s="11" t="s">
        <v>6191</v>
      </c>
    </row>
    <row r="907" spans="1:16" x14ac:dyDescent="0.35">
      <c r="A907" s="2" t="s">
        <v>5609</v>
      </c>
      <c r="B907" s="3">
        <v>43560</v>
      </c>
      <c r="C907" s="2" t="s">
        <v>5610</v>
      </c>
      <c r="D907" t="s">
        <v>6157</v>
      </c>
      <c r="E907" s="2">
        <v>6</v>
      </c>
      <c r="F907" s="2" t="s">
        <v>5611</v>
      </c>
      <c r="G907" s="2" t="s">
        <v>6223</v>
      </c>
      <c r="H907" t="s">
        <v>19</v>
      </c>
      <c r="I907" t="s">
        <v>6193</v>
      </c>
      <c r="J907" t="s">
        <v>6188</v>
      </c>
      <c r="K907" s="4">
        <v>0.5</v>
      </c>
      <c r="L907" s="5">
        <v>6.75</v>
      </c>
      <c r="M907" s="5">
        <v>40.5</v>
      </c>
      <c r="N907" t="s">
        <v>6216</v>
      </c>
      <c r="O907" t="s">
        <v>6221</v>
      </c>
      <c r="P907" t="s">
        <v>6190</v>
      </c>
    </row>
    <row r="908" spans="1:16" x14ac:dyDescent="0.35">
      <c r="A908" s="19" t="s">
        <v>5614</v>
      </c>
      <c r="B908" s="27">
        <v>44588</v>
      </c>
      <c r="C908" s="19" t="s">
        <v>5615</v>
      </c>
      <c r="D908" s="11" t="s">
        <v>6157</v>
      </c>
      <c r="E908" s="19">
        <v>4</v>
      </c>
      <c r="F908" s="19" t="s">
        <v>5616</v>
      </c>
      <c r="G908" s="19" t="s">
        <v>5617</v>
      </c>
      <c r="H908" s="11" t="s">
        <v>19</v>
      </c>
      <c r="I908" s="11" t="s">
        <v>6193</v>
      </c>
      <c r="J908" s="11" t="s">
        <v>6188</v>
      </c>
      <c r="K908" s="28">
        <v>0.5</v>
      </c>
      <c r="L908" s="29">
        <v>6.75</v>
      </c>
      <c r="M908" s="29">
        <v>27</v>
      </c>
      <c r="N908" s="11" t="s">
        <v>6216</v>
      </c>
      <c r="O908" s="11" t="s">
        <v>6221</v>
      </c>
      <c r="P908" s="11" t="s">
        <v>6190</v>
      </c>
    </row>
    <row r="909" spans="1:16" x14ac:dyDescent="0.35">
      <c r="A909" s="2" t="s">
        <v>5620</v>
      </c>
      <c r="B909" s="3">
        <v>44449</v>
      </c>
      <c r="C909" s="2" t="s">
        <v>5621</v>
      </c>
      <c r="D909" t="s">
        <v>6143</v>
      </c>
      <c r="E909" s="2">
        <v>3</v>
      </c>
      <c r="F909" s="2" t="s">
        <v>5622</v>
      </c>
      <c r="G909" s="2" t="s">
        <v>5623</v>
      </c>
      <c r="H909" t="s">
        <v>19</v>
      </c>
      <c r="I909" t="s">
        <v>6195</v>
      </c>
      <c r="J909" t="s">
        <v>6187</v>
      </c>
      <c r="K909" s="4">
        <v>1</v>
      </c>
      <c r="L909" s="5">
        <v>12.95</v>
      </c>
      <c r="M909" s="5">
        <v>38.849999999999994</v>
      </c>
      <c r="N909" t="s">
        <v>6218</v>
      </c>
      <c r="O909" t="s">
        <v>6224</v>
      </c>
      <c r="P909" t="s">
        <v>6191</v>
      </c>
    </row>
    <row r="910" spans="1:16" x14ac:dyDescent="0.35">
      <c r="A910" s="19" t="s">
        <v>5626</v>
      </c>
      <c r="B910" s="27">
        <v>43836</v>
      </c>
      <c r="C910" s="19" t="s">
        <v>5627</v>
      </c>
      <c r="D910" s="11" t="s">
        <v>6179</v>
      </c>
      <c r="E910" s="19">
        <v>5</v>
      </c>
      <c r="F910" s="19" t="s">
        <v>5628</v>
      </c>
      <c r="G910" s="19" t="s">
        <v>5629</v>
      </c>
      <c r="H910" s="11" t="s">
        <v>19</v>
      </c>
      <c r="I910" s="11" t="s">
        <v>6192</v>
      </c>
      <c r="J910" s="11" t="s">
        <v>6186</v>
      </c>
      <c r="K910" s="28">
        <v>1</v>
      </c>
      <c r="L910" s="29">
        <v>11.95</v>
      </c>
      <c r="M910" s="29">
        <v>59.75</v>
      </c>
      <c r="N910" s="11" t="s">
        <v>6219</v>
      </c>
      <c r="O910" s="11" t="s">
        <v>6222</v>
      </c>
      <c r="P910" s="11" t="s">
        <v>6191</v>
      </c>
    </row>
    <row r="911" spans="1:16" x14ac:dyDescent="0.35">
      <c r="A911" s="2" t="s">
        <v>5632</v>
      </c>
      <c r="B911" s="3">
        <v>44635</v>
      </c>
      <c r="C911" s="2" t="s">
        <v>5633</v>
      </c>
      <c r="D911" t="s">
        <v>6178</v>
      </c>
      <c r="E911" s="2">
        <v>3</v>
      </c>
      <c r="F911" s="2" t="s">
        <v>5634</v>
      </c>
      <c r="G911" s="2" t="s">
        <v>6223</v>
      </c>
      <c r="H911" t="s">
        <v>19</v>
      </c>
      <c r="I911" t="s">
        <v>6192</v>
      </c>
      <c r="J911" t="s">
        <v>6186</v>
      </c>
      <c r="K911" s="4">
        <v>0.2</v>
      </c>
      <c r="L911" s="5">
        <v>3.5849999999999995</v>
      </c>
      <c r="M911" s="5">
        <v>10.754999999999999</v>
      </c>
      <c r="N911" t="s">
        <v>6219</v>
      </c>
      <c r="O911" t="s">
        <v>6222</v>
      </c>
      <c r="P911" t="s">
        <v>6191</v>
      </c>
    </row>
    <row r="912" spans="1:16" x14ac:dyDescent="0.35">
      <c r="A912" s="19" t="s">
        <v>5637</v>
      </c>
      <c r="B912" s="27">
        <v>44447</v>
      </c>
      <c r="C912" s="19" t="s">
        <v>5638</v>
      </c>
      <c r="D912" s="11" t="s">
        <v>6168</v>
      </c>
      <c r="E912" s="19">
        <v>4</v>
      </c>
      <c r="F912" s="19" t="s">
        <v>5639</v>
      </c>
      <c r="G912" s="19" t="s">
        <v>5640</v>
      </c>
      <c r="H912" s="11" t="s">
        <v>19</v>
      </c>
      <c r="I912" s="11" t="s">
        <v>6193</v>
      </c>
      <c r="J912" s="11" t="s">
        <v>6187</v>
      </c>
      <c r="K912" s="28">
        <v>2.5</v>
      </c>
      <c r="L912" s="29">
        <v>22.884999999999998</v>
      </c>
      <c r="M912" s="29">
        <v>91.539999999999992</v>
      </c>
      <c r="N912" s="11" t="s">
        <v>6216</v>
      </c>
      <c r="O912" s="11" t="s">
        <v>6224</v>
      </c>
      <c r="P912" s="11" t="s">
        <v>6191</v>
      </c>
    </row>
    <row r="913" spans="1:16" x14ac:dyDescent="0.35">
      <c r="A913" s="2" t="s">
        <v>5643</v>
      </c>
      <c r="B913" s="3">
        <v>44511</v>
      </c>
      <c r="C913" s="2" t="s">
        <v>5644</v>
      </c>
      <c r="D913" t="s">
        <v>6155</v>
      </c>
      <c r="E913" s="2">
        <v>4</v>
      </c>
      <c r="F913" s="2" t="s">
        <v>5645</v>
      </c>
      <c r="G913" s="2" t="s">
        <v>5646</v>
      </c>
      <c r="H913" t="s">
        <v>19</v>
      </c>
      <c r="I913" t="s">
        <v>6193</v>
      </c>
      <c r="J913" t="s">
        <v>6188</v>
      </c>
      <c r="K913" s="4">
        <v>1</v>
      </c>
      <c r="L913" s="5">
        <v>11.25</v>
      </c>
      <c r="M913" s="5">
        <v>45</v>
      </c>
      <c r="N913" t="s">
        <v>6216</v>
      </c>
      <c r="O913" t="s">
        <v>6221</v>
      </c>
      <c r="P913" t="s">
        <v>6190</v>
      </c>
    </row>
    <row r="914" spans="1:16" x14ac:dyDescent="0.35">
      <c r="A914" s="19" t="s">
        <v>5649</v>
      </c>
      <c r="B914" s="27">
        <v>43726</v>
      </c>
      <c r="C914" s="19" t="s">
        <v>5650</v>
      </c>
      <c r="D914" s="11" t="s">
        <v>6151</v>
      </c>
      <c r="E914" s="19">
        <v>6</v>
      </c>
      <c r="F914" s="19" t="s">
        <v>5651</v>
      </c>
      <c r="G914" s="19" t="s">
        <v>6223</v>
      </c>
      <c r="H914" s="11" t="s">
        <v>19</v>
      </c>
      <c r="I914" s="11" t="s">
        <v>6192</v>
      </c>
      <c r="J914" s="11" t="s">
        <v>6188</v>
      </c>
      <c r="K914" s="28">
        <v>2.5</v>
      </c>
      <c r="L914" s="29">
        <v>22.884999999999998</v>
      </c>
      <c r="M914" s="29">
        <v>137.31</v>
      </c>
      <c r="N914" s="11" t="s">
        <v>6219</v>
      </c>
      <c r="O914" s="11" t="s">
        <v>6221</v>
      </c>
      <c r="P914" s="11" t="s">
        <v>6190</v>
      </c>
    </row>
    <row r="915" spans="1:16" x14ac:dyDescent="0.35">
      <c r="A915" s="2" t="s">
        <v>5654</v>
      </c>
      <c r="B915" s="3">
        <v>44406</v>
      </c>
      <c r="C915" s="2" t="s">
        <v>5655</v>
      </c>
      <c r="D915" t="s">
        <v>6157</v>
      </c>
      <c r="E915" s="2">
        <v>1</v>
      </c>
      <c r="F915" s="2" t="s">
        <v>5656</v>
      </c>
      <c r="G915" s="2" t="s">
        <v>5657</v>
      </c>
      <c r="H915" t="s">
        <v>19</v>
      </c>
      <c r="I915" t="s">
        <v>6193</v>
      </c>
      <c r="J915" t="s">
        <v>6188</v>
      </c>
      <c r="K915" s="4">
        <v>0.5</v>
      </c>
      <c r="L915" s="5">
        <v>6.75</v>
      </c>
      <c r="M915" s="5">
        <v>6.75</v>
      </c>
      <c r="N915" t="s">
        <v>6216</v>
      </c>
      <c r="O915" t="s">
        <v>6221</v>
      </c>
      <c r="P915" t="s">
        <v>6191</v>
      </c>
    </row>
    <row r="916" spans="1:16" x14ac:dyDescent="0.35">
      <c r="A916" s="19" t="s">
        <v>5660</v>
      </c>
      <c r="B916" s="27">
        <v>44640</v>
      </c>
      <c r="C916" s="19" t="s">
        <v>5661</v>
      </c>
      <c r="D916" s="11" t="s">
        <v>6155</v>
      </c>
      <c r="E916" s="19">
        <v>4</v>
      </c>
      <c r="F916" s="19" t="s">
        <v>5662</v>
      </c>
      <c r="G916" s="19" t="s">
        <v>5663</v>
      </c>
      <c r="H916" s="11" t="s">
        <v>19</v>
      </c>
      <c r="I916" s="11" t="s">
        <v>6193</v>
      </c>
      <c r="J916" s="11" t="s">
        <v>6188</v>
      </c>
      <c r="K916" s="28">
        <v>1</v>
      </c>
      <c r="L916" s="29">
        <v>11.25</v>
      </c>
      <c r="M916" s="29">
        <v>45</v>
      </c>
      <c r="N916" s="11" t="s">
        <v>6216</v>
      </c>
      <c r="O916" s="11" t="s">
        <v>6221</v>
      </c>
      <c r="P916" s="11" t="s">
        <v>6191</v>
      </c>
    </row>
    <row r="917" spans="1:16" x14ac:dyDescent="0.35">
      <c r="A917" s="2" t="s">
        <v>5666</v>
      </c>
      <c r="B917" s="3">
        <v>43955</v>
      </c>
      <c r="C917" s="2" t="s">
        <v>5667</v>
      </c>
      <c r="D917" t="s">
        <v>6185</v>
      </c>
      <c r="E917" s="2">
        <v>3</v>
      </c>
      <c r="F917" s="2" t="s">
        <v>5668</v>
      </c>
      <c r="G917" s="2" t="s">
        <v>5669</v>
      </c>
      <c r="H917" t="s">
        <v>19</v>
      </c>
      <c r="I917" t="s">
        <v>6194</v>
      </c>
      <c r="J917" t="s">
        <v>6187</v>
      </c>
      <c r="K917" s="4">
        <v>2.5</v>
      </c>
      <c r="L917" s="5">
        <v>27.945</v>
      </c>
      <c r="M917" s="5">
        <v>83.835000000000008</v>
      </c>
      <c r="N917" t="s">
        <v>6217</v>
      </c>
      <c r="O917" t="s">
        <v>6224</v>
      </c>
      <c r="P917" t="s">
        <v>6190</v>
      </c>
    </row>
    <row r="918" spans="1:16" x14ac:dyDescent="0.35">
      <c r="A918" s="19" t="s">
        <v>5672</v>
      </c>
      <c r="B918" s="27">
        <v>44291</v>
      </c>
      <c r="C918" s="19" t="s">
        <v>5673</v>
      </c>
      <c r="D918" s="11" t="s">
        <v>6153</v>
      </c>
      <c r="E918" s="19">
        <v>1</v>
      </c>
      <c r="F918" s="19" t="s">
        <v>5674</v>
      </c>
      <c r="G918" s="19" t="s">
        <v>6223</v>
      </c>
      <c r="H918" s="11" t="s">
        <v>318</v>
      </c>
      <c r="I918" s="11" t="s">
        <v>6194</v>
      </c>
      <c r="J918" s="11" t="s">
        <v>6187</v>
      </c>
      <c r="K918" s="28">
        <v>0.2</v>
      </c>
      <c r="L918" s="29">
        <v>3.645</v>
      </c>
      <c r="M918" s="29">
        <v>3.645</v>
      </c>
      <c r="N918" s="11" t="s">
        <v>6217</v>
      </c>
      <c r="O918" s="11" t="s">
        <v>6224</v>
      </c>
      <c r="P918" s="11" t="s">
        <v>6190</v>
      </c>
    </row>
    <row r="919" spans="1:16" x14ac:dyDescent="0.35">
      <c r="A919" s="2" t="s">
        <v>5676</v>
      </c>
      <c r="B919" s="3">
        <v>44573</v>
      </c>
      <c r="C919" s="2" t="s">
        <v>5677</v>
      </c>
      <c r="D919" t="s">
        <v>6157</v>
      </c>
      <c r="E919" s="2">
        <v>1</v>
      </c>
      <c r="F919" s="2" t="s">
        <v>5678</v>
      </c>
      <c r="G919" s="2" t="s">
        <v>5679</v>
      </c>
      <c r="H919" t="s">
        <v>28</v>
      </c>
      <c r="I919" t="s">
        <v>6193</v>
      </c>
      <c r="J919" t="s">
        <v>6188</v>
      </c>
      <c r="K919" s="4">
        <v>0.5</v>
      </c>
      <c r="L919" s="5">
        <v>6.75</v>
      </c>
      <c r="M919" s="5">
        <v>6.75</v>
      </c>
      <c r="N919" t="s">
        <v>6216</v>
      </c>
      <c r="O919" t="s">
        <v>6221</v>
      </c>
      <c r="P919" t="s">
        <v>6191</v>
      </c>
    </row>
    <row r="920" spans="1:16" x14ac:dyDescent="0.35">
      <c r="A920" s="19" t="s">
        <v>5676</v>
      </c>
      <c r="B920" s="27">
        <v>44573</v>
      </c>
      <c r="C920" s="19" t="s">
        <v>5677</v>
      </c>
      <c r="D920" s="11" t="s">
        <v>6144</v>
      </c>
      <c r="E920" s="19">
        <v>3</v>
      </c>
      <c r="F920" s="19" t="s">
        <v>5678</v>
      </c>
      <c r="G920" s="19" t="s">
        <v>5679</v>
      </c>
      <c r="H920" s="11" t="s">
        <v>28</v>
      </c>
      <c r="I920" s="11" t="s">
        <v>6194</v>
      </c>
      <c r="J920" s="11" t="s">
        <v>6187</v>
      </c>
      <c r="K920" s="28">
        <v>0.5</v>
      </c>
      <c r="L920" s="29">
        <v>7.29</v>
      </c>
      <c r="M920" s="29">
        <v>21.87</v>
      </c>
      <c r="N920" s="11" t="s">
        <v>6217</v>
      </c>
      <c r="O920" s="11" t="s">
        <v>6224</v>
      </c>
      <c r="P920" s="11" t="s">
        <v>6191</v>
      </c>
    </row>
    <row r="921" spans="1:16" x14ac:dyDescent="0.35">
      <c r="A921" s="2" t="s">
        <v>5687</v>
      </c>
      <c r="B921" s="3">
        <v>44181</v>
      </c>
      <c r="C921" s="2" t="s">
        <v>5688</v>
      </c>
      <c r="D921" t="s">
        <v>6163</v>
      </c>
      <c r="E921" s="2">
        <v>5</v>
      </c>
      <c r="F921" s="2" t="s">
        <v>5689</v>
      </c>
      <c r="G921" s="2" t="s">
        <v>5690</v>
      </c>
      <c r="H921" t="s">
        <v>19</v>
      </c>
      <c r="I921" t="s">
        <v>6192</v>
      </c>
      <c r="J921" t="s">
        <v>6187</v>
      </c>
      <c r="K921" s="4">
        <v>0.2</v>
      </c>
      <c r="L921" s="5">
        <v>2.6849999999999996</v>
      </c>
      <c r="M921" s="5">
        <v>13.424999999999997</v>
      </c>
      <c r="N921" t="s">
        <v>6219</v>
      </c>
      <c r="O921" t="s">
        <v>6224</v>
      </c>
      <c r="P921" t="s">
        <v>6190</v>
      </c>
    </row>
    <row r="922" spans="1:16" x14ac:dyDescent="0.35">
      <c r="A922" s="19" t="s">
        <v>5693</v>
      </c>
      <c r="B922" s="27">
        <v>44711</v>
      </c>
      <c r="C922" s="19" t="s">
        <v>5694</v>
      </c>
      <c r="D922" s="11" t="s">
        <v>6149</v>
      </c>
      <c r="E922" s="19">
        <v>6</v>
      </c>
      <c r="F922" s="19" t="s">
        <v>5695</v>
      </c>
      <c r="G922" s="19" t="s">
        <v>5696</v>
      </c>
      <c r="H922" s="11" t="s">
        <v>19</v>
      </c>
      <c r="I922" s="11" t="s">
        <v>6192</v>
      </c>
      <c r="J922" s="11" t="s">
        <v>6187</v>
      </c>
      <c r="K922" s="28">
        <v>2.5</v>
      </c>
      <c r="L922" s="29">
        <v>20.584999999999997</v>
      </c>
      <c r="M922" s="29">
        <v>123.50999999999999</v>
      </c>
      <c r="N922" s="11" t="s">
        <v>6219</v>
      </c>
      <c r="O922" s="11" t="s">
        <v>6224</v>
      </c>
      <c r="P922" s="11" t="s">
        <v>6191</v>
      </c>
    </row>
    <row r="923" spans="1:16" x14ac:dyDescent="0.35">
      <c r="A923" s="2" t="s">
        <v>5699</v>
      </c>
      <c r="B923" s="3">
        <v>44509</v>
      </c>
      <c r="C923" s="2" t="s">
        <v>5700</v>
      </c>
      <c r="D923" t="s">
        <v>6150</v>
      </c>
      <c r="E923" s="2">
        <v>2</v>
      </c>
      <c r="F923" s="2" t="s">
        <v>5701</v>
      </c>
      <c r="G923" s="2" t="s">
        <v>5702</v>
      </c>
      <c r="H923" t="s">
        <v>19</v>
      </c>
      <c r="I923" t="s">
        <v>6195</v>
      </c>
      <c r="J923" t="s">
        <v>6187</v>
      </c>
      <c r="K923" s="4">
        <v>0.2</v>
      </c>
      <c r="L923" s="5">
        <v>3.8849999999999998</v>
      </c>
      <c r="M923" s="5">
        <v>7.77</v>
      </c>
      <c r="N923" t="s">
        <v>6218</v>
      </c>
      <c r="O923" t="s">
        <v>6224</v>
      </c>
      <c r="P923" t="s">
        <v>6191</v>
      </c>
    </row>
    <row r="924" spans="1:16" x14ac:dyDescent="0.35">
      <c r="A924" s="19" t="s">
        <v>5705</v>
      </c>
      <c r="B924" s="27">
        <v>44659</v>
      </c>
      <c r="C924" s="19" t="s">
        <v>5706</v>
      </c>
      <c r="D924" s="11" t="s">
        <v>6155</v>
      </c>
      <c r="E924" s="19">
        <v>6</v>
      </c>
      <c r="F924" s="19" t="s">
        <v>5707</v>
      </c>
      <c r="G924" s="19" t="s">
        <v>6223</v>
      </c>
      <c r="H924" s="11" t="s">
        <v>19</v>
      </c>
      <c r="I924" s="11" t="s">
        <v>6193</v>
      </c>
      <c r="J924" s="11" t="s">
        <v>6188</v>
      </c>
      <c r="K924" s="28">
        <v>1</v>
      </c>
      <c r="L924" s="29">
        <v>11.25</v>
      </c>
      <c r="M924" s="29">
        <v>67.5</v>
      </c>
      <c r="N924" s="11" t="s">
        <v>6216</v>
      </c>
      <c r="O924" s="11" t="s">
        <v>6221</v>
      </c>
      <c r="P924" s="11" t="s">
        <v>6190</v>
      </c>
    </row>
    <row r="925" spans="1:16" x14ac:dyDescent="0.35">
      <c r="A925" s="2" t="s">
        <v>5709</v>
      </c>
      <c r="B925" s="3">
        <v>43746</v>
      </c>
      <c r="C925" s="2" t="s">
        <v>5710</v>
      </c>
      <c r="D925" t="s">
        <v>6185</v>
      </c>
      <c r="E925" s="2">
        <v>1</v>
      </c>
      <c r="F925" s="2" t="s">
        <v>5711</v>
      </c>
      <c r="G925" s="2" t="s">
        <v>5712</v>
      </c>
      <c r="H925" t="s">
        <v>19</v>
      </c>
      <c r="I925" t="s">
        <v>6194</v>
      </c>
      <c r="J925" t="s">
        <v>6187</v>
      </c>
      <c r="K925" s="4">
        <v>2.5</v>
      </c>
      <c r="L925" s="5">
        <v>27.945</v>
      </c>
      <c r="M925" s="5">
        <v>27.945</v>
      </c>
      <c r="N925" t="s">
        <v>6217</v>
      </c>
      <c r="O925" t="s">
        <v>6224</v>
      </c>
      <c r="P925" t="s">
        <v>6191</v>
      </c>
    </row>
    <row r="926" spans="1:16" x14ac:dyDescent="0.35">
      <c r="A926" s="19" t="s">
        <v>5715</v>
      </c>
      <c r="B926" s="27">
        <v>44451</v>
      </c>
      <c r="C926" s="19" t="s">
        <v>5716</v>
      </c>
      <c r="D926" s="11" t="s">
        <v>6182</v>
      </c>
      <c r="E926" s="19">
        <v>3</v>
      </c>
      <c r="F926" s="19" t="s">
        <v>5717</v>
      </c>
      <c r="G926" s="19" t="s">
        <v>5718</v>
      </c>
      <c r="H926" s="11" t="s">
        <v>19</v>
      </c>
      <c r="I926" s="11" t="s">
        <v>6193</v>
      </c>
      <c r="J926" s="11" t="s">
        <v>6186</v>
      </c>
      <c r="K926" s="28">
        <v>2.5</v>
      </c>
      <c r="L926" s="29">
        <v>29.784999999999997</v>
      </c>
      <c r="M926" s="29">
        <v>89.35499999999999</v>
      </c>
      <c r="N926" s="11" t="s">
        <v>6216</v>
      </c>
      <c r="O926" s="11" t="s">
        <v>6222</v>
      </c>
      <c r="P926" s="11" t="s">
        <v>6191</v>
      </c>
    </row>
    <row r="927" spans="1:16" x14ac:dyDescent="0.35">
      <c r="A927" s="2" t="s">
        <v>5720</v>
      </c>
      <c r="B927" s="3">
        <v>44770</v>
      </c>
      <c r="C927" s="2" t="s">
        <v>5554</v>
      </c>
      <c r="D927" t="s">
        <v>6157</v>
      </c>
      <c r="E927" s="2">
        <v>3</v>
      </c>
      <c r="F927" s="2" t="s">
        <v>5555</v>
      </c>
      <c r="G927" s="2" t="s">
        <v>6223</v>
      </c>
      <c r="H927" t="s">
        <v>19</v>
      </c>
      <c r="I927" t="s">
        <v>6193</v>
      </c>
      <c r="J927" t="s">
        <v>6188</v>
      </c>
      <c r="K927" s="4">
        <v>0.5</v>
      </c>
      <c r="L927" s="5">
        <v>6.75</v>
      </c>
      <c r="M927" s="5">
        <v>20.25</v>
      </c>
      <c r="N927" t="s">
        <v>6216</v>
      </c>
      <c r="O927" t="s">
        <v>6221</v>
      </c>
      <c r="P927" t="s">
        <v>6191</v>
      </c>
    </row>
    <row r="928" spans="1:16" x14ac:dyDescent="0.35">
      <c r="A928" s="19" t="s">
        <v>5725</v>
      </c>
      <c r="B928" s="27">
        <v>44012</v>
      </c>
      <c r="C928" s="19" t="s">
        <v>5726</v>
      </c>
      <c r="D928" s="11" t="s">
        <v>6157</v>
      </c>
      <c r="E928" s="19">
        <v>5</v>
      </c>
      <c r="F928" s="19" t="s">
        <v>5727</v>
      </c>
      <c r="G928" s="19" t="s">
        <v>5728</v>
      </c>
      <c r="H928" s="11" t="s">
        <v>19</v>
      </c>
      <c r="I928" s="11" t="s">
        <v>6193</v>
      </c>
      <c r="J928" s="11" t="s">
        <v>6188</v>
      </c>
      <c r="K928" s="28">
        <v>0.5</v>
      </c>
      <c r="L928" s="29">
        <v>6.75</v>
      </c>
      <c r="M928" s="29">
        <v>33.75</v>
      </c>
      <c r="N928" s="11" t="s">
        <v>6216</v>
      </c>
      <c r="O928" s="11" t="s">
        <v>6221</v>
      </c>
      <c r="P928" s="11" t="s">
        <v>6190</v>
      </c>
    </row>
    <row r="929" spans="1:16" x14ac:dyDescent="0.35">
      <c r="A929" s="2" t="s">
        <v>5731</v>
      </c>
      <c r="B929" s="3">
        <v>43474</v>
      </c>
      <c r="C929" s="2" t="s">
        <v>5732</v>
      </c>
      <c r="D929" t="s">
        <v>6185</v>
      </c>
      <c r="E929" s="2">
        <v>4</v>
      </c>
      <c r="F929" s="2" t="s">
        <v>5733</v>
      </c>
      <c r="G929" s="2" t="s">
        <v>5734</v>
      </c>
      <c r="H929" t="s">
        <v>19</v>
      </c>
      <c r="I929" t="s">
        <v>6194</v>
      </c>
      <c r="J929" t="s">
        <v>6187</v>
      </c>
      <c r="K929" s="4">
        <v>2.5</v>
      </c>
      <c r="L929" s="5">
        <v>27.945</v>
      </c>
      <c r="M929" s="5">
        <v>111.78</v>
      </c>
      <c r="N929" t="s">
        <v>6217</v>
      </c>
      <c r="O929" t="s">
        <v>6224</v>
      </c>
      <c r="P929" t="s">
        <v>6191</v>
      </c>
    </row>
    <row r="930" spans="1:16" x14ac:dyDescent="0.35">
      <c r="A930" s="19" t="s">
        <v>5737</v>
      </c>
      <c r="B930" s="27">
        <v>44754</v>
      </c>
      <c r="C930" s="19" t="s">
        <v>5738</v>
      </c>
      <c r="D930" s="11" t="s">
        <v>6166</v>
      </c>
      <c r="E930" s="19">
        <v>2</v>
      </c>
      <c r="F930" s="19" t="s">
        <v>5739</v>
      </c>
      <c r="G930" s="19" t="s">
        <v>5740</v>
      </c>
      <c r="H930" s="11" t="s">
        <v>19</v>
      </c>
      <c r="I930" s="11" t="s">
        <v>6194</v>
      </c>
      <c r="J930" s="11" t="s">
        <v>6188</v>
      </c>
      <c r="K930" s="28">
        <v>2.5</v>
      </c>
      <c r="L930" s="29">
        <v>31.624999999999996</v>
      </c>
      <c r="M930" s="29">
        <v>63.249999999999993</v>
      </c>
      <c r="N930" s="11" t="s">
        <v>6217</v>
      </c>
      <c r="O930" s="11" t="s">
        <v>6221</v>
      </c>
      <c r="P930" s="11" t="s">
        <v>6190</v>
      </c>
    </row>
    <row r="931" spans="1:16" x14ac:dyDescent="0.35">
      <c r="A931" s="2" t="s">
        <v>5742</v>
      </c>
      <c r="B931" s="3">
        <v>44165</v>
      </c>
      <c r="C931" s="2" t="s">
        <v>5743</v>
      </c>
      <c r="D931" t="s">
        <v>6184</v>
      </c>
      <c r="E931" s="2">
        <v>2</v>
      </c>
      <c r="F931" s="2" t="s">
        <v>5744</v>
      </c>
      <c r="G931" s="2" t="s">
        <v>5745</v>
      </c>
      <c r="H931" t="s">
        <v>19</v>
      </c>
      <c r="I931" t="s">
        <v>6194</v>
      </c>
      <c r="J931" t="s">
        <v>6186</v>
      </c>
      <c r="K931" s="4">
        <v>0.2</v>
      </c>
      <c r="L931" s="5">
        <v>4.4550000000000001</v>
      </c>
      <c r="M931" s="5">
        <v>8.91</v>
      </c>
      <c r="N931" t="s">
        <v>6217</v>
      </c>
      <c r="O931" t="s">
        <v>6222</v>
      </c>
      <c r="P931" t="s">
        <v>6190</v>
      </c>
    </row>
    <row r="932" spans="1:16" x14ac:dyDescent="0.35">
      <c r="A932" s="19" t="s">
        <v>5748</v>
      </c>
      <c r="B932" s="27">
        <v>43546</v>
      </c>
      <c r="C932" s="19" t="s">
        <v>5749</v>
      </c>
      <c r="D932" s="11" t="s">
        <v>6183</v>
      </c>
      <c r="E932" s="19">
        <v>1</v>
      </c>
      <c r="F932" s="19" t="s">
        <v>5750</v>
      </c>
      <c r="G932" s="19" t="s">
        <v>5751</v>
      </c>
      <c r="H932" s="11" t="s">
        <v>19</v>
      </c>
      <c r="I932" s="11" t="s">
        <v>6194</v>
      </c>
      <c r="J932" s="11" t="s">
        <v>6187</v>
      </c>
      <c r="K932" s="28">
        <v>1</v>
      </c>
      <c r="L932" s="29">
        <v>12.15</v>
      </c>
      <c r="M932" s="29">
        <v>12.15</v>
      </c>
      <c r="N932" s="11" t="s">
        <v>6217</v>
      </c>
      <c r="O932" s="11" t="s">
        <v>6224</v>
      </c>
      <c r="P932" s="11" t="s">
        <v>6190</v>
      </c>
    </row>
    <row r="933" spans="1:16" x14ac:dyDescent="0.35">
      <c r="A933" s="2" t="s">
        <v>5753</v>
      </c>
      <c r="B933" s="3">
        <v>44607</v>
      </c>
      <c r="C933" s="2" t="s">
        <v>5754</v>
      </c>
      <c r="D933" t="s">
        <v>6158</v>
      </c>
      <c r="E933" s="2">
        <v>4</v>
      </c>
      <c r="F933" s="2" t="s">
        <v>5755</v>
      </c>
      <c r="G933" s="2" t="s">
        <v>6223</v>
      </c>
      <c r="H933" t="s">
        <v>19</v>
      </c>
      <c r="I933" t="s">
        <v>6193</v>
      </c>
      <c r="J933" t="s">
        <v>6187</v>
      </c>
      <c r="K933" s="4">
        <v>0.5</v>
      </c>
      <c r="L933" s="5">
        <v>5.97</v>
      </c>
      <c r="M933" s="5">
        <v>23.88</v>
      </c>
      <c r="N933" t="s">
        <v>6216</v>
      </c>
      <c r="O933" t="s">
        <v>6224</v>
      </c>
      <c r="P933" t="s">
        <v>6190</v>
      </c>
    </row>
    <row r="934" spans="1:16" x14ac:dyDescent="0.35">
      <c r="A934" s="19" t="s">
        <v>5757</v>
      </c>
      <c r="B934" s="27">
        <v>44117</v>
      </c>
      <c r="C934" s="19" t="s">
        <v>5758</v>
      </c>
      <c r="D934" s="11" t="s">
        <v>6141</v>
      </c>
      <c r="E934" s="19">
        <v>4</v>
      </c>
      <c r="F934" s="19" t="s">
        <v>5759</v>
      </c>
      <c r="G934" s="19" t="s">
        <v>5760</v>
      </c>
      <c r="H934" s="11" t="s">
        <v>19</v>
      </c>
      <c r="I934" s="11" t="s">
        <v>6194</v>
      </c>
      <c r="J934" s="11" t="s">
        <v>6188</v>
      </c>
      <c r="K934" s="28">
        <v>1</v>
      </c>
      <c r="L934" s="29">
        <v>13.75</v>
      </c>
      <c r="M934" s="29">
        <v>55</v>
      </c>
      <c r="N934" s="11" t="s">
        <v>6217</v>
      </c>
      <c r="O934" s="11" t="s">
        <v>6221</v>
      </c>
      <c r="P934" s="11" t="s">
        <v>6191</v>
      </c>
    </row>
    <row r="935" spans="1:16" x14ac:dyDescent="0.35">
      <c r="A935" s="2" t="s">
        <v>5763</v>
      </c>
      <c r="B935" s="3">
        <v>44557</v>
      </c>
      <c r="C935" s="2" t="s">
        <v>5764</v>
      </c>
      <c r="D935" t="s">
        <v>6177</v>
      </c>
      <c r="E935" s="2">
        <v>3</v>
      </c>
      <c r="F935" s="2" t="s">
        <v>5765</v>
      </c>
      <c r="G935" s="2" t="s">
        <v>6223</v>
      </c>
      <c r="H935" t="s">
        <v>19</v>
      </c>
      <c r="I935" t="s">
        <v>6192</v>
      </c>
      <c r="J935" t="s">
        <v>6187</v>
      </c>
      <c r="K935" s="4">
        <v>1</v>
      </c>
      <c r="L935" s="5">
        <v>8.9499999999999993</v>
      </c>
      <c r="M935" s="5">
        <v>26.849999999999998</v>
      </c>
      <c r="N935" t="s">
        <v>6219</v>
      </c>
      <c r="O935" t="s">
        <v>6224</v>
      </c>
      <c r="P935" t="s">
        <v>6190</v>
      </c>
    </row>
    <row r="936" spans="1:16" x14ac:dyDescent="0.35">
      <c r="A936" s="19" t="s">
        <v>5768</v>
      </c>
      <c r="B936" s="27">
        <v>44409</v>
      </c>
      <c r="C936" s="19" t="s">
        <v>5769</v>
      </c>
      <c r="D936" s="11" t="s">
        <v>6151</v>
      </c>
      <c r="E936" s="19">
        <v>5</v>
      </c>
      <c r="F936" s="19" t="s">
        <v>5770</v>
      </c>
      <c r="G936" s="19" t="s">
        <v>5771</v>
      </c>
      <c r="H936" s="11" t="s">
        <v>19</v>
      </c>
      <c r="I936" s="11" t="s">
        <v>6192</v>
      </c>
      <c r="J936" s="11" t="s">
        <v>6188</v>
      </c>
      <c r="K936" s="28">
        <v>2.5</v>
      </c>
      <c r="L936" s="29">
        <v>22.884999999999998</v>
      </c>
      <c r="M936" s="29">
        <v>114.42499999999998</v>
      </c>
      <c r="N936" s="11" t="s">
        <v>6219</v>
      </c>
      <c r="O936" s="11" t="s">
        <v>6221</v>
      </c>
      <c r="P936" s="11" t="s">
        <v>6191</v>
      </c>
    </row>
    <row r="937" spans="1:16" x14ac:dyDescent="0.35">
      <c r="A937" s="2" t="s">
        <v>5774</v>
      </c>
      <c r="B937" s="3">
        <v>44153</v>
      </c>
      <c r="C937" s="2" t="s">
        <v>5775</v>
      </c>
      <c r="D937" t="s">
        <v>6175</v>
      </c>
      <c r="E937" s="2">
        <v>6</v>
      </c>
      <c r="F937" s="2" t="s">
        <v>5776</v>
      </c>
      <c r="G937" s="2" t="s">
        <v>5777</v>
      </c>
      <c r="H937" t="s">
        <v>19</v>
      </c>
      <c r="I937" t="s">
        <v>6193</v>
      </c>
      <c r="J937" t="s">
        <v>6188</v>
      </c>
      <c r="K937" s="4">
        <v>2.5</v>
      </c>
      <c r="L937" s="5">
        <v>25.874999999999996</v>
      </c>
      <c r="M937" s="5">
        <v>155.24999999999997</v>
      </c>
      <c r="N937" t="s">
        <v>6216</v>
      </c>
      <c r="O937" t="s">
        <v>6221</v>
      </c>
      <c r="P937" t="s">
        <v>6190</v>
      </c>
    </row>
    <row r="938" spans="1:16" x14ac:dyDescent="0.35">
      <c r="A938" s="19" t="s">
        <v>5780</v>
      </c>
      <c r="B938" s="27">
        <v>44493</v>
      </c>
      <c r="C938" s="19" t="s">
        <v>5781</v>
      </c>
      <c r="D938" s="11" t="s">
        <v>6169</v>
      </c>
      <c r="E938" s="19">
        <v>3</v>
      </c>
      <c r="F938" s="19" t="s">
        <v>5782</v>
      </c>
      <c r="G938" s="19" t="s">
        <v>5783</v>
      </c>
      <c r="H938" s="11" t="s">
        <v>19</v>
      </c>
      <c r="I938" s="11" t="s">
        <v>6195</v>
      </c>
      <c r="J938" s="11" t="s">
        <v>6187</v>
      </c>
      <c r="K938" s="28">
        <v>0.5</v>
      </c>
      <c r="L938" s="29">
        <v>7.77</v>
      </c>
      <c r="M938" s="29">
        <v>23.31</v>
      </c>
      <c r="N938" s="11" t="s">
        <v>6218</v>
      </c>
      <c r="O938" s="11" t="s">
        <v>6224</v>
      </c>
      <c r="P938" s="11" t="s">
        <v>6190</v>
      </c>
    </row>
    <row r="939" spans="1:16" x14ac:dyDescent="0.35">
      <c r="A939" s="2" t="s">
        <v>5780</v>
      </c>
      <c r="B939" s="3">
        <v>44493</v>
      </c>
      <c r="C939" s="2" t="s">
        <v>5781</v>
      </c>
      <c r="D939" t="s">
        <v>6151</v>
      </c>
      <c r="E939" s="2">
        <v>4</v>
      </c>
      <c r="F939" s="2" t="s">
        <v>5782</v>
      </c>
      <c r="G939" s="2" t="s">
        <v>5783</v>
      </c>
      <c r="H939" t="s">
        <v>19</v>
      </c>
      <c r="I939" t="s">
        <v>6192</v>
      </c>
      <c r="J939" t="s">
        <v>6188</v>
      </c>
      <c r="K939" s="4">
        <v>2.5</v>
      </c>
      <c r="L939" s="5">
        <v>22.884999999999998</v>
      </c>
      <c r="M939" s="5">
        <v>91.539999999999992</v>
      </c>
      <c r="N939" t="s">
        <v>6219</v>
      </c>
      <c r="O939" t="s">
        <v>6221</v>
      </c>
      <c r="P939" t="s">
        <v>6190</v>
      </c>
    </row>
    <row r="940" spans="1:16" x14ac:dyDescent="0.35">
      <c r="A940" s="19" t="s">
        <v>5791</v>
      </c>
      <c r="B940" s="27">
        <v>43829</v>
      </c>
      <c r="C940" s="19" t="s">
        <v>5792</v>
      </c>
      <c r="D940" s="11" t="s">
        <v>6171</v>
      </c>
      <c r="E940" s="19">
        <v>5</v>
      </c>
      <c r="F940" s="19" t="s">
        <v>5793</v>
      </c>
      <c r="G940" s="19" t="s">
        <v>5794</v>
      </c>
      <c r="H940" s="11" t="s">
        <v>19</v>
      </c>
      <c r="I940" s="11" t="s">
        <v>6194</v>
      </c>
      <c r="J940" s="11" t="s">
        <v>6186</v>
      </c>
      <c r="K940" s="28">
        <v>1</v>
      </c>
      <c r="L940" s="29">
        <v>14.85</v>
      </c>
      <c r="M940" s="29">
        <v>74.25</v>
      </c>
      <c r="N940" s="11" t="s">
        <v>6217</v>
      </c>
      <c r="O940" s="11" t="s">
        <v>6222</v>
      </c>
      <c r="P940" s="11" t="s">
        <v>6190</v>
      </c>
    </row>
    <row r="941" spans="1:16" x14ac:dyDescent="0.35">
      <c r="A941" s="2" t="s">
        <v>5797</v>
      </c>
      <c r="B941" s="3">
        <v>44229</v>
      </c>
      <c r="C941" s="2" t="s">
        <v>5798</v>
      </c>
      <c r="D941" t="s">
        <v>6145</v>
      </c>
      <c r="E941" s="2">
        <v>6</v>
      </c>
      <c r="F941" s="2" t="s">
        <v>5799</v>
      </c>
      <c r="G941" s="2" t="s">
        <v>5800</v>
      </c>
      <c r="H941" t="s">
        <v>19</v>
      </c>
      <c r="I941" t="s">
        <v>6195</v>
      </c>
      <c r="J941" t="s">
        <v>6186</v>
      </c>
      <c r="K941" s="4">
        <v>0.2</v>
      </c>
      <c r="L941" s="5">
        <v>4.7549999999999999</v>
      </c>
      <c r="M941" s="5">
        <v>28.53</v>
      </c>
      <c r="N941" t="s">
        <v>6218</v>
      </c>
      <c r="O941" t="s">
        <v>6222</v>
      </c>
      <c r="P941" t="s">
        <v>6191</v>
      </c>
    </row>
    <row r="942" spans="1:16" x14ac:dyDescent="0.35">
      <c r="A942" s="19" t="s">
        <v>5803</v>
      </c>
      <c r="B942" s="27">
        <v>44332</v>
      </c>
      <c r="C942" s="19" t="s">
        <v>5804</v>
      </c>
      <c r="D942" s="11" t="s">
        <v>6173</v>
      </c>
      <c r="E942" s="19">
        <v>2</v>
      </c>
      <c r="F942" s="19" t="s">
        <v>5805</v>
      </c>
      <c r="G942" s="19" t="s">
        <v>5806</v>
      </c>
      <c r="H942" s="11" t="s">
        <v>19</v>
      </c>
      <c r="I942" s="11" t="s">
        <v>6192</v>
      </c>
      <c r="J942" s="11" t="s">
        <v>6186</v>
      </c>
      <c r="K942" s="28">
        <v>0.5</v>
      </c>
      <c r="L942" s="29">
        <v>7.169999999999999</v>
      </c>
      <c r="M942" s="29">
        <v>14.339999999999998</v>
      </c>
      <c r="N942" s="11" t="s">
        <v>6219</v>
      </c>
      <c r="O942" s="11" t="s">
        <v>6222</v>
      </c>
      <c r="P942" s="11" t="s">
        <v>6190</v>
      </c>
    </row>
    <row r="943" spans="1:16" x14ac:dyDescent="0.35">
      <c r="A943" s="2" t="s">
        <v>5809</v>
      </c>
      <c r="B943" s="3">
        <v>44674</v>
      </c>
      <c r="C943" s="2" t="s">
        <v>5810</v>
      </c>
      <c r="D943" t="s">
        <v>6180</v>
      </c>
      <c r="E943" s="2">
        <v>2</v>
      </c>
      <c r="F943" s="2" t="s">
        <v>5811</v>
      </c>
      <c r="G943" s="2" t="s">
        <v>5812</v>
      </c>
      <c r="H943" t="s">
        <v>318</v>
      </c>
      <c r="I943" t="s">
        <v>6193</v>
      </c>
      <c r="J943" t="s">
        <v>6186</v>
      </c>
      <c r="K943" s="4">
        <v>0.5</v>
      </c>
      <c r="L943" s="5">
        <v>7.77</v>
      </c>
      <c r="M943" s="5">
        <v>15.54</v>
      </c>
      <c r="N943" t="s">
        <v>6216</v>
      </c>
      <c r="O943" t="s">
        <v>6222</v>
      </c>
      <c r="P943" t="s">
        <v>6190</v>
      </c>
    </row>
    <row r="944" spans="1:16" x14ac:dyDescent="0.35">
      <c r="A944" s="19" t="s">
        <v>5816</v>
      </c>
      <c r="B944" s="27">
        <v>44464</v>
      </c>
      <c r="C944" s="19" t="s">
        <v>5817</v>
      </c>
      <c r="D944" s="11" t="s">
        <v>6179</v>
      </c>
      <c r="E944" s="19">
        <v>3</v>
      </c>
      <c r="F944" s="19" t="s">
        <v>5818</v>
      </c>
      <c r="G944" s="19" t="s">
        <v>5819</v>
      </c>
      <c r="H944" s="11" t="s">
        <v>19</v>
      </c>
      <c r="I944" s="11" t="s">
        <v>6192</v>
      </c>
      <c r="J944" s="11" t="s">
        <v>6186</v>
      </c>
      <c r="K944" s="28">
        <v>1</v>
      </c>
      <c r="L944" s="29">
        <v>11.95</v>
      </c>
      <c r="M944" s="29">
        <v>35.849999999999994</v>
      </c>
      <c r="N944" s="11" t="s">
        <v>6219</v>
      </c>
      <c r="O944" s="11" t="s">
        <v>6222</v>
      </c>
      <c r="P944" s="11" t="s">
        <v>6191</v>
      </c>
    </row>
    <row r="945" spans="1:16" x14ac:dyDescent="0.35">
      <c r="A945" s="2" t="s">
        <v>5822</v>
      </c>
      <c r="B945" s="3">
        <v>44719</v>
      </c>
      <c r="C945" s="2" t="s">
        <v>5823</v>
      </c>
      <c r="D945" t="s">
        <v>6180</v>
      </c>
      <c r="E945" s="2">
        <v>6</v>
      </c>
      <c r="F945" s="2" t="s">
        <v>5824</v>
      </c>
      <c r="G945" s="2" t="s">
        <v>5825</v>
      </c>
      <c r="H945" t="s">
        <v>19</v>
      </c>
      <c r="I945" t="s">
        <v>6193</v>
      </c>
      <c r="J945" t="s">
        <v>6186</v>
      </c>
      <c r="K945" s="4">
        <v>0.5</v>
      </c>
      <c r="L945" s="5">
        <v>7.77</v>
      </c>
      <c r="M945" s="5">
        <v>46.62</v>
      </c>
      <c r="N945" t="s">
        <v>6216</v>
      </c>
      <c r="O945" t="s">
        <v>6222</v>
      </c>
      <c r="P945" t="s">
        <v>6191</v>
      </c>
    </row>
    <row r="946" spans="1:16" x14ac:dyDescent="0.35">
      <c r="A946" s="19" t="s">
        <v>5828</v>
      </c>
      <c r="B946" s="27">
        <v>44054</v>
      </c>
      <c r="C946" s="19" t="s">
        <v>5829</v>
      </c>
      <c r="D946" s="11" t="s">
        <v>6173</v>
      </c>
      <c r="E946" s="19">
        <v>5</v>
      </c>
      <c r="F946" s="19" t="s">
        <v>5830</v>
      </c>
      <c r="G946" s="19" t="s">
        <v>5831</v>
      </c>
      <c r="H946" s="11" t="s">
        <v>19</v>
      </c>
      <c r="I946" s="11" t="s">
        <v>6192</v>
      </c>
      <c r="J946" s="11" t="s">
        <v>6186</v>
      </c>
      <c r="K946" s="28">
        <v>0.5</v>
      </c>
      <c r="L946" s="29">
        <v>7.169999999999999</v>
      </c>
      <c r="M946" s="29">
        <v>35.849999999999994</v>
      </c>
      <c r="N946" s="11" t="s">
        <v>6219</v>
      </c>
      <c r="O946" s="11" t="s">
        <v>6222</v>
      </c>
      <c r="P946" s="11" t="s">
        <v>6191</v>
      </c>
    </row>
    <row r="947" spans="1:16" x14ac:dyDescent="0.35">
      <c r="A947" s="2" t="s">
        <v>5834</v>
      </c>
      <c r="B947" s="3">
        <v>43524</v>
      </c>
      <c r="C947" s="2" t="s">
        <v>5835</v>
      </c>
      <c r="D947" t="s">
        <v>6165</v>
      </c>
      <c r="E947" s="2">
        <v>4</v>
      </c>
      <c r="F947" s="2" t="s">
        <v>5836</v>
      </c>
      <c r="G947" s="2" t="s">
        <v>6223</v>
      </c>
      <c r="H947" t="s">
        <v>19</v>
      </c>
      <c r="I947" t="s">
        <v>6195</v>
      </c>
      <c r="J947" t="s">
        <v>6187</v>
      </c>
      <c r="K947" s="4">
        <v>2.5</v>
      </c>
      <c r="L947" s="5">
        <v>29.784999999999997</v>
      </c>
      <c r="M947" s="5">
        <v>119.13999999999999</v>
      </c>
      <c r="N947" t="s">
        <v>6218</v>
      </c>
      <c r="O947" t="s">
        <v>6224</v>
      </c>
      <c r="P947" t="s">
        <v>6191</v>
      </c>
    </row>
    <row r="948" spans="1:16" x14ac:dyDescent="0.35">
      <c r="A948" s="19" t="s">
        <v>5839</v>
      </c>
      <c r="B948" s="27">
        <v>43719</v>
      </c>
      <c r="C948" s="19" t="s">
        <v>5840</v>
      </c>
      <c r="D948" s="11" t="s">
        <v>6169</v>
      </c>
      <c r="E948" s="19">
        <v>3</v>
      </c>
      <c r="F948" s="19" t="s">
        <v>5841</v>
      </c>
      <c r="G948" s="19" t="s">
        <v>6223</v>
      </c>
      <c r="H948" s="11" t="s">
        <v>19</v>
      </c>
      <c r="I948" s="11" t="s">
        <v>6195</v>
      </c>
      <c r="J948" s="11" t="s">
        <v>6187</v>
      </c>
      <c r="K948" s="28">
        <v>0.5</v>
      </c>
      <c r="L948" s="29">
        <v>7.77</v>
      </c>
      <c r="M948" s="29">
        <v>23.31</v>
      </c>
      <c r="N948" s="11" t="s">
        <v>6218</v>
      </c>
      <c r="O948" s="11" t="s">
        <v>6224</v>
      </c>
      <c r="P948" s="11" t="s">
        <v>6191</v>
      </c>
    </row>
    <row r="949" spans="1:16" x14ac:dyDescent="0.35">
      <c r="A949" s="2" t="s">
        <v>5844</v>
      </c>
      <c r="B949" s="3">
        <v>44294</v>
      </c>
      <c r="C949" s="2" t="s">
        <v>5845</v>
      </c>
      <c r="D949" t="s">
        <v>6155</v>
      </c>
      <c r="E949" s="2">
        <v>1</v>
      </c>
      <c r="F949" s="2" t="s">
        <v>5846</v>
      </c>
      <c r="G949" s="2" t="s">
        <v>5847</v>
      </c>
      <c r="H949" t="s">
        <v>318</v>
      </c>
      <c r="I949" t="s">
        <v>6193</v>
      </c>
      <c r="J949" t="s">
        <v>6188</v>
      </c>
      <c r="K949" s="4">
        <v>1</v>
      </c>
      <c r="L949" s="5">
        <v>11.25</v>
      </c>
      <c r="M949" s="5">
        <v>11.25</v>
      </c>
      <c r="N949" t="s">
        <v>6216</v>
      </c>
      <c r="O949" t="s">
        <v>6221</v>
      </c>
      <c r="P949" t="s">
        <v>6191</v>
      </c>
    </row>
    <row r="950" spans="1:16" x14ac:dyDescent="0.35">
      <c r="A950" s="19" t="s">
        <v>5849</v>
      </c>
      <c r="B950" s="27">
        <v>44445</v>
      </c>
      <c r="C950" s="19" t="s">
        <v>5850</v>
      </c>
      <c r="D950" s="11" t="s">
        <v>6185</v>
      </c>
      <c r="E950" s="19">
        <v>3</v>
      </c>
      <c r="F950" s="19" t="s">
        <v>5851</v>
      </c>
      <c r="G950" s="19" t="s">
        <v>5852</v>
      </c>
      <c r="H950" s="11" t="s">
        <v>28</v>
      </c>
      <c r="I950" s="11" t="s">
        <v>6194</v>
      </c>
      <c r="J950" s="11" t="s">
        <v>6187</v>
      </c>
      <c r="K950" s="28">
        <v>2.5</v>
      </c>
      <c r="L950" s="29">
        <v>27.945</v>
      </c>
      <c r="M950" s="29">
        <v>83.835000000000008</v>
      </c>
      <c r="N950" s="11" t="s">
        <v>6217</v>
      </c>
      <c r="O950" s="11" t="s">
        <v>6224</v>
      </c>
      <c r="P950" s="11" t="s">
        <v>6190</v>
      </c>
    </row>
    <row r="951" spans="1:16" x14ac:dyDescent="0.35">
      <c r="A951" s="2" t="s">
        <v>5855</v>
      </c>
      <c r="B951" s="3">
        <v>44449</v>
      </c>
      <c r="C951" s="2" t="s">
        <v>5856</v>
      </c>
      <c r="D951" t="s">
        <v>6142</v>
      </c>
      <c r="E951" s="2">
        <v>4</v>
      </c>
      <c r="F951" s="2" t="s">
        <v>5857</v>
      </c>
      <c r="G951" s="2" t="s">
        <v>5858</v>
      </c>
      <c r="H951" t="s">
        <v>318</v>
      </c>
      <c r="I951" t="s">
        <v>6192</v>
      </c>
      <c r="J951" t="s">
        <v>6186</v>
      </c>
      <c r="K951" s="4">
        <v>2.5</v>
      </c>
      <c r="L951" s="5">
        <v>27.484999999999996</v>
      </c>
      <c r="M951" s="5">
        <v>109.93999999999998</v>
      </c>
      <c r="N951" t="s">
        <v>6219</v>
      </c>
      <c r="O951" t="s">
        <v>6222</v>
      </c>
      <c r="P951" t="s">
        <v>6191</v>
      </c>
    </row>
    <row r="952" spans="1:16" x14ac:dyDescent="0.35">
      <c r="A952" s="19" t="s">
        <v>5861</v>
      </c>
      <c r="B952" s="27">
        <v>44703</v>
      </c>
      <c r="C952" s="19" t="s">
        <v>5862</v>
      </c>
      <c r="D952" s="11" t="s">
        <v>6178</v>
      </c>
      <c r="E952" s="19">
        <v>4</v>
      </c>
      <c r="F952" s="19" t="s">
        <v>5863</v>
      </c>
      <c r="G952" s="19" t="s">
        <v>6223</v>
      </c>
      <c r="H952" s="11" t="s">
        <v>19</v>
      </c>
      <c r="I952" s="11" t="s">
        <v>6192</v>
      </c>
      <c r="J952" s="11" t="s">
        <v>6186</v>
      </c>
      <c r="K952" s="28">
        <v>0.2</v>
      </c>
      <c r="L952" s="29">
        <v>3.5849999999999995</v>
      </c>
      <c r="M952" s="29">
        <v>14.339999999999998</v>
      </c>
      <c r="N952" s="11" t="s">
        <v>6219</v>
      </c>
      <c r="O952" s="11" t="s">
        <v>6222</v>
      </c>
      <c r="P952" s="11" t="s">
        <v>6190</v>
      </c>
    </row>
    <row r="953" spans="1:16" x14ac:dyDescent="0.35">
      <c r="A953" s="2" t="s">
        <v>5866</v>
      </c>
      <c r="B953" s="3">
        <v>44092</v>
      </c>
      <c r="C953" s="2" t="s">
        <v>5867</v>
      </c>
      <c r="D953" t="s">
        <v>6178</v>
      </c>
      <c r="E953" s="2">
        <v>6</v>
      </c>
      <c r="F953" s="2" t="s">
        <v>5868</v>
      </c>
      <c r="G953" s="2" t="s">
        <v>5869</v>
      </c>
      <c r="H953" t="s">
        <v>19</v>
      </c>
      <c r="I953" t="s">
        <v>6192</v>
      </c>
      <c r="J953" t="s">
        <v>6186</v>
      </c>
      <c r="K953" s="4">
        <v>0.2</v>
      </c>
      <c r="L953" s="5">
        <v>3.5849999999999995</v>
      </c>
      <c r="M953" s="5">
        <v>21.509999999999998</v>
      </c>
      <c r="N953" t="s">
        <v>6219</v>
      </c>
      <c r="O953" t="s">
        <v>6222</v>
      </c>
      <c r="P953" t="s">
        <v>6191</v>
      </c>
    </row>
    <row r="954" spans="1:16" x14ac:dyDescent="0.35">
      <c r="A954" s="19" t="s">
        <v>5872</v>
      </c>
      <c r="B954" s="27">
        <v>44439</v>
      </c>
      <c r="C954" s="19" t="s">
        <v>5873</v>
      </c>
      <c r="D954" s="11" t="s">
        <v>6155</v>
      </c>
      <c r="E954" s="19">
        <v>2</v>
      </c>
      <c r="F954" s="19" t="s">
        <v>5874</v>
      </c>
      <c r="G954" s="19" t="s">
        <v>5875</v>
      </c>
      <c r="H954" s="11" t="s">
        <v>318</v>
      </c>
      <c r="I954" s="11" t="s">
        <v>6193</v>
      </c>
      <c r="J954" s="11" t="s">
        <v>6188</v>
      </c>
      <c r="K954" s="28">
        <v>1</v>
      </c>
      <c r="L954" s="29">
        <v>11.25</v>
      </c>
      <c r="M954" s="29">
        <v>22.5</v>
      </c>
      <c r="N954" s="11" t="s">
        <v>6216</v>
      </c>
      <c r="O954" s="11" t="s">
        <v>6221</v>
      </c>
      <c r="P954" s="11" t="s">
        <v>6190</v>
      </c>
    </row>
    <row r="955" spans="1:16" x14ac:dyDescent="0.35">
      <c r="A955" s="2" t="s">
        <v>5878</v>
      </c>
      <c r="B955" s="3">
        <v>44582</v>
      </c>
      <c r="C955" s="2" t="s">
        <v>5764</v>
      </c>
      <c r="D955" t="s">
        <v>6167</v>
      </c>
      <c r="E955" s="2">
        <v>1</v>
      </c>
      <c r="F955" s="2" t="s">
        <v>5765</v>
      </c>
      <c r="G955" s="2" t="s">
        <v>6223</v>
      </c>
      <c r="H955" t="s">
        <v>19</v>
      </c>
      <c r="I955" t="s">
        <v>6193</v>
      </c>
      <c r="J955" t="s">
        <v>6186</v>
      </c>
      <c r="K955" s="4">
        <v>0.2</v>
      </c>
      <c r="L955" s="5">
        <v>3.8849999999999998</v>
      </c>
      <c r="M955" s="5">
        <v>3.8849999999999998</v>
      </c>
      <c r="N955" t="s">
        <v>6216</v>
      </c>
      <c r="O955" t="s">
        <v>6222</v>
      </c>
      <c r="P955" t="s">
        <v>6190</v>
      </c>
    </row>
    <row r="956" spans="1:16" x14ac:dyDescent="0.35">
      <c r="A956" s="19" t="s">
        <v>5884</v>
      </c>
      <c r="B956" s="27">
        <v>44722</v>
      </c>
      <c r="C956" s="19" t="s">
        <v>5764</v>
      </c>
      <c r="D956" s="11" t="s">
        <v>6185</v>
      </c>
      <c r="E956" s="19">
        <v>1</v>
      </c>
      <c r="F956" s="19" t="s">
        <v>5765</v>
      </c>
      <c r="G956" s="19" t="s">
        <v>6223</v>
      </c>
      <c r="H956" s="11" t="s">
        <v>19</v>
      </c>
      <c r="I956" s="11" t="s">
        <v>6194</v>
      </c>
      <c r="J956" s="11" t="s">
        <v>6187</v>
      </c>
      <c r="K956" s="28">
        <v>2.5</v>
      </c>
      <c r="L956" s="29">
        <v>27.945</v>
      </c>
      <c r="M956" s="29">
        <v>27.945</v>
      </c>
      <c r="N956" s="11" t="s">
        <v>6217</v>
      </c>
      <c r="O956" s="11" t="s">
        <v>6224</v>
      </c>
      <c r="P956" s="11" t="s">
        <v>6190</v>
      </c>
    </row>
    <row r="957" spans="1:16" x14ac:dyDescent="0.35">
      <c r="A957" s="2" t="s">
        <v>5890</v>
      </c>
      <c r="B957" s="3">
        <v>43582</v>
      </c>
      <c r="C957" s="2" t="s">
        <v>5764</v>
      </c>
      <c r="D957" t="s">
        <v>6148</v>
      </c>
      <c r="E957" s="2">
        <v>5</v>
      </c>
      <c r="F957" s="2" t="s">
        <v>5765</v>
      </c>
      <c r="G957" s="2" t="s">
        <v>6223</v>
      </c>
      <c r="H957" t="s">
        <v>19</v>
      </c>
      <c r="I957" t="s">
        <v>6194</v>
      </c>
      <c r="J957" t="s">
        <v>6186</v>
      </c>
      <c r="K957" s="4">
        <v>2.5</v>
      </c>
      <c r="L957" s="5">
        <v>34.154999999999994</v>
      </c>
      <c r="M957" s="5">
        <v>170.77499999999998</v>
      </c>
      <c r="N957" t="s">
        <v>6217</v>
      </c>
      <c r="O957" t="s">
        <v>6222</v>
      </c>
      <c r="P957" t="s">
        <v>6190</v>
      </c>
    </row>
    <row r="958" spans="1:16" x14ac:dyDescent="0.35">
      <c r="A958" s="19" t="s">
        <v>5890</v>
      </c>
      <c r="B958" s="27">
        <v>43582</v>
      </c>
      <c r="C958" s="19" t="s">
        <v>5764</v>
      </c>
      <c r="D958" s="11" t="s">
        <v>6142</v>
      </c>
      <c r="E958" s="19">
        <v>2</v>
      </c>
      <c r="F958" s="19" t="s">
        <v>5765</v>
      </c>
      <c r="G958" s="19" t="s">
        <v>6223</v>
      </c>
      <c r="H958" s="11" t="s">
        <v>19</v>
      </c>
      <c r="I958" s="11" t="s">
        <v>6192</v>
      </c>
      <c r="J958" s="11" t="s">
        <v>6186</v>
      </c>
      <c r="K958" s="28">
        <v>2.5</v>
      </c>
      <c r="L958" s="29">
        <v>27.484999999999996</v>
      </c>
      <c r="M958" s="29">
        <v>54.969999999999992</v>
      </c>
      <c r="N958" s="11" t="s">
        <v>6219</v>
      </c>
      <c r="O958" s="11" t="s">
        <v>6222</v>
      </c>
      <c r="P958" s="11" t="s">
        <v>6190</v>
      </c>
    </row>
    <row r="959" spans="1:16" x14ac:dyDescent="0.35">
      <c r="A959" s="2" t="s">
        <v>5890</v>
      </c>
      <c r="B959" s="3">
        <v>43582</v>
      </c>
      <c r="C959" s="2" t="s">
        <v>5764</v>
      </c>
      <c r="D959" t="s">
        <v>6171</v>
      </c>
      <c r="E959" s="2">
        <v>1</v>
      </c>
      <c r="F959" s="2" t="s">
        <v>5765</v>
      </c>
      <c r="G959" s="2" t="s">
        <v>6223</v>
      </c>
      <c r="H959" t="s">
        <v>19</v>
      </c>
      <c r="I959" t="s">
        <v>6194</v>
      </c>
      <c r="J959" t="s">
        <v>6186</v>
      </c>
      <c r="K959" s="4">
        <v>1</v>
      </c>
      <c r="L959" s="5">
        <v>14.85</v>
      </c>
      <c r="M959" s="5">
        <v>14.85</v>
      </c>
      <c r="N959" t="s">
        <v>6217</v>
      </c>
      <c r="O959" t="s">
        <v>6222</v>
      </c>
      <c r="P959" t="s">
        <v>6190</v>
      </c>
    </row>
    <row r="960" spans="1:16" x14ac:dyDescent="0.35">
      <c r="A960" s="19" t="s">
        <v>5890</v>
      </c>
      <c r="B960" s="27">
        <v>43582</v>
      </c>
      <c r="C960" s="19" t="s">
        <v>5764</v>
      </c>
      <c r="D960" s="11" t="s">
        <v>6167</v>
      </c>
      <c r="E960" s="19">
        <v>2</v>
      </c>
      <c r="F960" s="19" t="s">
        <v>5765</v>
      </c>
      <c r="G960" s="19" t="s">
        <v>6223</v>
      </c>
      <c r="H960" s="11" t="s">
        <v>19</v>
      </c>
      <c r="I960" s="11" t="s">
        <v>6193</v>
      </c>
      <c r="J960" s="11" t="s">
        <v>6186</v>
      </c>
      <c r="K960" s="28">
        <v>0.2</v>
      </c>
      <c r="L960" s="29">
        <v>3.8849999999999998</v>
      </c>
      <c r="M960" s="29">
        <v>7.77</v>
      </c>
      <c r="N960" s="11" t="s">
        <v>6216</v>
      </c>
      <c r="O960" s="11" t="s">
        <v>6222</v>
      </c>
      <c r="P960" s="11" t="s">
        <v>6190</v>
      </c>
    </row>
    <row r="961" spans="1:16" x14ac:dyDescent="0.35">
      <c r="A961" s="2" t="s">
        <v>5910</v>
      </c>
      <c r="B961" s="3">
        <v>44598</v>
      </c>
      <c r="C961" s="2" t="s">
        <v>5911</v>
      </c>
      <c r="D961" t="s">
        <v>6145</v>
      </c>
      <c r="E961" s="2">
        <v>5</v>
      </c>
      <c r="F961" s="2" t="s">
        <v>5912</v>
      </c>
      <c r="G961" s="2" t="s">
        <v>5913</v>
      </c>
      <c r="H961" t="s">
        <v>19</v>
      </c>
      <c r="I961" t="s">
        <v>6195</v>
      </c>
      <c r="J961" t="s">
        <v>6186</v>
      </c>
      <c r="K961" s="4">
        <v>0.2</v>
      </c>
      <c r="L961" s="5">
        <v>4.7549999999999999</v>
      </c>
      <c r="M961" s="5">
        <v>23.774999999999999</v>
      </c>
      <c r="N961" t="s">
        <v>6218</v>
      </c>
      <c r="O961" t="s">
        <v>6222</v>
      </c>
      <c r="P961" t="s">
        <v>6190</v>
      </c>
    </row>
    <row r="962" spans="1:16" x14ac:dyDescent="0.35">
      <c r="A962" s="19" t="s">
        <v>5915</v>
      </c>
      <c r="B962" s="27">
        <v>44591</v>
      </c>
      <c r="C962" s="19" t="s">
        <v>5916</v>
      </c>
      <c r="D962" s="11" t="s">
        <v>6170</v>
      </c>
      <c r="E962" s="19">
        <v>5</v>
      </c>
      <c r="F962" s="19" t="s">
        <v>5917</v>
      </c>
      <c r="G962" s="19" t="s">
        <v>5918</v>
      </c>
      <c r="H962" s="11" t="s">
        <v>19</v>
      </c>
      <c r="I962" s="11" t="s">
        <v>6195</v>
      </c>
      <c r="J962" s="11" t="s">
        <v>6186</v>
      </c>
      <c r="K962" s="28">
        <v>1</v>
      </c>
      <c r="L962" s="29">
        <v>15.85</v>
      </c>
      <c r="M962" s="29">
        <v>79.25</v>
      </c>
      <c r="N962" s="11" t="s">
        <v>6218</v>
      </c>
      <c r="O962" s="11" t="s">
        <v>6222</v>
      </c>
      <c r="P962" s="11" t="s">
        <v>6190</v>
      </c>
    </row>
    <row r="963" spans="1:16" x14ac:dyDescent="0.35">
      <c r="A963" s="2" t="s">
        <v>5921</v>
      </c>
      <c r="B963" s="3">
        <v>44158</v>
      </c>
      <c r="C963" s="2" t="s">
        <v>5922</v>
      </c>
      <c r="D963" t="s">
        <v>6168</v>
      </c>
      <c r="E963" s="2">
        <v>2</v>
      </c>
      <c r="F963" s="2" t="s">
        <v>5923</v>
      </c>
      <c r="G963" s="2" t="s">
        <v>6223</v>
      </c>
      <c r="H963" t="s">
        <v>19</v>
      </c>
      <c r="I963" t="s">
        <v>6193</v>
      </c>
      <c r="J963" t="s">
        <v>6187</v>
      </c>
      <c r="K963" s="4">
        <v>2.5</v>
      </c>
      <c r="L963" s="5">
        <v>22.884999999999998</v>
      </c>
      <c r="M963" s="5">
        <v>45.769999999999996</v>
      </c>
      <c r="N963" t="s">
        <v>6216</v>
      </c>
      <c r="O963" t="s">
        <v>6224</v>
      </c>
      <c r="P963" t="s">
        <v>6190</v>
      </c>
    </row>
    <row r="964" spans="1:16" x14ac:dyDescent="0.35">
      <c r="A964" s="19" t="s">
        <v>5926</v>
      </c>
      <c r="B964" s="27">
        <v>44664</v>
      </c>
      <c r="C964" s="19" t="s">
        <v>5927</v>
      </c>
      <c r="D964" s="11" t="s">
        <v>6177</v>
      </c>
      <c r="E964" s="19">
        <v>1</v>
      </c>
      <c r="F964" s="19" t="s">
        <v>5928</v>
      </c>
      <c r="G964" s="19" t="s">
        <v>5929</v>
      </c>
      <c r="H964" s="11" t="s">
        <v>318</v>
      </c>
      <c r="I964" s="11" t="s">
        <v>6192</v>
      </c>
      <c r="J964" s="11" t="s">
        <v>6187</v>
      </c>
      <c r="K964" s="28">
        <v>1</v>
      </c>
      <c r="L964" s="29">
        <v>8.9499999999999993</v>
      </c>
      <c r="M964" s="29">
        <v>8.9499999999999993</v>
      </c>
      <c r="N964" s="11" t="s">
        <v>6219</v>
      </c>
      <c r="O964" s="11" t="s">
        <v>6224</v>
      </c>
      <c r="P964" s="11" t="s">
        <v>6190</v>
      </c>
    </row>
    <row r="965" spans="1:16" x14ac:dyDescent="0.35">
      <c r="A965" s="2" t="s">
        <v>5932</v>
      </c>
      <c r="B965" s="3">
        <v>44203</v>
      </c>
      <c r="C965" s="2" t="s">
        <v>5933</v>
      </c>
      <c r="D965" t="s">
        <v>6146</v>
      </c>
      <c r="E965" s="2">
        <v>4</v>
      </c>
      <c r="F965" s="2" t="s">
        <v>5934</v>
      </c>
      <c r="G965" s="2" t="s">
        <v>5935</v>
      </c>
      <c r="H965" t="s">
        <v>19</v>
      </c>
      <c r="I965" t="s">
        <v>6192</v>
      </c>
      <c r="J965" t="s">
        <v>6188</v>
      </c>
      <c r="K965" s="4">
        <v>0.5</v>
      </c>
      <c r="L965" s="5">
        <v>5.97</v>
      </c>
      <c r="M965" s="5">
        <v>23.88</v>
      </c>
      <c r="N965" t="s">
        <v>6219</v>
      </c>
      <c r="O965" t="s">
        <v>6221</v>
      </c>
      <c r="P965" t="s">
        <v>6190</v>
      </c>
    </row>
    <row r="966" spans="1:16" x14ac:dyDescent="0.35">
      <c r="A966" s="19" t="s">
        <v>5938</v>
      </c>
      <c r="B966" s="27">
        <v>43865</v>
      </c>
      <c r="C966" s="19" t="s">
        <v>5939</v>
      </c>
      <c r="D966" s="11" t="s">
        <v>6184</v>
      </c>
      <c r="E966" s="19">
        <v>5</v>
      </c>
      <c r="F966" s="19" t="s">
        <v>5940</v>
      </c>
      <c r="G966" s="19" t="s">
        <v>5941</v>
      </c>
      <c r="H966" s="11" t="s">
        <v>19</v>
      </c>
      <c r="I966" s="11" t="s">
        <v>6194</v>
      </c>
      <c r="J966" s="11" t="s">
        <v>6186</v>
      </c>
      <c r="K966" s="28">
        <v>0.2</v>
      </c>
      <c r="L966" s="29">
        <v>4.4550000000000001</v>
      </c>
      <c r="M966" s="29">
        <v>22.274999999999999</v>
      </c>
      <c r="N966" s="11" t="s">
        <v>6217</v>
      </c>
      <c r="O966" s="11" t="s">
        <v>6222</v>
      </c>
      <c r="P966" s="11" t="s">
        <v>6191</v>
      </c>
    </row>
    <row r="967" spans="1:16" x14ac:dyDescent="0.35">
      <c r="A967" s="2" t="s">
        <v>5944</v>
      </c>
      <c r="B967" s="3">
        <v>43724</v>
      </c>
      <c r="C967" s="2" t="s">
        <v>5945</v>
      </c>
      <c r="D967" t="s">
        <v>6138</v>
      </c>
      <c r="E967" s="2">
        <v>3</v>
      </c>
      <c r="F967" s="2" t="s">
        <v>5946</v>
      </c>
      <c r="G967" s="2" t="s">
        <v>5947</v>
      </c>
      <c r="H967" t="s">
        <v>19</v>
      </c>
      <c r="I967" t="s">
        <v>6192</v>
      </c>
      <c r="J967" t="s">
        <v>6188</v>
      </c>
      <c r="K967" s="4">
        <v>1</v>
      </c>
      <c r="L967" s="5">
        <v>9.9499999999999993</v>
      </c>
      <c r="M967" s="5">
        <v>29.849999999999998</v>
      </c>
      <c r="N967" t="s">
        <v>6219</v>
      </c>
      <c r="O967" t="s">
        <v>6221</v>
      </c>
      <c r="P967" t="s">
        <v>6190</v>
      </c>
    </row>
    <row r="968" spans="1:16" x14ac:dyDescent="0.35">
      <c r="A968" s="19" t="s">
        <v>5949</v>
      </c>
      <c r="B968" s="27">
        <v>43491</v>
      </c>
      <c r="C968" s="19" t="s">
        <v>5950</v>
      </c>
      <c r="D968" s="11" t="s">
        <v>6176</v>
      </c>
      <c r="E968" s="19">
        <v>6</v>
      </c>
      <c r="F968" s="19" t="s">
        <v>5951</v>
      </c>
      <c r="G968" s="19" t="s">
        <v>5952</v>
      </c>
      <c r="H968" s="11" t="s">
        <v>19</v>
      </c>
      <c r="I968" s="11" t="s">
        <v>6194</v>
      </c>
      <c r="J968" s="11" t="s">
        <v>6186</v>
      </c>
      <c r="K968" s="28">
        <v>0.5</v>
      </c>
      <c r="L968" s="29">
        <v>8.91</v>
      </c>
      <c r="M968" s="29">
        <v>53.46</v>
      </c>
      <c r="N968" s="11" t="s">
        <v>6217</v>
      </c>
      <c r="O968" s="11" t="s">
        <v>6222</v>
      </c>
      <c r="P968" s="11" t="s">
        <v>6190</v>
      </c>
    </row>
    <row r="969" spans="1:16" x14ac:dyDescent="0.35">
      <c r="A969" s="2" t="s">
        <v>5955</v>
      </c>
      <c r="B969" s="3">
        <v>44246</v>
      </c>
      <c r="C969" s="2" t="s">
        <v>5956</v>
      </c>
      <c r="D969" t="s">
        <v>6163</v>
      </c>
      <c r="E969" s="2">
        <v>1</v>
      </c>
      <c r="F969" s="2" t="s">
        <v>5957</v>
      </c>
      <c r="G969" s="2" t="s">
        <v>5958</v>
      </c>
      <c r="H969" t="s">
        <v>318</v>
      </c>
      <c r="I969" t="s">
        <v>6192</v>
      </c>
      <c r="J969" t="s">
        <v>6187</v>
      </c>
      <c r="K969" s="4">
        <v>0.2</v>
      </c>
      <c r="L969" s="5">
        <v>2.6849999999999996</v>
      </c>
      <c r="M969" s="5">
        <v>2.6849999999999996</v>
      </c>
      <c r="N969" t="s">
        <v>6219</v>
      </c>
      <c r="O969" t="s">
        <v>6224</v>
      </c>
      <c r="P969" t="s">
        <v>6190</v>
      </c>
    </row>
    <row r="970" spans="1:16" x14ac:dyDescent="0.35">
      <c r="A970" s="19" t="s">
        <v>5961</v>
      </c>
      <c r="B970" s="27">
        <v>44642</v>
      </c>
      <c r="C970" s="19" t="s">
        <v>5962</v>
      </c>
      <c r="D970" s="11" t="s">
        <v>6174</v>
      </c>
      <c r="E970" s="19">
        <v>2</v>
      </c>
      <c r="F970" s="19" t="s">
        <v>5963</v>
      </c>
      <c r="G970" s="19" t="s">
        <v>5964</v>
      </c>
      <c r="H970" s="11" t="s">
        <v>19</v>
      </c>
      <c r="I970" s="11" t="s">
        <v>6192</v>
      </c>
      <c r="J970" s="11" t="s">
        <v>6188</v>
      </c>
      <c r="K970" s="28">
        <v>0.2</v>
      </c>
      <c r="L970" s="29">
        <v>2.9849999999999999</v>
      </c>
      <c r="M970" s="29">
        <v>5.97</v>
      </c>
      <c r="N970" s="11" t="s">
        <v>6219</v>
      </c>
      <c r="O970" s="11" t="s">
        <v>6221</v>
      </c>
      <c r="P970" s="11" t="s">
        <v>6191</v>
      </c>
    </row>
    <row r="971" spans="1:16" x14ac:dyDescent="0.35">
      <c r="A971" s="2" t="s">
        <v>5967</v>
      </c>
      <c r="B971" s="3">
        <v>43649</v>
      </c>
      <c r="C971" s="2" t="s">
        <v>5968</v>
      </c>
      <c r="D971" t="s">
        <v>6143</v>
      </c>
      <c r="E971" s="2">
        <v>1</v>
      </c>
      <c r="F971" s="2" t="s">
        <v>5969</v>
      </c>
      <c r="G971" s="2" t="s">
        <v>5970</v>
      </c>
      <c r="H971" t="s">
        <v>19</v>
      </c>
      <c r="I971" t="s">
        <v>6195</v>
      </c>
      <c r="J971" t="s">
        <v>6187</v>
      </c>
      <c r="K971" s="4">
        <v>1</v>
      </c>
      <c r="L971" s="5">
        <v>12.95</v>
      </c>
      <c r="M971" s="5">
        <v>12.95</v>
      </c>
      <c r="N971" t="s">
        <v>6218</v>
      </c>
      <c r="O971" t="s">
        <v>6224</v>
      </c>
      <c r="P971" t="s">
        <v>6190</v>
      </c>
    </row>
    <row r="972" spans="1:16" x14ac:dyDescent="0.35">
      <c r="A972" s="19" t="s">
        <v>5973</v>
      </c>
      <c r="B972" s="27">
        <v>43729</v>
      </c>
      <c r="C972" s="19" t="s">
        <v>5974</v>
      </c>
      <c r="D972" s="11" t="s">
        <v>6139</v>
      </c>
      <c r="E972" s="19">
        <v>1</v>
      </c>
      <c r="F972" s="19" t="s">
        <v>5975</v>
      </c>
      <c r="G972" s="19" t="s">
        <v>6223</v>
      </c>
      <c r="H972" s="11" t="s">
        <v>19</v>
      </c>
      <c r="I972" s="11" t="s">
        <v>6194</v>
      </c>
      <c r="J972" s="11" t="s">
        <v>6188</v>
      </c>
      <c r="K972" s="28">
        <v>0.5</v>
      </c>
      <c r="L972" s="29">
        <v>8.25</v>
      </c>
      <c r="M972" s="29">
        <v>8.25</v>
      </c>
      <c r="N972" s="11" t="s">
        <v>6217</v>
      </c>
      <c r="O972" s="11" t="s">
        <v>6221</v>
      </c>
      <c r="P972" s="11" t="s">
        <v>6191</v>
      </c>
    </row>
    <row r="973" spans="1:16" x14ac:dyDescent="0.35">
      <c r="A973" s="2" t="s">
        <v>5978</v>
      </c>
      <c r="B973" s="3">
        <v>43703</v>
      </c>
      <c r="C973" s="2" t="s">
        <v>5979</v>
      </c>
      <c r="D973" t="s">
        <v>6182</v>
      </c>
      <c r="E973" s="2">
        <v>5</v>
      </c>
      <c r="F973" s="2" t="s">
        <v>5980</v>
      </c>
      <c r="G973" s="2" t="s">
        <v>5981</v>
      </c>
      <c r="H973" t="s">
        <v>19</v>
      </c>
      <c r="I973" t="s">
        <v>6193</v>
      </c>
      <c r="J973" t="s">
        <v>6186</v>
      </c>
      <c r="K973" s="4">
        <v>2.5</v>
      </c>
      <c r="L973" s="5">
        <v>29.784999999999997</v>
      </c>
      <c r="M973" s="5">
        <v>148.92499999999998</v>
      </c>
      <c r="N973" t="s">
        <v>6216</v>
      </c>
      <c r="O973" t="s">
        <v>6222</v>
      </c>
      <c r="P973" t="s">
        <v>6191</v>
      </c>
    </row>
    <row r="974" spans="1:16" x14ac:dyDescent="0.35">
      <c r="A974" s="19" t="s">
        <v>5984</v>
      </c>
      <c r="B974" s="27">
        <v>44411</v>
      </c>
      <c r="C974" s="19" t="s">
        <v>5985</v>
      </c>
      <c r="D974" s="11" t="s">
        <v>6182</v>
      </c>
      <c r="E974" s="19">
        <v>3</v>
      </c>
      <c r="F974" s="19" t="s">
        <v>5986</v>
      </c>
      <c r="G974" s="19" t="s">
        <v>6223</v>
      </c>
      <c r="H974" s="11" t="s">
        <v>318</v>
      </c>
      <c r="I974" s="11" t="s">
        <v>6193</v>
      </c>
      <c r="J974" s="11" t="s">
        <v>6186</v>
      </c>
      <c r="K974" s="28">
        <v>2.5</v>
      </c>
      <c r="L974" s="29">
        <v>29.784999999999997</v>
      </c>
      <c r="M974" s="29">
        <v>89.35499999999999</v>
      </c>
      <c r="N974" s="11" t="s">
        <v>6216</v>
      </c>
      <c r="O974" s="11" t="s">
        <v>6222</v>
      </c>
      <c r="P974" s="11" t="s">
        <v>6190</v>
      </c>
    </row>
    <row r="975" spans="1:16" x14ac:dyDescent="0.35">
      <c r="A975" s="2" t="s">
        <v>5989</v>
      </c>
      <c r="B975" s="3">
        <v>44493</v>
      </c>
      <c r="C975" s="2" t="s">
        <v>5990</v>
      </c>
      <c r="D975" t="s">
        <v>6162</v>
      </c>
      <c r="E975" s="2">
        <v>6</v>
      </c>
      <c r="F975" s="2" t="s">
        <v>5991</v>
      </c>
      <c r="G975" s="2" t="s">
        <v>5992</v>
      </c>
      <c r="H975" t="s">
        <v>19</v>
      </c>
      <c r="I975" t="s">
        <v>6195</v>
      </c>
      <c r="J975" t="s">
        <v>6188</v>
      </c>
      <c r="K975" s="4">
        <v>1</v>
      </c>
      <c r="L975" s="5">
        <v>14.55</v>
      </c>
      <c r="M975" s="5">
        <v>87.300000000000011</v>
      </c>
      <c r="N975" t="s">
        <v>6218</v>
      </c>
      <c r="O975" t="s">
        <v>6221</v>
      </c>
      <c r="P975" t="s">
        <v>6191</v>
      </c>
    </row>
    <row r="976" spans="1:16" x14ac:dyDescent="0.35">
      <c r="A976" s="19" t="s">
        <v>5995</v>
      </c>
      <c r="B976" s="27">
        <v>43556</v>
      </c>
      <c r="C976" s="19" t="s">
        <v>5996</v>
      </c>
      <c r="D976" s="11" t="s">
        <v>6172</v>
      </c>
      <c r="E976" s="19">
        <v>1</v>
      </c>
      <c r="F976" s="19" t="s">
        <v>5997</v>
      </c>
      <c r="G976" s="19" t="s">
        <v>5998</v>
      </c>
      <c r="H976" s="11" t="s">
        <v>19</v>
      </c>
      <c r="I976" s="11" t="s">
        <v>6192</v>
      </c>
      <c r="J976" s="11" t="s">
        <v>6187</v>
      </c>
      <c r="K976" s="28">
        <v>0.5</v>
      </c>
      <c r="L976" s="29">
        <v>5.3699999999999992</v>
      </c>
      <c r="M976" s="29">
        <v>5.3699999999999992</v>
      </c>
      <c r="N976" s="11" t="s">
        <v>6219</v>
      </c>
      <c r="O976" s="11" t="s">
        <v>6224</v>
      </c>
      <c r="P976" s="11" t="s">
        <v>6190</v>
      </c>
    </row>
    <row r="977" spans="1:16" x14ac:dyDescent="0.35">
      <c r="A977" s="2" t="s">
        <v>6001</v>
      </c>
      <c r="B977" s="3">
        <v>44538</v>
      </c>
      <c r="C977" s="2" t="s">
        <v>6002</v>
      </c>
      <c r="D977" t="s">
        <v>6154</v>
      </c>
      <c r="E977" s="2">
        <v>3</v>
      </c>
      <c r="F977" s="2" t="s">
        <v>6003</v>
      </c>
      <c r="G977" s="2" t="s">
        <v>6004</v>
      </c>
      <c r="H977" t="s">
        <v>318</v>
      </c>
      <c r="I977" t="s">
        <v>6193</v>
      </c>
      <c r="J977" t="s">
        <v>6187</v>
      </c>
      <c r="K977" s="4">
        <v>0.2</v>
      </c>
      <c r="L977" s="5">
        <v>2.9849999999999999</v>
      </c>
      <c r="M977" s="5">
        <v>8.9550000000000001</v>
      </c>
      <c r="N977" t="s">
        <v>6216</v>
      </c>
      <c r="O977" t="s">
        <v>6224</v>
      </c>
      <c r="P977" t="s">
        <v>6190</v>
      </c>
    </row>
    <row r="978" spans="1:16" x14ac:dyDescent="0.35">
      <c r="A978" s="19" t="s">
        <v>6007</v>
      </c>
      <c r="B978" s="27">
        <v>43643</v>
      </c>
      <c r="C978" s="19" t="s">
        <v>6008</v>
      </c>
      <c r="D978" s="11" t="s">
        <v>6142</v>
      </c>
      <c r="E978" s="19">
        <v>5</v>
      </c>
      <c r="F978" s="19" t="s">
        <v>6009</v>
      </c>
      <c r="G978" s="19" t="s">
        <v>6010</v>
      </c>
      <c r="H978" s="11" t="s">
        <v>19</v>
      </c>
      <c r="I978" s="11" t="s">
        <v>6192</v>
      </c>
      <c r="J978" s="11" t="s">
        <v>6186</v>
      </c>
      <c r="K978" s="28">
        <v>2.5</v>
      </c>
      <c r="L978" s="29">
        <v>27.484999999999996</v>
      </c>
      <c r="M978" s="29">
        <v>137.42499999999998</v>
      </c>
      <c r="N978" s="11" t="s">
        <v>6219</v>
      </c>
      <c r="O978" s="11" t="s">
        <v>6222</v>
      </c>
      <c r="P978" s="11" t="s">
        <v>6190</v>
      </c>
    </row>
    <row r="979" spans="1:16" x14ac:dyDescent="0.35">
      <c r="A979" s="2" t="s">
        <v>6013</v>
      </c>
      <c r="B979" s="3">
        <v>44026</v>
      </c>
      <c r="C979" s="2" t="s">
        <v>6014</v>
      </c>
      <c r="D979" t="s">
        <v>6179</v>
      </c>
      <c r="E979" s="2">
        <v>5</v>
      </c>
      <c r="F979" s="2" t="s">
        <v>6015</v>
      </c>
      <c r="G979" s="2" t="s">
        <v>6016</v>
      </c>
      <c r="H979" t="s">
        <v>19</v>
      </c>
      <c r="I979" t="s">
        <v>6192</v>
      </c>
      <c r="J979" t="s">
        <v>6186</v>
      </c>
      <c r="K979" s="4">
        <v>1</v>
      </c>
      <c r="L979" s="5">
        <v>11.95</v>
      </c>
      <c r="M979" s="5">
        <v>59.75</v>
      </c>
      <c r="N979" t="s">
        <v>6219</v>
      </c>
      <c r="O979" t="s">
        <v>6222</v>
      </c>
      <c r="P979" t="s">
        <v>6191</v>
      </c>
    </row>
    <row r="980" spans="1:16" x14ac:dyDescent="0.35">
      <c r="A980" s="19" t="s">
        <v>6019</v>
      </c>
      <c r="B980" s="27">
        <v>43913</v>
      </c>
      <c r="C980" s="19" t="s">
        <v>5990</v>
      </c>
      <c r="D980" s="11" t="s">
        <v>6180</v>
      </c>
      <c r="E980" s="19">
        <v>3</v>
      </c>
      <c r="F980" s="19" t="s">
        <v>5991</v>
      </c>
      <c r="G980" s="19" t="s">
        <v>5992</v>
      </c>
      <c r="H980" s="11" t="s">
        <v>19</v>
      </c>
      <c r="I980" s="11" t="s">
        <v>6193</v>
      </c>
      <c r="J980" s="11" t="s">
        <v>6186</v>
      </c>
      <c r="K980" s="28">
        <v>0.5</v>
      </c>
      <c r="L980" s="29">
        <v>7.77</v>
      </c>
      <c r="M980" s="29">
        <v>23.31</v>
      </c>
      <c r="N980" s="11" t="s">
        <v>6216</v>
      </c>
      <c r="O980" s="11" t="s">
        <v>6222</v>
      </c>
      <c r="P980" s="11" t="s">
        <v>6191</v>
      </c>
    </row>
    <row r="981" spans="1:16" x14ac:dyDescent="0.35">
      <c r="A981" s="2" t="s">
        <v>6025</v>
      </c>
      <c r="B981" s="3">
        <v>43856</v>
      </c>
      <c r="C981" s="2" t="s">
        <v>6026</v>
      </c>
      <c r="D981" t="s">
        <v>6172</v>
      </c>
      <c r="E981" s="2">
        <v>2</v>
      </c>
      <c r="F981" s="2" t="s">
        <v>6027</v>
      </c>
      <c r="G981" s="2" t="s">
        <v>6223</v>
      </c>
      <c r="H981" t="s">
        <v>19</v>
      </c>
      <c r="I981" t="s">
        <v>6192</v>
      </c>
      <c r="J981" t="s">
        <v>6187</v>
      </c>
      <c r="K981" s="4">
        <v>0.5</v>
      </c>
      <c r="L981" s="5">
        <v>5.3699999999999992</v>
      </c>
      <c r="M981" s="5">
        <v>10.739999999999998</v>
      </c>
      <c r="N981" t="s">
        <v>6219</v>
      </c>
      <c r="O981" t="s">
        <v>6224</v>
      </c>
      <c r="P981" t="s">
        <v>6191</v>
      </c>
    </row>
    <row r="982" spans="1:16" x14ac:dyDescent="0.35">
      <c r="A982" s="19" t="s">
        <v>6030</v>
      </c>
      <c r="B982" s="27">
        <v>43982</v>
      </c>
      <c r="C982" s="19" t="s">
        <v>6031</v>
      </c>
      <c r="D982" s="11" t="s">
        <v>6185</v>
      </c>
      <c r="E982" s="19">
        <v>6</v>
      </c>
      <c r="F982" s="19" t="s">
        <v>6032</v>
      </c>
      <c r="G982" s="19" t="s">
        <v>6223</v>
      </c>
      <c r="H982" s="11" t="s">
        <v>19</v>
      </c>
      <c r="I982" s="11" t="s">
        <v>6194</v>
      </c>
      <c r="J982" s="11" t="s">
        <v>6187</v>
      </c>
      <c r="K982" s="28">
        <v>2.5</v>
      </c>
      <c r="L982" s="29">
        <v>27.945</v>
      </c>
      <c r="M982" s="29">
        <v>167.67000000000002</v>
      </c>
      <c r="N982" s="11" t="s">
        <v>6217</v>
      </c>
      <c r="O982" s="11" t="s">
        <v>6224</v>
      </c>
      <c r="P982" s="11" t="s">
        <v>6190</v>
      </c>
    </row>
    <row r="983" spans="1:16" x14ac:dyDescent="0.35">
      <c r="A983" s="2" t="s">
        <v>6035</v>
      </c>
      <c r="B983" s="3">
        <v>44397</v>
      </c>
      <c r="C983" s="2" t="s">
        <v>6036</v>
      </c>
      <c r="D983" t="s">
        <v>6153</v>
      </c>
      <c r="E983" s="2">
        <v>6</v>
      </c>
      <c r="F983" s="2" t="s">
        <v>6037</v>
      </c>
      <c r="G983" s="2" t="s">
        <v>6038</v>
      </c>
      <c r="H983" t="s">
        <v>19</v>
      </c>
      <c r="I983" t="s">
        <v>6194</v>
      </c>
      <c r="J983" t="s">
        <v>6187</v>
      </c>
      <c r="K983" s="4">
        <v>0.2</v>
      </c>
      <c r="L983" s="5">
        <v>3.645</v>
      </c>
      <c r="M983" s="5">
        <v>21.87</v>
      </c>
      <c r="N983" t="s">
        <v>6217</v>
      </c>
      <c r="O983" t="s">
        <v>6224</v>
      </c>
      <c r="P983" t="s">
        <v>6190</v>
      </c>
    </row>
    <row r="984" spans="1:16" x14ac:dyDescent="0.35">
      <c r="A984" s="19" t="s">
        <v>6041</v>
      </c>
      <c r="B984" s="27">
        <v>44785</v>
      </c>
      <c r="C984" s="19" t="s">
        <v>6042</v>
      </c>
      <c r="D984" s="11" t="s">
        <v>6179</v>
      </c>
      <c r="E984" s="19">
        <v>2</v>
      </c>
      <c r="F984" s="19" t="s">
        <v>6043</v>
      </c>
      <c r="G984" s="19" t="s">
        <v>6044</v>
      </c>
      <c r="H984" s="11" t="s">
        <v>19</v>
      </c>
      <c r="I984" s="11" t="s">
        <v>6192</v>
      </c>
      <c r="J984" s="11" t="s">
        <v>6186</v>
      </c>
      <c r="K984" s="28">
        <v>1</v>
      </c>
      <c r="L984" s="29">
        <v>11.95</v>
      </c>
      <c r="M984" s="29">
        <v>23.9</v>
      </c>
      <c r="N984" s="11" t="s">
        <v>6219</v>
      </c>
      <c r="O984" s="11" t="s">
        <v>6222</v>
      </c>
      <c r="P984" s="11" t="s">
        <v>6190</v>
      </c>
    </row>
    <row r="985" spans="1:16" x14ac:dyDescent="0.35">
      <c r="A985" s="2" t="s">
        <v>6047</v>
      </c>
      <c r="B985" s="3">
        <v>43831</v>
      </c>
      <c r="C985" s="2" t="s">
        <v>6048</v>
      </c>
      <c r="D985" t="s">
        <v>6152</v>
      </c>
      <c r="E985" s="2">
        <v>2</v>
      </c>
      <c r="F985" s="2" t="s">
        <v>6049</v>
      </c>
      <c r="G985" s="2" t="s">
        <v>6050</v>
      </c>
      <c r="H985" t="s">
        <v>19</v>
      </c>
      <c r="I985" t="s">
        <v>6193</v>
      </c>
      <c r="J985" t="s">
        <v>6188</v>
      </c>
      <c r="K985" s="4">
        <v>0.2</v>
      </c>
      <c r="L985" s="5">
        <v>3.375</v>
      </c>
      <c r="M985" s="5">
        <v>6.75</v>
      </c>
      <c r="N985" t="s">
        <v>6216</v>
      </c>
      <c r="O985" t="s">
        <v>6221</v>
      </c>
      <c r="P985" t="s">
        <v>6190</v>
      </c>
    </row>
    <row r="986" spans="1:16" x14ac:dyDescent="0.35">
      <c r="A986" s="19" t="s">
        <v>6053</v>
      </c>
      <c r="B986" s="27">
        <v>44214</v>
      </c>
      <c r="C986" s="19" t="s">
        <v>6054</v>
      </c>
      <c r="D986" s="11" t="s">
        <v>6166</v>
      </c>
      <c r="E986" s="19">
        <v>1</v>
      </c>
      <c r="F986" s="19" t="s">
        <v>6055</v>
      </c>
      <c r="G986" s="19" t="s">
        <v>6056</v>
      </c>
      <c r="H986" s="11" t="s">
        <v>318</v>
      </c>
      <c r="I986" s="11" t="s">
        <v>6194</v>
      </c>
      <c r="J986" s="11" t="s">
        <v>6188</v>
      </c>
      <c r="K986" s="28">
        <v>2.5</v>
      </c>
      <c r="L986" s="29">
        <v>31.624999999999996</v>
      </c>
      <c r="M986" s="29">
        <v>31.624999999999996</v>
      </c>
      <c r="N986" s="11" t="s">
        <v>6217</v>
      </c>
      <c r="O986" s="11" t="s">
        <v>6221</v>
      </c>
      <c r="P986" s="11" t="s">
        <v>6190</v>
      </c>
    </row>
    <row r="987" spans="1:16" x14ac:dyDescent="0.35">
      <c r="A987" s="2" t="s">
        <v>6058</v>
      </c>
      <c r="B987" s="3">
        <v>44561</v>
      </c>
      <c r="C987" s="2" t="s">
        <v>6059</v>
      </c>
      <c r="D987" t="s">
        <v>6179</v>
      </c>
      <c r="E987" s="2">
        <v>4</v>
      </c>
      <c r="F987" s="2" t="s">
        <v>6060</v>
      </c>
      <c r="G987" s="2" t="s">
        <v>6061</v>
      </c>
      <c r="H987" t="s">
        <v>19</v>
      </c>
      <c r="I987" t="s">
        <v>6192</v>
      </c>
      <c r="J987" t="s">
        <v>6186</v>
      </c>
      <c r="K987" s="4">
        <v>1</v>
      </c>
      <c r="L987" s="5">
        <v>11.95</v>
      </c>
      <c r="M987" s="5">
        <v>47.8</v>
      </c>
      <c r="N987" t="s">
        <v>6219</v>
      </c>
      <c r="O987" t="s">
        <v>6222</v>
      </c>
      <c r="P987" t="s">
        <v>6191</v>
      </c>
    </row>
    <row r="988" spans="1:16" x14ac:dyDescent="0.35">
      <c r="A988" s="19" t="s">
        <v>6064</v>
      </c>
      <c r="B988" s="27">
        <v>43955</v>
      </c>
      <c r="C988" s="19" t="s">
        <v>6065</v>
      </c>
      <c r="D988" s="11" t="s">
        <v>6181</v>
      </c>
      <c r="E988" s="19">
        <v>1</v>
      </c>
      <c r="F988" s="19" t="s">
        <v>6066</v>
      </c>
      <c r="G988" s="19" t="s">
        <v>6067</v>
      </c>
      <c r="H988" s="11" t="s">
        <v>19</v>
      </c>
      <c r="I988" s="11" t="s">
        <v>6195</v>
      </c>
      <c r="J988" s="11" t="s">
        <v>6188</v>
      </c>
      <c r="K988" s="28">
        <v>2.5</v>
      </c>
      <c r="L988" s="29">
        <v>33.464999999999996</v>
      </c>
      <c r="M988" s="29">
        <v>33.464999999999996</v>
      </c>
      <c r="N988" s="11" t="s">
        <v>6218</v>
      </c>
      <c r="O988" s="11" t="s">
        <v>6221</v>
      </c>
      <c r="P988" s="11" t="s">
        <v>6191</v>
      </c>
    </row>
    <row r="989" spans="1:16" x14ac:dyDescent="0.35">
      <c r="A989" s="2" t="s">
        <v>6070</v>
      </c>
      <c r="B989" s="3">
        <v>44247</v>
      </c>
      <c r="C989" s="2" t="s">
        <v>6071</v>
      </c>
      <c r="D989" t="s">
        <v>6158</v>
      </c>
      <c r="E989" s="2">
        <v>5</v>
      </c>
      <c r="F989" s="2" t="s">
        <v>6072</v>
      </c>
      <c r="G989" s="2" t="s">
        <v>6073</v>
      </c>
      <c r="H989" t="s">
        <v>28</v>
      </c>
      <c r="I989" t="s">
        <v>6193</v>
      </c>
      <c r="J989" t="s">
        <v>6187</v>
      </c>
      <c r="K989" s="4">
        <v>0.5</v>
      </c>
      <c r="L989" s="5">
        <v>5.97</v>
      </c>
      <c r="M989" s="5">
        <v>29.849999999999998</v>
      </c>
      <c r="N989" t="s">
        <v>6216</v>
      </c>
      <c r="O989" t="s">
        <v>6224</v>
      </c>
      <c r="P989" t="s">
        <v>6190</v>
      </c>
    </row>
    <row r="990" spans="1:16" x14ac:dyDescent="0.35">
      <c r="A990" s="19" t="s">
        <v>6076</v>
      </c>
      <c r="B990" s="27">
        <v>43897</v>
      </c>
      <c r="C990" s="19" t="s">
        <v>6077</v>
      </c>
      <c r="D990" s="11" t="s">
        <v>6138</v>
      </c>
      <c r="E990" s="19">
        <v>3</v>
      </c>
      <c r="F990" s="19" t="s">
        <v>6078</v>
      </c>
      <c r="G990" s="19" t="s">
        <v>6223</v>
      </c>
      <c r="H990" s="11" t="s">
        <v>28</v>
      </c>
      <c r="I990" s="11" t="s">
        <v>6192</v>
      </c>
      <c r="J990" s="11" t="s">
        <v>6188</v>
      </c>
      <c r="K990" s="28">
        <v>1</v>
      </c>
      <c r="L990" s="29">
        <v>9.9499999999999993</v>
      </c>
      <c r="M990" s="29">
        <v>29.849999999999998</v>
      </c>
      <c r="N990" s="11" t="s">
        <v>6219</v>
      </c>
      <c r="O990" s="11" t="s">
        <v>6221</v>
      </c>
      <c r="P990" s="11" t="s">
        <v>6190</v>
      </c>
    </row>
    <row r="991" spans="1:16" x14ac:dyDescent="0.35">
      <c r="A991" s="2" t="s">
        <v>6081</v>
      </c>
      <c r="B991" s="3">
        <v>43560</v>
      </c>
      <c r="C991" s="2" t="s">
        <v>6082</v>
      </c>
      <c r="D991" t="s">
        <v>6175</v>
      </c>
      <c r="E991" s="2">
        <v>6</v>
      </c>
      <c r="F991" s="2" t="s">
        <v>6083</v>
      </c>
      <c r="G991" s="2" t="s">
        <v>6223</v>
      </c>
      <c r="H991" t="s">
        <v>19</v>
      </c>
      <c r="I991" t="s">
        <v>6193</v>
      </c>
      <c r="J991" t="s">
        <v>6188</v>
      </c>
      <c r="K991" s="4">
        <v>2.5</v>
      </c>
      <c r="L991" s="5">
        <v>25.874999999999996</v>
      </c>
      <c r="M991" s="5">
        <v>155.24999999999997</v>
      </c>
      <c r="N991" t="s">
        <v>6216</v>
      </c>
      <c r="O991" t="s">
        <v>6221</v>
      </c>
      <c r="P991" t="s">
        <v>6190</v>
      </c>
    </row>
    <row r="992" spans="1:16" x14ac:dyDescent="0.35">
      <c r="A992" s="19" t="s">
        <v>6086</v>
      </c>
      <c r="B992" s="27">
        <v>44718</v>
      </c>
      <c r="C992" s="19" t="s">
        <v>6118</v>
      </c>
      <c r="D992" s="11" t="s">
        <v>6153</v>
      </c>
      <c r="E992" s="19">
        <v>5</v>
      </c>
      <c r="F992" s="19" t="s">
        <v>6119</v>
      </c>
      <c r="G992" s="19" t="s">
        <v>6223</v>
      </c>
      <c r="H992" s="11" t="s">
        <v>19</v>
      </c>
      <c r="I992" s="11" t="s">
        <v>6194</v>
      </c>
      <c r="J992" s="11" t="s">
        <v>6187</v>
      </c>
      <c r="K992" s="28">
        <v>0.2</v>
      </c>
      <c r="L992" s="29">
        <v>3.645</v>
      </c>
      <c r="M992" s="29">
        <v>18.225000000000001</v>
      </c>
      <c r="N992" s="11" t="s">
        <v>6217</v>
      </c>
      <c r="O992" s="11" t="s">
        <v>6224</v>
      </c>
      <c r="P992" s="11" t="s">
        <v>6191</v>
      </c>
    </row>
    <row r="993" spans="1:16" x14ac:dyDescent="0.35">
      <c r="A993" s="2" t="s">
        <v>6086</v>
      </c>
      <c r="B993" s="3">
        <v>44718</v>
      </c>
      <c r="C993" s="2" t="s">
        <v>6118</v>
      </c>
      <c r="D993" t="s">
        <v>6169</v>
      </c>
      <c r="E993" s="2">
        <v>2</v>
      </c>
      <c r="F993" s="2" t="s">
        <v>6119</v>
      </c>
      <c r="G993" s="2" t="s">
        <v>6223</v>
      </c>
      <c r="H993" t="s">
        <v>19</v>
      </c>
      <c r="I993" t="s">
        <v>6195</v>
      </c>
      <c r="J993" t="s">
        <v>6187</v>
      </c>
      <c r="K993" s="4">
        <v>0.5</v>
      </c>
      <c r="L993" s="5">
        <v>7.77</v>
      </c>
      <c r="M993" s="5">
        <v>15.54</v>
      </c>
      <c r="N993" t="s">
        <v>6218</v>
      </c>
      <c r="O993" t="s">
        <v>6224</v>
      </c>
      <c r="P993" t="s">
        <v>6191</v>
      </c>
    </row>
    <row r="994" spans="1:16" x14ac:dyDescent="0.35">
      <c r="A994" s="19" t="s">
        <v>6096</v>
      </c>
      <c r="B994" s="27">
        <v>44276</v>
      </c>
      <c r="C994" s="19" t="s">
        <v>6097</v>
      </c>
      <c r="D994" s="11" t="s">
        <v>6164</v>
      </c>
      <c r="E994" s="19">
        <v>3</v>
      </c>
      <c r="F994" s="19" t="s">
        <v>6098</v>
      </c>
      <c r="G994" s="19" t="s">
        <v>6223</v>
      </c>
      <c r="H994" s="11" t="s">
        <v>318</v>
      </c>
      <c r="I994" s="11" t="s">
        <v>6195</v>
      </c>
      <c r="J994" s="11" t="s">
        <v>6186</v>
      </c>
      <c r="K994" s="28">
        <v>2.5</v>
      </c>
      <c r="L994" s="29">
        <v>36.454999999999998</v>
      </c>
      <c r="M994" s="29">
        <v>109.36499999999999</v>
      </c>
      <c r="N994" s="11" t="s">
        <v>6218</v>
      </c>
      <c r="O994" s="11" t="s">
        <v>6222</v>
      </c>
      <c r="P994" s="11" t="s">
        <v>6191</v>
      </c>
    </row>
    <row r="995" spans="1:16" x14ac:dyDescent="0.35">
      <c r="A995" s="2" t="s">
        <v>6101</v>
      </c>
      <c r="B995" s="3">
        <v>44549</v>
      </c>
      <c r="C995" s="2" t="s">
        <v>6102</v>
      </c>
      <c r="D995" t="s">
        <v>6140</v>
      </c>
      <c r="E995" s="2">
        <v>6</v>
      </c>
      <c r="F995" s="2" t="s">
        <v>6103</v>
      </c>
      <c r="G995" s="2" t="s">
        <v>6223</v>
      </c>
      <c r="H995" t="s">
        <v>19</v>
      </c>
      <c r="I995" t="s">
        <v>6193</v>
      </c>
      <c r="J995" t="s">
        <v>6186</v>
      </c>
      <c r="K995" s="4">
        <v>1</v>
      </c>
      <c r="L995" s="5">
        <v>12.95</v>
      </c>
      <c r="M995" s="5">
        <v>77.699999999999989</v>
      </c>
      <c r="N995" t="s">
        <v>6216</v>
      </c>
      <c r="O995" t="s">
        <v>6222</v>
      </c>
      <c r="P995" t="s">
        <v>6191</v>
      </c>
    </row>
    <row r="996" spans="1:16" x14ac:dyDescent="0.35">
      <c r="A996" s="19" t="s">
        <v>6106</v>
      </c>
      <c r="B996" s="27">
        <v>44244</v>
      </c>
      <c r="C996" s="19" t="s">
        <v>6107</v>
      </c>
      <c r="D996" s="11" t="s">
        <v>6154</v>
      </c>
      <c r="E996" s="19">
        <v>3</v>
      </c>
      <c r="F996" s="19" t="s">
        <v>6108</v>
      </c>
      <c r="G996" s="19" t="s">
        <v>6223</v>
      </c>
      <c r="H996" s="11" t="s">
        <v>318</v>
      </c>
      <c r="I996" s="11" t="s">
        <v>6193</v>
      </c>
      <c r="J996" s="11" t="s">
        <v>6187</v>
      </c>
      <c r="K996" s="28">
        <v>0.2</v>
      </c>
      <c r="L996" s="29">
        <v>2.9849999999999999</v>
      </c>
      <c r="M996" s="29">
        <v>8.9550000000000001</v>
      </c>
      <c r="N996" s="11" t="s">
        <v>6216</v>
      </c>
      <c r="O996" s="11" t="s">
        <v>6224</v>
      </c>
      <c r="P996" s="11" t="s">
        <v>6191</v>
      </c>
    </row>
    <row r="997" spans="1:16" x14ac:dyDescent="0.35">
      <c r="A997" s="2" t="s">
        <v>6111</v>
      </c>
      <c r="B997" s="3">
        <v>43836</v>
      </c>
      <c r="C997" s="2" t="s">
        <v>6112</v>
      </c>
      <c r="D997" t="s">
        <v>6142</v>
      </c>
      <c r="E997" s="2">
        <v>1</v>
      </c>
      <c r="F997" s="2" t="s">
        <v>6113</v>
      </c>
      <c r="G997" s="2" t="s">
        <v>6114</v>
      </c>
      <c r="H997" t="s">
        <v>19</v>
      </c>
      <c r="I997" t="s">
        <v>6192</v>
      </c>
      <c r="J997" t="s">
        <v>6186</v>
      </c>
      <c r="K997" s="4">
        <v>2.5</v>
      </c>
      <c r="L997" s="5">
        <v>27.484999999999996</v>
      </c>
      <c r="M997" s="5">
        <v>27.484999999999996</v>
      </c>
      <c r="N997" t="s">
        <v>6219</v>
      </c>
      <c r="O997" t="s">
        <v>6222</v>
      </c>
      <c r="P997" t="s">
        <v>6191</v>
      </c>
    </row>
    <row r="998" spans="1:16" x14ac:dyDescent="0.35">
      <c r="A998" s="19" t="s">
        <v>6117</v>
      </c>
      <c r="B998" s="27">
        <v>44685</v>
      </c>
      <c r="C998" s="19" t="s">
        <v>6118</v>
      </c>
      <c r="D998" s="11" t="s">
        <v>6146</v>
      </c>
      <c r="E998" s="19">
        <v>5</v>
      </c>
      <c r="F998" s="19" t="s">
        <v>6119</v>
      </c>
      <c r="G998" s="19" t="s">
        <v>6223</v>
      </c>
      <c r="H998" s="11" t="s">
        <v>19</v>
      </c>
      <c r="I998" s="11" t="s">
        <v>6192</v>
      </c>
      <c r="J998" s="11" t="s">
        <v>6188</v>
      </c>
      <c r="K998" s="28">
        <v>0.5</v>
      </c>
      <c r="L998" s="29">
        <v>5.97</v>
      </c>
      <c r="M998" s="29">
        <v>29.849999999999998</v>
      </c>
      <c r="N998" s="11" t="s">
        <v>6219</v>
      </c>
      <c r="O998" s="11" t="s">
        <v>6221</v>
      </c>
      <c r="P998" s="11" t="s">
        <v>6191</v>
      </c>
    </row>
    <row r="999" spans="1:16" x14ac:dyDescent="0.35">
      <c r="A999" s="2" t="s">
        <v>6122</v>
      </c>
      <c r="B999" s="3">
        <v>43749</v>
      </c>
      <c r="C999" s="2" t="s">
        <v>6118</v>
      </c>
      <c r="D999" t="s">
        <v>6157</v>
      </c>
      <c r="E999" s="2">
        <v>4</v>
      </c>
      <c r="F999" s="2" t="s">
        <v>6119</v>
      </c>
      <c r="G999" s="2" t="s">
        <v>6223</v>
      </c>
      <c r="H999" t="s">
        <v>19</v>
      </c>
      <c r="I999" t="s">
        <v>6193</v>
      </c>
      <c r="J999" t="s">
        <v>6188</v>
      </c>
      <c r="K999" s="4">
        <v>0.5</v>
      </c>
      <c r="L999" s="5">
        <v>6.75</v>
      </c>
      <c r="M999" s="5">
        <v>27</v>
      </c>
      <c r="N999" t="s">
        <v>6216</v>
      </c>
      <c r="O999" t="s">
        <v>6221</v>
      </c>
      <c r="P999" t="s">
        <v>6191</v>
      </c>
    </row>
    <row r="1000" spans="1:16" x14ac:dyDescent="0.35">
      <c r="A1000" s="19" t="s">
        <v>6127</v>
      </c>
      <c r="B1000" s="27">
        <v>44411</v>
      </c>
      <c r="C1000" s="19" t="s">
        <v>6128</v>
      </c>
      <c r="D1000" s="11" t="s">
        <v>6147</v>
      </c>
      <c r="E1000" s="19">
        <v>1</v>
      </c>
      <c r="F1000" s="19" t="s">
        <v>6129</v>
      </c>
      <c r="G1000" s="19" t="s">
        <v>6130</v>
      </c>
      <c r="H1000" s="11" t="s">
        <v>19</v>
      </c>
      <c r="I1000" s="11" t="s">
        <v>6193</v>
      </c>
      <c r="J1000" s="11" t="s">
        <v>6187</v>
      </c>
      <c r="K1000" s="28">
        <v>1</v>
      </c>
      <c r="L1000" s="29">
        <v>9.9499999999999993</v>
      </c>
      <c r="M1000" s="29">
        <v>9.9499999999999993</v>
      </c>
      <c r="N1000" s="11" t="s">
        <v>6216</v>
      </c>
      <c r="O1000" s="11" t="s">
        <v>6224</v>
      </c>
      <c r="P1000" s="11" t="s">
        <v>6191</v>
      </c>
    </row>
    <row r="1001" spans="1:16" x14ac:dyDescent="0.35">
      <c r="A1001" s="30" t="s">
        <v>6133</v>
      </c>
      <c r="B1001" s="31">
        <v>44119</v>
      </c>
      <c r="C1001" s="30" t="s">
        <v>6134</v>
      </c>
      <c r="D1001" s="12" t="s">
        <v>6156</v>
      </c>
      <c r="E1001" s="30">
        <v>3</v>
      </c>
      <c r="F1001" s="30" t="s">
        <v>6135</v>
      </c>
      <c r="G1001" s="30" t="s">
        <v>6223</v>
      </c>
      <c r="H1001" s="12" t="s">
        <v>28</v>
      </c>
      <c r="I1001" s="12" t="s">
        <v>6194</v>
      </c>
      <c r="J1001" s="12" t="s">
        <v>6188</v>
      </c>
      <c r="K1001" s="32">
        <v>0.2</v>
      </c>
      <c r="L1001" s="33">
        <v>4.125</v>
      </c>
      <c r="M1001" s="33">
        <v>12.375</v>
      </c>
      <c r="N1001" s="12" t="s">
        <v>6217</v>
      </c>
      <c r="O1001" s="12" t="s">
        <v>6221</v>
      </c>
      <c r="P1001" s="12" t="s">
        <v>6190</v>
      </c>
    </row>
    <row r="1004" spans="1:16" x14ac:dyDescent="0.35">
      <c r="A1004" t="s">
        <v>490</v>
      </c>
      <c r="B1004">
        <f>_xlfn.XLOOKUP(A1004,orders!$A$2:$A$1001,orders!$M$2:$M$1001,,0)</f>
        <v>19.899999999999999</v>
      </c>
    </row>
  </sheetData>
  <phoneticPr fontId="3" type="noConversion"/>
  <conditionalFormatting sqref="A2:P1001">
    <cfRule type="expression" dxfId="1" priority="7">
      <formula>"CELL""row""=Row()"</formula>
    </cfRule>
  </conditionalFormatting>
  <dataValidations disablePrompts="1" count="1">
    <dataValidation type="list" allowBlank="1" showInputMessage="1" showErrorMessage="1" sqref="A1004" xr:uid="{F12D2215-397E-418D-BF7B-CC4DB3324287}">
      <formula1>$A$1:$A$1001</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6"/>
  <dimension ref="A1:I1003"/>
  <sheetViews>
    <sheetView workbookViewId="0">
      <selection activeCell="K22" sqref="K22"/>
    </sheetView>
  </sheetViews>
  <sheetFormatPr defaultRowHeight="14.5" x14ac:dyDescent="0.35"/>
  <cols>
    <col min="1" max="1" width="16.26953125" bestFit="1" customWidth="1"/>
    <col min="2" max="2" width="23.7265625" bestFit="1" customWidth="1"/>
    <col min="3" max="3" width="39.453125" bestFit="1" customWidth="1"/>
    <col min="4" max="4" width="18.26953125" bestFit="1" customWidth="1"/>
    <col min="5" max="5" width="27" bestFit="1" customWidth="1"/>
    <col min="6" max="6" width="20.7265625" bestFit="1" customWidth="1"/>
    <col min="7" max="7" width="15.453125" bestFit="1" customWidth="1"/>
    <col min="9" max="9" width="11.7265625" bestFit="1" customWidth="1"/>
  </cols>
  <sheetData>
    <row r="1" spans="1:9" x14ac:dyDescent="0.35">
      <c r="A1" s="2" t="s">
        <v>3</v>
      </c>
      <c r="B1" s="2" t="s">
        <v>4</v>
      </c>
      <c r="C1" s="2" t="s">
        <v>2</v>
      </c>
      <c r="D1" s="2" t="s">
        <v>317</v>
      </c>
      <c r="E1" s="2" t="s">
        <v>5</v>
      </c>
      <c r="F1" s="2" t="s">
        <v>6</v>
      </c>
      <c r="G1" s="2" t="s">
        <v>7</v>
      </c>
      <c r="H1" s="2" t="s">
        <v>8</v>
      </c>
      <c r="I1" s="2" t="s">
        <v>6189</v>
      </c>
    </row>
    <row r="2" spans="1:9" x14ac:dyDescent="0.35">
      <c r="A2" s="2" t="s">
        <v>491</v>
      </c>
      <c r="B2" t="str">
        <f>DGET($A$3:$I$1003,B1,$A$1:$A$2)</f>
        <v>Aloisia Allner</v>
      </c>
      <c r="C2" t="str">
        <f>DGET($A$3:$I$1003,C1,$A$1:$A$2)</f>
        <v>aallner0@lulu.com</v>
      </c>
    </row>
    <row r="3" spans="1:9" x14ac:dyDescent="0.35">
      <c r="A3" s="2" t="s">
        <v>3</v>
      </c>
      <c r="B3" s="2" t="s">
        <v>4</v>
      </c>
      <c r="C3" s="2" t="s">
        <v>2</v>
      </c>
      <c r="D3" s="2" t="s">
        <v>317</v>
      </c>
      <c r="E3" s="2" t="s">
        <v>5</v>
      </c>
      <c r="F3" s="2" t="s">
        <v>6</v>
      </c>
      <c r="G3" s="2" t="s">
        <v>7</v>
      </c>
      <c r="H3" s="2" t="s">
        <v>8</v>
      </c>
      <c r="I3" s="2" t="s">
        <v>6189</v>
      </c>
    </row>
    <row r="4" spans="1:9" x14ac:dyDescent="0.35">
      <c r="A4" s="2" t="s">
        <v>491</v>
      </c>
      <c r="B4" s="2" t="s">
        <v>492</v>
      </c>
      <c r="C4" s="2" t="s">
        <v>493</v>
      </c>
      <c r="D4" s="2" t="s">
        <v>494</v>
      </c>
      <c r="E4" s="2" t="s">
        <v>495</v>
      </c>
      <c r="F4" s="2" t="s">
        <v>266</v>
      </c>
      <c r="G4" s="2" t="s">
        <v>19</v>
      </c>
      <c r="H4" s="2">
        <v>7505</v>
      </c>
      <c r="I4" t="s">
        <v>6190</v>
      </c>
    </row>
    <row r="5" spans="1:9" x14ac:dyDescent="0.35">
      <c r="A5" s="2" t="s">
        <v>496</v>
      </c>
      <c r="B5" s="2" t="s">
        <v>497</v>
      </c>
      <c r="C5" s="2" t="s">
        <v>498</v>
      </c>
      <c r="D5" s="2" t="s">
        <v>499</v>
      </c>
      <c r="E5" s="2" t="s">
        <v>500</v>
      </c>
      <c r="F5" s="2" t="s">
        <v>329</v>
      </c>
      <c r="G5" s="2" t="s">
        <v>318</v>
      </c>
      <c r="H5" s="2" t="s">
        <v>330</v>
      </c>
      <c r="I5" t="s">
        <v>6191</v>
      </c>
    </row>
    <row r="6" spans="1:9" x14ac:dyDescent="0.35">
      <c r="A6" s="2" t="s">
        <v>502</v>
      </c>
      <c r="B6" s="2" t="s">
        <v>503</v>
      </c>
      <c r="C6" s="2" t="s">
        <v>504</v>
      </c>
      <c r="D6" s="2" t="s">
        <v>505</v>
      </c>
      <c r="E6" s="2" t="s">
        <v>506</v>
      </c>
      <c r="F6" s="2" t="s">
        <v>125</v>
      </c>
      <c r="G6" s="2" t="s">
        <v>19</v>
      </c>
      <c r="H6" s="2">
        <v>78205</v>
      </c>
      <c r="I6" t="s">
        <v>6190</v>
      </c>
    </row>
    <row r="7" spans="1:9" x14ac:dyDescent="0.35">
      <c r="A7" s="2" t="s">
        <v>507</v>
      </c>
      <c r="B7" s="2" t="s">
        <v>508</v>
      </c>
      <c r="C7" s="2" t="s">
        <v>509</v>
      </c>
      <c r="D7" s="2" t="s">
        <v>510</v>
      </c>
      <c r="E7" s="2" t="s">
        <v>511</v>
      </c>
      <c r="F7" s="2" t="s">
        <v>83</v>
      </c>
      <c r="G7" s="2" t="s">
        <v>19</v>
      </c>
      <c r="H7" s="2">
        <v>62711</v>
      </c>
      <c r="I7" t="s">
        <v>6190</v>
      </c>
    </row>
    <row r="8" spans="1:9" x14ac:dyDescent="0.35">
      <c r="A8" s="2" t="s">
        <v>513</v>
      </c>
      <c r="B8" s="2" t="s">
        <v>514</v>
      </c>
      <c r="C8" s="2"/>
      <c r="D8" s="2" t="s">
        <v>515</v>
      </c>
      <c r="E8" s="2" t="s">
        <v>516</v>
      </c>
      <c r="F8" s="2" t="s">
        <v>517</v>
      </c>
      <c r="G8" s="2" t="s">
        <v>318</v>
      </c>
      <c r="H8" s="2" t="s">
        <v>518</v>
      </c>
      <c r="I8" t="s">
        <v>6191</v>
      </c>
    </row>
    <row r="9" spans="1:9" x14ac:dyDescent="0.35">
      <c r="A9" s="2" t="s">
        <v>520</v>
      </c>
      <c r="B9" s="2" t="s">
        <v>521</v>
      </c>
      <c r="C9" s="2"/>
      <c r="D9" s="2" t="s">
        <v>522</v>
      </c>
      <c r="E9" s="2" t="s">
        <v>523</v>
      </c>
      <c r="F9" s="2" t="s">
        <v>110</v>
      </c>
      <c r="G9" s="2" t="s">
        <v>19</v>
      </c>
      <c r="H9" s="2">
        <v>18505</v>
      </c>
      <c r="I9" t="s">
        <v>6191</v>
      </c>
    </row>
    <row r="10" spans="1:9" x14ac:dyDescent="0.35">
      <c r="A10" s="2" t="s">
        <v>525</v>
      </c>
      <c r="B10" s="2" t="s">
        <v>526</v>
      </c>
      <c r="C10" s="2" t="s">
        <v>527</v>
      </c>
      <c r="D10" s="2" t="s">
        <v>528</v>
      </c>
      <c r="E10" s="2" t="s">
        <v>529</v>
      </c>
      <c r="F10" s="2" t="s">
        <v>203</v>
      </c>
      <c r="G10" s="2" t="s">
        <v>19</v>
      </c>
      <c r="H10" s="2">
        <v>45440</v>
      </c>
      <c r="I10" t="s">
        <v>6190</v>
      </c>
    </row>
    <row r="11" spans="1:9" x14ac:dyDescent="0.35">
      <c r="A11" s="2" t="s">
        <v>531</v>
      </c>
      <c r="B11" s="2" t="s">
        <v>532</v>
      </c>
      <c r="C11" s="2"/>
      <c r="D11" s="2" t="s">
        <v>533</v>
      </c>
      <c r="E11" s="2" t="s">
        <v>534</v>
      </c>
      <c r="F11" s="2" t="s">
        <v>386</v>
      </c>
      <c r="G11" s="2" t="s">
        <v>318</v>
      </c>
      <c r="H11" s="2" t="s">
        <v>322</v>
      </c>
      <c r="I11" t="s">
        <v>6190</v>
      </c>
    </row>
    <row r="12" spans="1:9" x14ac:dyDescent="0.35">
      <c r="A12" s="2" t="s">
        <v>536</v>
      </c>
      <c r="B12" s="2" t="s">
        <v>537</v>
      </c>
      <c r="C12" s="2" t="s">
        <v>538</v>
      </c>
      <c r="D12" s="2" t="s">
        <v>539</v>
      </c>
      <c r="E12" s="2" t="s">
        <v>540</v>
      </c>
      <c r="F12" s="2" t="s">
        <v>27</v>
      </c>
      <c r="G12" s="2" t="s">
        <v>19</v>
      </c>
      <c r="H12" s="2">
        <v>90045</v>
      </c>
      <c r="I12" t="s">
        <v>6191</v>
      </c>
    </row>
    <row r="13" spans="1:9" x14ac:dyDescent="0.35">
      <c r="A13" s="2" t="s">
        <v>542</v>
      </c>
      <c r="B13" s="2" t="s">
        <v>543</v>
      </c>
      <c r="C13" s="2" t="s">
        <v>544</v>
      </c>
      <c r="D13" s="2" t="s">
        <v>545</v>
      </c>
      <c r="E13" s="2" t="s">
        <v>546</v>
      </c>
      <c r="F13" s="2" t="s">
        <v>27</v>
      </c>
      <c r="G13" s="2" t="s">
        <v>19</v>
      </c>
      <c r="H13" s="2">
        <v>90065</v>
      </c>
      <c r="I13" t="s">
        <v>6191</v>
      </c>
    </row>
    <row r="14" spans="1:9" x14ac:dyDescent="0.35">
      <c r="A14" s="2" t="s">
        <v>548</v>
      </c>
      <c r="B14" s="2" t="s">
        <v>549</v>
      </c>
      <c r="C14" s="2" t="s">
        <v>550</v>
      </c>
      <c r="D14" s="2" t="s">
        <v>551</v>
      </c>
      <c r="E14" s="2" t="s">
        <v>552</v>
      </c>
      <c r="F14" s="2" t="s">
        <v>98</v>
      </c>
      <c r="G14" s="2" t="s">
        <v>19</v>
      </c>
      <c r="H14" s="2">
        <v>95160</v>
      </c>
      <c r="I14" t="s">
        <v>6191</v>
      </c>
    </row>
    <row r="15" spans="1:9" x14ac:dyDescent="0.35">
      <c r="A15" s="2" t="s">
        <v>554</v>
      </c>
      <c r="B15" s="2" t="s">
        <v>555</v>
      </c>
      <c r="C15" s="2" t="s">
        <v>556</v>
      </c>
      <c r="D15" s="2" t="s">
        <v>557</v>
      </c>
      <c r="E15" s="2" t="s">
        <v>558</v>
      </c>
      <c r="F15" s="2" t="s">
        <v>98</v>
      </c>
      <c r="G15" s="2" t="s">
        <v>19</v>
      </c>
      <c r="H15" s="2">
        <v>95194</v>
      </c>
      <c r="I15" t="s">
        <v>6190</v>
      </c>
    </row>
    <row r="16" spans="1:9" x14ac:dyDescent="0.35">
      <c r="A16" s="2" t="s">
        <v>560</v>
      </c>
      <c r="B16" s="2" t="s">
        <v>561</v>
      </c>
      <c r="C16" s="2" t="s">
        <v>562</v>
      </c>
      <c r="D16" s="2" t="s">
        <v>563</v>
      </c>
      <c r="E16" s="2" t="s">
        <v>564</v>
      </c>
      <c r="F16" s="2" t="s">
        <v>38</v>
      </c>
      <c r="G16" s="2" t="s">
        <v>19</v>
      </c>
      <c r="H16" s="2">
        <v>23285</v>
      </c>
      <c r="I16" t="s">
        <v>6191</v>
      </c>
    </row>
    <row r="17" spans="1:9" x14ac:dyDescent="0.35">
      <c r="A17" s="2" t="s">
        <v>566</v>
      </c>
      <c r="B17" s="2" t="s">
        <v>567</v>
      </c>
      <c r="C17" s="2" t="s">
        <v>568</v>
      </c>
      <c r="D17" s="2"/>
      <c r="E17" s="2" t="s">
        <v>569</v>
      </c>
      <c r="F17" s="2" t="s">
        <v>269</v>
      </c>
      <c r="G17" s="2" t="s">
        <v>19</v>
      </c>
      <c r="H17" s="2">
        <v>41905</v>
      </c>
      <c r="I17" t="s">
        <v>6191</v>
      </c>
    </row>
    <row r="18" spans="1:9" x14ac:dyDescent="0.35">
      <c r="A18" s="2" t="s">
        <v>571</v>
      </c>
      <c r="B18" s="2" t="s">
        <v>572</v>
      </c>
      <c r="C18" s="2" t="s">
        <v>573</v>
      </c>
      <c r="D18" s="2" t="s">
        <v>574</v>
      </c>
      <c r="E18" s="2" t="s">
        <v>575</v>
      </c>
      <c r="F18" s="2" t="s">
        <v>104</v>
      </c>
      <c r="G18" s="2" t="s">
        <v>19</v>
      </c>
      <c r="H18" s="2">
        <v>63131</v>
      </c>
      <c r="I18" t="s">
        <v>6190</v>
      </c>
    </row>
    <row r="19" spans="1:9" x14ac:dyDescent="0.35">
      <c r="A19" s="2" t="s">
        <v>577</v>
      </c>
      <c r="B19" s="2" t="s">
        <v>578</v>
      </c>
      <c r="C19" s="2" t="s">
        <v>579</v>
      </c>
      <c r="D19" s="2"/>
      <c r="E19" s="2" t="s">
        <v>580</v>
      </c>
      <c r="F19" s="2" t="s">
        <v>46</v>
      </c>
      <c r="G19" s="2" t="s">
        <v>19</v>
      </c>
      <c r="H19" s="2">
        <v>19172</v>
      </c>
      <c r="I19" t="s">
        <v>6191</v>
      </c>
    </row>
    <row r="20" spans="1:9" x14ac:dyDescent="0.35">
      <c r="A20" s="2" t="s">
        <v>582</v>
      </c>
      <c r="B20" s="2" t="s">
        <v>583</v>
      </c>
      <c r="C20" s="2" t="s">
        <v>584</v>
      </c>
      <c r="D20" s="2" t="s">
        <v>585</v>
      </c>
      <c r="E20" s="2" t="s">
        <v>586</v>
      </c>
      <c r="F20" s="2" t="s">
        <v>189</v>
      </c>
      <c r="G20" s="2" t="s">
        <v>19</v>
      </c>
      <c r="H20" s="2">
        <v>97271</v>
      </c>
      <c r="I20" t="s">
        <v>6191</v>
      </c>
    </row>
    <row r="21" spans="1:9" x14ac:dyDescent="0.35">
      <c r="A21" s="2" t="s">
        <v>588</v>
      </c>
      <c r="B21" s="2" t="s">
        <v>589</v>
      </c>
      <c r="C21" s="2" t="s">
        <v>590</v>
      </c>
      <c r="D21" s="2" t="s">
        <v>591</v>
      </c>
      <c r="E21" s="2" t="s">
        <v>592</v>
      </c>
      <c r="F21" s="2" t="s">
        <v>63</v>
      </c>
      <c r="G21" s="2" t="s">
        <v>19</v>
      </c>
      <c r="H21" s="2">
        <v>77240</v>
      </c>
      <c r="I21" t="s">
        <v>6191</v>
      </c>
    </row>
    <row r="22" spans="1:9" x14ac:dyDescent="0.35">
      <c r="A22" s="2" t="s">
        <v>594</v>
      </c>
      <c r="B22" s="2" t="s">
        <v>595</v>
      </c>
      <c r="C22" s="2" t="s">
        <v>596</v>
      </c>
      <c r="D22" s="2"/>
      <c r="E22" s="2" t="s">
        <v>597</v>
      </c>
      <c r="F22" s="2" t="s">
        <v>474</v>
      </c>
      <c r="G22" s="2" t="s">
        <v>318</v>
      </c>
      <c r="H22" s="2" t="s">
        <v>416</v>
      </c>
      <c r="I22" t="s">
        <v>6190</v>
      </c>
    </row>
    <row r="23" spans="1:9" x14ac:dyDescent="0.35">
      <c r="A23" s="2" t="s">
        <v>599</v>
      </c>
      <c r="B23" s="2" t="s">
        <v>600</v>
      </c>
      <c r="C23" s="2" t="s">
        <v>601</v>
      </c>
      <c r="D23" s="2" t="s">
        <v>602</v>
      </c>
      <c r="E23" s="2" t="s">
        <v>603</v>
      </c>
      <c r="F23" s="2" t="s">
        <v>57</v>
      </c>
      <c r="G23" s="2" t="s">
        <v>19</v>
      </c>
      <c r="H23" s="2">
        <v>10060</v>
      </c>
      <c r="I23" t="s">
        <v>6190</v>
      </c>
    </row>
    <row r="24" spans="1:9" x14ac:dyDescent="0.35">
      <c r="A24" s="2" t="s">
        <v>604</v>
      </c>
      <c r="B24" s="2" t="s">
        <v>605</v>
      </c>
      <c r="C24" s="2"/>
      <c r="D24" s="2" t="s">
        <v>606</v>
      </c>
      <c r="E24" s="2" t="s">
        <v>607</v>
      </c>
      <c r="F24" s="2" t="s">
        <v>435</v>
      </c>
      <c r="G24" s="2" t="s">
        <v>318</v>
      </c>
      <c r="H24" s="2" t="s">
        <v>334</v>
      </c>
      <c r="I24" t="s">
        <v>6190</v>
      </c>
    </row>
    <row r="25" spans="1:9" x14ac:dyDescent="0.35">
      <c r="A25" s="2" t="s">
        <v>609</v>
      </c>
      <c r="B25" s="2" t="s">
        <v>610</v>
      </c>
      <c r="C25" s="2" t="s">
        <v>611</v>
      </c>
      <c r="D25" s="2" t="s">
        <v>612</v>
      </c>
      <c r="E25" s="2" t="s">
        <v>613</v>
      </c>
      <c r="F25" s="2" t="s">
        <v>183</v>
      </c>
      <c r="G25" s="2" t="s">
        <v>19</v>
      </c>
      <c r="H25" s="2">
        <v>49560</v>
      </c>
      <c r="I25" t="s">
        <v>6191</v>
      </c>
    </row>
    <row r="26" spans="1:9" x14ac:dyDescent="0.35">
      <c r="A26" s="2" t="s">
        <v>615</v>
      </c>
      <c r="B26" s="2" t="s">
        <v>616</v>
      </c>
      <c r="C26" s="2" t="s">
        <v>617</v>
      </c>
      <c r="D26" s="2" t="s">
        <v>618</v>
      </c>
      <c r="E26" s="2" t="s">
        <v>619</v>
      </c>
      <c r="F26" s="2" t="s">
        <v>211</v>
      </c>
      <c r="G26" s="2" t="s">
        <v>19</v>
      </c>
      <c r="H26" s="2">
        <v>33982</v>
      </c>
      <c r="I26" t="s">
        <v>6190</v>
      </c>
    </row>
    <row r="27" spans="1:9" x14ac:dyDescent="0.35">
      <c r="A27" s="2" t="s">
        <v>621</v>
      </c>
      <c r="B27" s="2" t="s">
        <v>622</v>
      </c>
      <c r="C27" s="2" t="s">
        <v>623</v>
      </c>
      <c r="D27" s="2" t="s">
        <v>624</v>
      </c>
      <c r="E27" s="2" t="s">
        <v>625</v>
      </c>
      <c r="F27" s="2" t="s">
        <v>91</v>
      </c>
      <c r="G27" s="2" t="s">
        <v>19</v>
      </c>
      <c r="H27" s="2">
        <v>98682</v>
      </c>
      <c r="I27" t="s">
        <v>6190</v>
      </c>
    </row>
    <row r="28" spans="1:9" x14ac:dyDescent="0.35">
      <c r="A28" s="2" t="s">
        <v>627</v>
      </c>
      <c r="B28" s="2" t="s">
        <v>628</v>
      </c>
      <c r="C28" s="2" t="s">
        <v>629</v>
      </c>
      <c r="D28" s="2" t="s">
        <v>630</v>
      </c>
      <c r="E28" s="2" t="s">
        <v>631</v>
      </c>
      <c r="F28" s="2" t="s">
        <v>157</v>
      </c>
      <c r="G28" s="2" t="s">
        <v>19</v>
      </c>
      <c r="H28" s="2">
        <v>80150</v>
      </c>
      <c r="I28" t="s">
        <v>6191</v>
      </c>
    </row>
    <row r="29" spans="1:9" x14ac:dyDescent="0.35">
      <c r="A29" s="2" t="s">
        <v>633</v>
      </c>
      <c r="B29" s="2" t="s">
        <v>634</v>
      </c>
      <c r="C29" s="2"/>
      <c r="D29" s="2" t="s">
        <v>635</v>
      </c>
      <c r="E29" s="2" t="s">
        <v>636</v>
      </c>
      <c r="F29" s="2" t="s">
        <v>211</v>
      </c>
      <c r="G29" s="2" t="s">
        <v>19</v>
      </c>
      <c r="H29" s="2">
        <v>33982</v>
      </c>
      <c r="I29" t="s">
        <v>6190</v>
      </c>
    </row>
    <row r="30" spans="1:9" x14ac:dyDescent="0.35">
      <c r="A30" s="2" t="s">
        <v>638</v>
      </c>
      <c r="B30" s="2" t="s">
        <v>639</v>
      </c>
      <c r="C30" s="2" t="s">
        <v>640</v>
      </c>
      <c r="D30" s="2" t="s">
        <v>641</v>
      </c>
      <c r="E30" s="2" t="s">
        <v>642</v>
      </c>
      <c r="F30" s="2" t="s">
        <v>40</v>
      </c>
      <c r="G30" s="2" t="s">
        <v>19</v>
      </c>
      <c r="H30" s="2">
        <v>94975</v>
      </c>
      <c r="I30" t="s">
        <v>6190</v>
      </c>
    </row>
    <row r="31" spans="1:9" x14ac:dyDescent="0.35">
      <c r="A31" s="2" t="s">
        <v>644</v>
      </c>
      <c r="B31" s="2" t="s">
        <v>645</v>
      </c>
      <c r="C31" s="2" t="s">
        <v>646</v>
      </c>
      <c r="D31" s="2" t="s">
        <v>647</v>
      </c>
      <c r="E31" s="2" t="s">
        <v>648</v>
      </c>
      <c r="F31" s="2" t="s">
        <v>433</v>
      </c>
      <c r="G31" s="2" t="s">
        <v>318</v>
      </c>
      <c r="H31" s="2" t="s">
        <v>434</v>
      </c>
      <c r="I31" t="s">
        <v>6191</v>
      </c>
    </row>
    <row r="32" spans="1:9" x14ac:dyDescent="0.35">
      <c r="A32" s="2" t="s">
        <v>650</v>
      </c>
      <c r="B32" s="2" t="s">
        <v>651</v>
      </c>
      <c r="C32" s="2" t="s">
        <v>652</v>
      </c>
      <c r="D32" s="2" t="s">
        <v>653</v>
      </c>
      <c r="E32" s="2" t="s">
        <v>654</v>
      </c>
      <c r="F32" s="2" t="s">
        <v>347</v>
      </c>
      <c r="G32" s="2" t="s">
        <v>318</v>
      </c>
      <c r="H32" s="2" t="s">
        <v>348</v>
      </c>
      <c r="I32" t="s">
        <v>6191</v>
      </c>
    </row>
    <row r="33" spans="1:9" x14ac:dyDescent="0.35">
      <c r="A33" s="2" t="s">
        <v>656</v>
      </c>
      <c r="B33" s="2" t="s">
        <v>657</v>
      </c>
      <c r="C33" s="2" t="s">
        <v>658</v>
      </c>
      <c r="D33" s="2" t="s">
        <v>659</v>
      </c>
      <c r="E33" s="2" t="s">
        <v>660</v>
      </c>
      <c r="F33" s="2" t="s">
        <v>423</v>
      </c>
      <c r="G33" s="2" t="s">
        <v>318</v>
      </c>
      <c r="H33" s="2" t="s">
        <v>402</v>
      </c>
      <c r="I33" t="s">
        <v>6190</v>
      </c>
    </row>
    <row r="34" spans="1:9" x14ac:dyDescent="0.35">
      <c r="A34" s="2" t="s">
        <v>662</v>
      </c>
      <c r="B34" s="2" t="s">
        <v>663</v>
      </c>
      <c r="C34" s="2"/>
      <c r="D34" s="2" t="s">
        <v>664</v>
      </c>
      <c r="E34" s="2" t="s">
        <v>665</v>
      </c>
      <c r="F34" s="2" t="s">
        <v>133</v>
      </c>
      <c r="G34" s="2" t="s">
        <v>19</v>
      </c>
      <c r="H34" s="2">
        <v>80044</v>
      </c>
      <c r="I34" t="s">
        <v>6191</v>
      </c>
    </row>
    <row r="35" spans="1:9" x14ac:dyDescent="0.35">
      <c r="A35" s="2" t="s">
        <v>666</v>
      </c>
      <c r="B35" s="2" t="s">
        <v>667</v>
      </c>
      <c r="C35" s="2" t="s">
        <v>668</v>
      </c>
      <c r="D35" s="2" t="s">
        <v>669</v>
      </c>
      <c r="E35" s="2" t="s">
        <v>670</v>
      </c>
      <c r="F35" s="2" t="s">
        <v>132</v>
      </c>
      <c r="G35" s="2" t="s">
        <v>19</v>
      </c>
      <c r="H35" s="2">
        <v>11407</v>
      </c>
      <c r="I35" t="s">
        <v>6191</v>
      </c>
    </row>
    <row r="36" spans="1:9" x14ac:dyDescent="0.35">
      <c r="A36" s="2" t="s">
        <v>671</v>
      </c>
      <c r="B36" s="2" t="s">
        <v>672</v>
      </c>
      <c r="C36" s="2" t="s">
        <v>673</v>
      </c>
      <c r="D36" s="2" t="s">
        <v>674</v>
      </c>
      <c r="E36" s="2" t="s">
        <v>675</v>
      </c>
      <c r="F36" s="2" t="s">
        <v>349</v>
      </c>
      <c r="G36" s="2" t="s">
        <v>318</v>
      </c>
      <c r="H36" s="2" t="s">
        <v>350</v>
      </c>
      <c r="I36" t="s">
        <v>6190</v>
      </c>
    </row>
    <row r="37" spans="1:9" x14ac:dyDescent="0.35">
      <c r="A37" s="2" t="s">
        <v>677</v>
      </c>
      <c r="B37" s="2" t="s">
        <v>678</v>
      </c>
      <c r="C37" s="2" t="s">
        <v>679</v>
      </c>
      <c r="D37" s="2"/>
      <c r="E37" s="2" t="s">
        <v>680</v>
      </c>
      <c r="F37" s="2" t="s">
        <v>141</v>
      </c>
      <c r="G37" s="2" t="s">
        <v>19</v>
      </c>
      <c r="H37" s="2">
        <v>58207</v>
      </c>
      <c r="I37" t="s">
        <v>6191</v>
      </c>
    </row>
    <row r="38" spans="1:9" x14ac:dyDescent="0.35">
      <c r="A38" s="2" t="s">
        <v>682</v>
      </c>
      <c r="B38" s="2" t="s">
        <v>683</v>
      </c>
      <c r="C38" s="2" t="s">
        <v>684</v>
      </c>
      <c r="D38" s="2" t="s">
        <v>685</v>
      </c>
      <c r="E38" s="2" t="s">
        <v>686</v>
      </c>
      <c r="F38" s="2" t="s">
        <v>81</v>
      </c>
      <c r="G38" s="2" t="s">
        <v>28</v>
      </c>
      <c r="H38" s="2" t="s">
        <v>258</v>
      </c>
      <c r="I38" t="s">
        <v>6190</v>
      </c>
    </row>
    <row r="39" spans="1:9" x14ac:dyDescent="0.35">
      <c r="A39" s="2" t="s">
        <v>688</v>
      </c>
      <c r="B39" s="2" t="s">
        <v>689</v>
      </c>
      <c r="C39" s="2" t="s">
        <v>690</v>
      </c>
      <c r="D39" s="2" t="s">
        <v>691</v>
      </c>
      <c r="E39" s="2" t="s">
        <v>692</v>
      </c>
      <c r="F39" s="2" t="s">
        <v>48</v>
      </c>
      <c r="G39" s="2" t="s">
        <v>19</v>
      </c>
      <c r="H39" s="2">
        <v>25362</v>
      </c>
      <c r="I39" t="s">
        <v>6191</v>
      </c>
    </row>
    <row r="40" spans="1:9" x14ac:dyDescent="0.35">
      <c r="A40" s="2" t="s">
        <v>694</v>
      </c>
      <c r="B40" s="2" t="s">
        <v>695</v>
      </c>
      <c r="C40" s="2" t="s">
        <v>696</v>
      </c>
      <c r="D40" s="2" t="s">
        <v>697</v>
      </c>
      <c r="E40" s="2" t="s">
        <v>698</v>
      </c>
      <c r="F40" s="2" t="s">
        <v>88</v>
      </c>
      <c r="G40" s="2" t="s">
        <v>19</v>
      </c>
      <c r="H40" s="2">
        <v>72204</v>
      </c>
      <c r="I40" t="s">
        <v>6191</v>
      </c>
    </row>
    <row r="41" spans="1:9" x14ac:dyDescent="0.35">
      <c r="A41" s="2" t="s">
        <v>700</v>
      </c>
      <c r="B41" s="2" t="s">
        <v>701</v>
      </c>
      <c r="C41" s="2" t="s">
        <v>702</v>
      </c>
      <c r="D41" s="2" t="s">
        <v>703</v>
      </c>
      <c r="E41" s="2" t="s">
        <v>704</v>
      </c>
      <c r="F41" s="2" t="s">
        <v>42</v>
      </c>
      <c r="G41" s="2" t="s">
        <v>19</v>
      </c>
      <c r="H41" s="2">
        <v>80291</v>
      </c>
      <c r="I41" t="s">
        <v>6191</v>
      </c>
    </row>
    <row r="42" spans="1:9" x14ac:dyDescent="0.35">
      <c r="A42" s="2" t="s">
        <v>706</v>
      </c>
      <c r="B42" s="2" t="s">
        <v>707</v>
      </c>
      <c r="C42" s="2" t="s">
        <v>708</v>
      </c>
      <c r="D42" s="2" t="s">
        <v>709</v>
      </c>
      <c r="E42" s="2" t="s">
        <v>710</v>
      </c>
      <c r="F42" s="2" t="s">
        <v>33</v>
      </c>
      <c r="G42" s="2" t="s">
        <v>19</v>
      </c>
      <c r="H42" s="2">
        <v>55458</v>
      </c>
      <c r="I42" t="s">
        <v>6191</v>
      </c>
    </row>
    <row r="43" spans="1:9" x14ac:dyDescent="0.35">
      <c r="A43" s="2" t="s">
        <v>712</v>
      </c>
      <c r="B43" s="2" t="s">
        <v>713</v>
      </c>
      <c r="C43" s="2"/>
      <c r="D43" s="2"/>
      <c r="E43" s="2" t="s">
        <v>714</v>
      </c>
      <c r="F43" s="2" t="s">
        <v>126</v>
      </c>
      <c r="G43" s="2" t="s">
        <v>19</v>
      </c>
      <c r="H43" s="2">
        <v>85715</v>
      </c>
      <c r="I43" t="s">
        <v>6190</v>
      </c>
    </row>
    <row r="44" spans="1:9" x14ac:dyDescent="0.35">
      <c r="A44" s="2" t="s">
        <v>716</v>
      </c>
      <c r="B44" s="2" t="s">
        <v>717</v>
      </c>
      <c r="C44" s="2"/>
      <c r="D44" s="2" t="s">
        <v>718</v>
      </c>
      <c r="E44" s="2" t="s">
        <v>719</v>
      </c>
      <c r="F44" s="2" t="s">
        <v>69</v>
      </c>
      <c r="G44" s="2" t="s">
        <v>19</v>
      </c>
      <c r="H44" s="2">
        <v>70116</v>
      </c>
      <c r="I44" t="s">
        <v>6191</v>
      </c>
    </row>
    <row r="45" spans="1:9" x14ac:dyDescent="0.35">
      <c r="A45" s="2" t="s">
        <v>721</v>
      </c>
      <c r="B45" s="2" t="s">
        <v>722</v>
      </c>
      <c r="C45" s="2" t="s">
        <v>723</v>
      </c>
      <c r="D45" s="2" t="s">
        <v>724</v>
      </c>
      <c r="E45" s="2" t="s">
        <v>725</v>
      </c>
      <c r="F45" s="2" t="s">
        <v>71</v>
      </c>
      <c r="G45" s="2" t="s">
        <v>19</v>
      </c>
      <c r="H45" s="2">
        <v>6183</v>
      </c>
      <c r="I45" t="s">
        <v>6190</v>
      </c>
    </row>
    <row r="46" spans="1:9" x14ac:dyDescent="0.35">
      <c r="A46" s="2" t="s">
        <v>727</v>
      </c>
      <c r="B46" s="2" t="s">
        <v>728</v>
      </c>
      <c r="C46" s="2" t="s">
        <v>729</v>
      </c>
      <c r="D46" s="2" t="s">
        <v>730</v>
      </c>
      <c r="E46" s="2" t="s">
        <v>731</v>
      </c>
      <c r="F46" s="2" t="s">
        <v>732</v>
      </c>
      <c r="G46" s="2" t="s">
        <v>19</v>
      </c>
      <c r="H46" s="2">
        <v>84409</v>
      </c>
      <c r="I46" t="s">
        <v>6190</v>
      </c>
    </row>
    <row r="47" spans="1:9" x14ac:dyDescent="0.35">
      <c r="A47" s="2" t="s">
        <v>734</v>
      </c>
      <c r="B47" s="2" t="s">
        <v>735</v>
      </c>
      <c r="C47" s="2"/>
      <c r="D47" s="2" t="s">
        <v>736</v>
      </c>
      <c r="E47" s="2" t="s">
        <v>737</v>
      </c>
      <c r="F47" s="2" t="s">
        <v>241</v>
      </c>
      <c r="G47" s="2" t="s">
        <v>19</v>
      </c>
      <c r="H47" s="2">
        <v>2216</v>
      </c>
      <c r="I47" t="s">
        <v>6191</v>
      </c>
    </row>
    <row r="48" spans="1:9" x14ac:dyDescent="0.35">
      <c r="A48" s="2" t="s">
        <v>739</v>
      </c>
      <c r="B48" s="2" t="s">
        <v>740</v>
      </c>
      <c r="C48" s="2" t="s">
        <v>741</v>
      </c>
      <c r="D48" s="2" t="s">
        <v>742</v>
      </c>
      <c r="E48" s="2" t="s">
        <v>743</v>
      </c>
      <c r="F48" s="2" t="s">
        <v>219</v>
      </c>
      <c r="G48" s="2" t="s">
        <v>19</v>
      </c>
      <c r="H48" s="2">
        <v>14604</v>
      </c>
      <c r="I48" t="s">
        <v>6190</v>
      </c>
    </row>
    <row r="49" spans="1:9" x14ac:dyDescent="0.35">
      <c r="A49" s="2" t="s">
        <v>745</v>
      </c>
      <c r="B49" s="2" t="s">
        <v>746</v>
      </c>
      <c r="C49" s="2" t="s">
        <v>747</v>
      </c>
      <c r="D49" s="2" t="s">
        <v>748</v>
      </c>
      <c r="E49" s="2" t="s">
        <v>749</v>
      </c>
      <c r="F49" s="2" t="s">
        <v>94</v>
      </c>
      <c r="G49" s="2" t="s">
        <v>19</v>
      </c>
      <c r="H49" s="2">
        <v>10469</v>
      </c>
      <c r="I49" t="s">
        <v>6191</v>
      </c>
    </row>
    <row r="50" spans="1:9" x14ac:dyDescent="0.35">
      <c r="A50" s="2" t="s">
        <v>751</v>
      </c>
      <c r="B50" s="2" t="s">
        <v>752</v>
      </c>
      <c r="C50" s="2"/>
      <c r="D50" s="2" t="s">
        <v>753</v>
      </c>
      <c r="E50" s="2" t="s">
        <v>754</v>
      </c>
      <c r="F50" s="2" t="s">
        <v>144</v>
      </c>
      <c r="G50" s="2" t="s">
        <v>19</v>
      </c>
      <c r="H50" s="2">
        <v>35205</v>
      </c>
      <c r="I50" t="s">
        <v>6190</v>
      </c>
    </row>
    <row r="51" spans="1:9" x14ac:dyDescent="0.35">
      <c r="A51" s="2" t="s">
        <v>756</v>
      </c>
      <c r="B51" s="2" t="s">
        <v>757</v>
      </c>
      <c r="C51" s="2" t="s">
        <v>758</v>
      </c>
      <c r="D51" s="2" t="s">
        <v>759</v>
      </c>
      <c r="E51" s="2" t="s">
        <v>760</v>
      </c>
      <c r="F51" s="2" t="s">
        <v>272</v>
      </c>
      <c r="G51" s="2" t="s">
        <v>19</v>
      </c>
      <c r="H51" s="2">
        <v>92415</v>
      </c>
      <c r="I51" t="s">
        <v>6190</v>
      </c>
    </row>
    <row r="52" spans="1:9" x14ac:dyDescent="0.35">
      <c r="A52" s="2" t="s">
        <v>762</v>
      </c>
      <c r="B52" s="2" t="s">
        <v>763</v>
      </c>
      <c r="C52" s="2" t="s">
        <v>764</v>
      </c>
      <c r="D52" s="2"/>
      <c r="E52" s="2" t="s">
        <v>765</v>
      </c>
      <c r="F52" s="2" t="s">
        <v>128</v>
      </c>
      <c r="G52" s="2" t="s">
        <v>19</v>
      </c>
      <c r="H52" s="2">
        <v>23514</v>
      </c>
      <c r="I52" t="s">
        <v>6191</v>
      </c>
    </row>
    <row r="53" spans="1:9" x14ac:dyDescent="0.35">
      <c r="A53" s="2" t="s">
        <v>767</v>
      </c>
      <c r="B53" s="2" t="s">
        <v>768</v>
      </c>
      <c r="C53" s="2" t="s">
        <v>769</v>
      </c>
      <c r="D53" s="2" t="s">
        <v>770</v>
      </c>
      <c r="E53" s="2" t="s">
        <v>771</v>
      </c>
      <c r="F53" s="2" t="s">
        <v>47</v>
      </c>
      <c r="G53" s="2" t="s">
        <v>19</v>
      </c>
      <c r="H53" s="2">
        <v>20409</v>
      </c>
      <c r="I53" t="s">
        <v>6191</v>
      </c>
    </row>
    <row r="54" spans="1:9" x14ac:dyDescent="0.35">
      <c r="A54" s="2" t="s">
        <v>773</v>
      </c>
      <c r="B54" s="2" t="s">
        <v>774</v>
      </c>
      <c r="C54" s="2" t="s">
        <v>775</v>
      </c>
      <c r="D54" s="2" t="s">
        <v>776</v>
      </c>
      <c r="E54" s="2" t="s">
        <v>777</v>
      </c>
      <c r="F54" s="2" t="s">
        <v>271</v>
      </c>
      <c r="G54" s="2" t="s">
        <v>19</v>
      </c>
      <c r="H54" s="2">
        <v>33355</v>
      </c>
      <c r="I54" t="s">
        <v>6191</v>
      </c>
    </row>
    <row r="55" spans="1:9" x14ac:dyDescent="0.35">
      <c r="A55" s="2" t="s">
        <v>779</v>
      </c>
      <c r="B55" s="2" t="s">
        <v>780</v>
      </c>
      <c r="C55" s="2" t="s">
        <v>781</v>
      </c>
      <c r="D55" s="2" t="s">
        <v>782</v>
      </c>
      <c r="E55" s="2" t="s">
        <v>783</v>
      </c>
      <c r="F55" s="2" t="s">
        <v>329</v>
      </c>
      <c r="G55" s="2" t="s">
        <v>318</v>
      </c>
      <c r="H55" s="2" t="s">
        <v>330</v>
      </c>
      <c r="I55" t="s">
        <v>6190</v>
      </c>
    </row>
    <row r="56" spans="1:9" x14ac:dyDescent="0.35">
      <c r="A56" s="2" t="s">
        <v>785</v>
      </c>
      <c r="B56" s="2" t="s">
        <v>786</v>
      </c>
      <c r="C56" s="2" t="s">
        <v>787</v>
      </c>
      <c r="D56" s="2"/>
      <c r="E56" s="2" t="s">
        <v>788</v>
      </c>
      <c r="F56" s="2" t="s">
        <v>248</v>
      </c>
      <c r="G56" s="2" t="s">
        <v>28</v>
      </c>
      <c r="H56" s="2" t="s">
        <v>249</v>
      </c>
      <c r="I56" t="s">
        <v>6191</v>
      </c>
    </row>
    <row r="57" spans="1:9" x14ac:dyDescent="0.35">
      <c r="A57" s="2" t="s">
        <v>789</v>
      </c>
      <c r="B57" s="2" t="s">
        <v>790</v>
      </c>
      <c r="C57" s="2" t="s">
        <v>791</v>
      </c>
      <c r="D57" s="2" t="s">
        <v>792</v>
      </c>
      <c r="E57" s="2" t="s">
        <v>793</v>
      </c>
      <c r="F57" s="2" t="s">
        <v>138</v>
      </c>
      <c r="G57" s="2" t="s">
        <v>19</v>
      </c>
      <c r="H57" s="2">
        <v>84605</v>
      </c>
      <c r="I57" t="s">
        <v>6191</v>
      </c>
    </row>
    <row r="58" spans="1:9" x14ac:dyDescent="0.35">
      <c r="A58" s="2" t="s">
        <v>795</v>
      </c>
      <c r="B58" s="2" t="s">
        <v>796</v>
      </c>
      <c r="C58" s="2" t="s">
        <v>797</v>
      </c>
      <c r="D58" s="2" t="s">
        <v>798</v>
      </c>
      <c r="E58" s="2" t="s">
        <v>799</v>
      </c>
      <c r="F58" s="2" t="s">
        <v>260</v>
      </c>
      <c r="G58" s="2" t="s">
        <v>19</v>
      </c>
      <c r="H58" s="2">
        <v>43666</v>
      </c>
      <c r="I58" t="s">
        <v>6191</v>
      </c>
    </row>
    <row r="59" spans="1:9" x14ac:dyDescent="0.35">
      <c r="A59" s="2" t="s">
        <v>801</v>
      </c>
      <c r="B59" s="2" t="s">
        <v>802</v>
      </c>
      <c r="C59" s="2"/>
      <c r="D59" s="2" t="s">
        <v>803</v>
      </c>
      <c r="E59" s="2" t="s">
        <v>804</v>
      </c>
      <c r="F59" s="2" t="s">
        <v>135</v>
      </c>
      <c r="G59" s="2" t="s">
        <v>19</v>
      </c>
      <c r="H59" s="2">
        <v>8650</v>
      </c>
      <c r="I59" t="s">
        <v>6191</v>
      </c>
    </row>
    <row r="60" spans="1:9" x14ac:dyDescent="0.35">
      <c r="A60" s="2" t="s">
        <v>806</v>
      </c>
      <c r="B60" s="2" t="s">
        <v>807</v>
      </c>
      <c r="C60" s="2" t="s">
        <v>808</v>
      </c>
      <c r="D60" s="2" t="s">
        <v>809</v>
      </c>
      <c r="E60" s="2" t="s">
        <v>810</v>
      </c>
      <c r="F60" s="2" t="s">
        <v>137</v>
      </c>
      <c r="G60" s="2" t="s">
        <v>19</v>
      </c>
      <c r="H60" s="2">
        <v>33686</v>
      </c>
      <c r="I60" t="s">
        <v>6190</v>
      </c>
    </row>
    <row r="61" spans="1:9" x14ac:dyDescent="0.35">
      <c r="A61" s="2" t="s">
        <v>812</v>
      </c>
      <c r="B61" s="2" t="s">
        <v>813</v>
      </c>
      <c r="C61" s="2" t="s">
        <v>814</v>
      </c>
      <c r="D61" s="2" t="s">
        <v>815</v>
      </c>
      <c r="E61" s="2" t="s">
        <v>816</v>
      </c>
      <c r="F61" s="2" t="s">
        <v>250</v>
      </c>
      <c r="G61" s="2" t="s">
        <v>19</v>
      </c>
      <c r="H61" s="2">
        <v>32590</v>
      </c>
      <c r="I61" t="s">
        <v>6191</v>
      </c>
    </row>
    <row r="62" spans="1:9" x14ac:dyDescent="0.35">
      <c r="A62" s="2" t="s">
        <v>818</v>
      </c>
      <c r="B62" s="2" t="s">
        <v>819</v>
      </c>
      <c r="C62" s="2"/>
      <c r="D62" s="2" t="s">
        <v>820</v>
      </c>
      <c r="E62" s="2" t="s">
        <v>821</v>
      </c>
      <c r="F62" s="2" t="s">
        <v>234</v>
      </c>
      <c r="G62" s="2" t="s">
        <v>19</v>
      </c>
      <c r="H62" s="2">
        <v>33543</v>
      </c>
      <c r="I62" t="s">
        <v>6190</v>
      </c>
    </row>
    <row r="63" spans="1:9" x14ac:dyDescent="0.35">
      <c r="A63" s="2" t="s">
        <v>823</v>
      </c>
      <c r="B63" s="2" t="s">
        <v>824</v>
      </c>
      <c r="C63" s="2" t="s">
        <v>825</v>
      </c>
      <c r="D63" s="2"/>
      <c r="E63" s="2" t="s">
        <v>826</v>
      </c>
      <c r="F63" s="2" t="s">
        <v>173</v>
      </c>
      <c r="G63" s="2" t="s">
        <v>19</v>
      </c>
      <c r="H63" s="2">
        <v>55123</v>
      </c>
      <c r="I63" t="s">
        <v>6190</v>
      </c>
    </row>
    <row r="64" spans="1:9" x14ac:dyDescent="0.35">
      <c r="A64" s="2" t="s">
        <v>828</v>
      </c>
      <c r="B64" s="2" t="s">
        <v>829</v>
      </c>
      <c r="C64" s="2" t="s">
        <v>830</v>
      </c>
      <c r="D64" s="2" t="s">
        <v>831</v>
      </c>
      <c r="E64" s="2" t="s">
        <v>832</v>
      </c>
      <c r="F64" s="2" t="s">
        <v>66</v>
      </c>
      <c r="G64" s="2" t="s">
        <v>19</v>
      </c>
      <c r="H64" s="2">
        <v>46862</v>
      </c>
      <c r="I64" t="s">
        <v>6191</v>
      </c>
    </row>
    <row r="65" spans="1:9" x14ac:dyDescent="0.35">
      <c r="A65" s="2" t="s">
        <v>834</v>
      </c>
      <c r="B65" s="2" t="s">
        <v>835</v>
      </c>
      <c r="C65" s="2"/>
      <c r="D65" s="2" t="s">
        <v>836</v>
      </c>
      <c r="E65" s="2" t="s">
        <v>837</v>
      </c>
      <c r="F65" s="2" t="s">
        <v>151</v>
      </c>
      <c r="G65" s="2" t="s">
        <v>28</v>
      </c>
      <c r="H65" s="2" t="s">
        <v>152</v>
      </c>
      <c r="I65" t="s">
        <v>6190</v>
      </c>
    </row>
    <row r="66" spans="1:9" x14ac:dyDescent="0.35">
      <c r="A66" s="2" t="s">
        <v>839</v>
      </c>
      <c r="B66" s="2" t="s">
        <v>840</v>
      </c>
      <c r="C66" s="2"/>
      <c r="D66" s="2" t="s">
        <v>841</v>
      </c>
      <c r="E66" s="2" t="s">
        <v>842</v>
      </c>
      <c r="F66" s="2" t="s">
        <v>267</v>
      </c>
      <c r="G66" s="2" t="s">
        <v>19</v>
      </c>
      <c r="H66" s="2">
        <v>34114</v>
      </c>
      <c r="I66" t="s">
        <v>6190</v>
      </c>
    </row>
    <row r="67" spans="1:9" x14ac:dyDescent="0.35">
      <c r="A67" s="2" t="s">
        <v>844</v>
      </c>
      <c r="B67" s="2" t="s">
        <v>845</v>
      </c>
      <c r="C67" s="2" t="s">
        <v>846</v>
      </c>
      <c r="D67" s="2" t="s">
        <v>847</v>
      </c>
      <c r="E67" s="2" t="s">
        <v>848</v>
      </c>
      <c r="F67" s="2" t="s">
        <v>56</v>
      </c>
      <c r="G67" s="2" t="s">
        <v>19</v>
      </c>
      <c r="H67" s="2">
        <v>60681</v>
      </c>
      <c r="I67" t="s">
        <v>6191</v>
      </c>
    </row>
    <row r="68" spans="1:9" x14ac:dyDescent="0.35">
      <c r="A68" s="2" t="s">
        <v>850</v>
      </c>
      <c r="B68" s="2" t="s">
        <v>851</v>
      </c>
      <c r="C68" s="2"/>
      <c r="D68" s="2" t="s">
        <v>852</v>
      </c>
      <c r="E68" s="2" t="s">
        <v>853</v>
      </c>
      <c r="F68" s="2" t="s">
        <v>199</v>
      </c>
      <c r="G68" s="2" t="s">
        <v>19</v>
      </c>
      <c r="H68" s="2">
        <v>7104</v>
      </c>
      <c r="I68" t="s">
        <v>6190</v>
      </c>
    </row>
    <row r="69" spans="1:9" x14ac:dyDescent="0.35">
      <c r="A69" s="2" t="s">
        <v>855</v>
      </c>
      <c r="B69" s="2" t="s">
        <v>856</v>
      </c>
      <c r="C69" s="2" t="s">
        <v>857</v>
      </c>
      <c r="D69" s="2" t="s">
        <v>858</v>
      </c>
      <c r="E69" s="2" t="s">
        <v>859</v>
      </c>
      <c r="F69" s="2" t="s">
        <v>364</v>
      </c>
      <c r="G69" s="2" t="s">
        <v>19</v>
      </c>
      <c r="H69" s="2">
        <v>22184</v>
      </c>
      <c r="I69" t="s">
        <v>6190</v>
      </c>
    </row>
    <row r="70" spans="1:9" x14ac:dyDescent="0.35">
      <c r="A70" s="2" t="s">
        <v>861</v>
      </c>
      <c r="B70" s="2" t="s">
        <v>862</v>
      </c>
      <c r="C70" s="2" t="s">
        <v>863</v>
      </c>
      <c r="D70" s="2" t="s">
        <v>864</v>
      </c>
      <c r="E70" s="2" t="s">
        <v>865</v>
      </c>
      <c r="F70" s="2" t="s">
        <v>106</v>
      </c>
      <c r="G70" s="2" t="s">
        <v>19</v>
      </c>
      <c r="H70" s="2">
        <v>76178</v>
      </c>
      <c r="I70" t="s">
        <v>6190</v>
      </c>
    </row>
    <row r="71" spans="1:9" x14ac:dyDescent="0.35">
      <c r="A71" s="2" t="s">
        <v>867</v>
      </c>
      <c r="B71" s="2" t="s">
        <v>868</v>
      </c>
      <c r="C71" s="2" t="s">
        <v>869</v>
      </c>
      <c r="D71" s="2" t="s">
        <v>870</v>
      </c>
      <c r="E71" s="2" t="s">
        <v>871</v>
      </c>
      <c r="F71" s="2" t="s">
        <v>118</v>
      </c>
      <c r="G71" s="2" t="s">
        <v>19</v>
      </c>
      <c r="H71" s="2">
        <v>91505</v>
      </c>
      <c r="I71" t="s">
        <v>6191</v>
      </c>
    </row>
    <row r="72" spans="1:9" x14ac:dyDescent="0.35">
      <c r="A72" s="2" t="s">
        <v>873</v>
      </c>
      <c r="B72" s="2" t="s">
        <v>874</v>
      </c>
      <c r="C72" s="2" t="s">
        <v>875</v>
      </c>
      <c r="D72" s="2" t="s">
        <v>876</v>
      </c>
      <c r="E72" s="2" t="s">
        <v>877</v>
      </c>
      <c r="F72" s="2" t="s">
        <v>268</v>
      </c>
      <c r="G72" s="2" t="s">
        <v>19</v>
      </c>
      <c r="H72" s="2">
        <v>37665</v>
      </c>
      <c r="I72" t="s">
        <v>6191</v>
      </c>
    </row>
    <row r="73" spans="1:9" x14ac:dyDescent="0.35">
      <c r="A73" s="2" t="s">
        <v>879</v>
      </c>
      <c r="B73" s="2" t="s">
        <v>880</v>
      </c>
      <c r="C73" s="2" t="s">
        <v>881</v>
      </c>
      <c r="D73" s="2" t="s">
        <v>882</v>
      </c>
      <c r="E73" s="2" t="s">
        <v>883</v>
      </c>
      <c r="F73" s="2" t="s">
        <v>284</v>
      </c>
      <c r="G73" s="2" t="s">
        <v>28</v>
      </c>
      <c r="H73" s="2" t="s">
        <v>884</v>
      </c>
      <c r="I73" t="s">
        <v>6190</v>
      </c>
    </row>
    <row r="74" spans="1:9" x14ac:dyDescent="0.35">
      <c r="A74" s="2" t="s">
        <v>886</v>
      </c>
      <c r="B74" s="2" t="s">
        <v>887</v>
      </c>
      <c r="C74" s="2" t="s">
        <v>888</v>
      </c>
      <c r="D74" s="2" t="s">
        <v>889</v>
      </c>
      <c r="E74" s="2" t="s">
        <v>890</v>
      </c>
      <c r="F74" s="2" t="s">
        <v>39</v>
      </c>
      <c r="G74" s="2" t="s">
        <v>19</v>
      </c>
      <c r="H74" s="2">
        <v>43231</v>
      </c>
      <c r="I74" t="s">
        <v>6191</v>
      </c>
    </row>
    <row r="75" spans="1:9" x14ac:dyDescent="0.35">
      <c r="A75" s="2" t="s">
        <v>892</v>
      </c>
      <c r="B75" s="2" t="s">
        <v>893</v>
      </c>
      <c r="C75" s="2" t="s">
        <v>894</v>
      </c>
      <c r="D75" s="2" t="s">
        <v>895</v>
      </c>
      <c r="E75" s="2" t="s">
        <v>896</v>
      </c>
      <c r="F75" s="2" t="s">
        <v>408</v>
      </c>
      <c r="G75" s="2" t="s">
        <v>318</v>
      </c>
      <c r="H75" s="2" t="s">
        <v>343</v>
      </c>
      <c r="I75" t="s">
        <v>6191</v>
      </c>
    </row>
    <row r="76" spans="1:9" x14ac:dyDescent="0.35">
      <c r="A76" s="2" t="s">
        <v>898</v>
      </c>
      <c r="B76" s="2" t="s">
        <v>899</v>
      </c>
      <c r="C76" s="2"/>
      <c r="D76" s="2" t="s">
        <v>900</v>
      </c>
      <c r="E76" s="2" t="s">
        <v>901</v>
      </c>
      <c r="F76" s="2" t="s">
        <v>69</v>
      </c>
      <c r="G76" s="2" t="s">
        <v>19</v>
      </c>
      <c r="H76" s="2">
        <v>70183</v>
      </c>
      <c r="I76" t="s">
        <v>6191</v>
      </c>
    </row>
    <row r="77" spans="1:9" x14ac:dyDescent="0.35">
      <c r="A77" s="2" t="s">
        <v>903</v>
      </c>
      <c r="B77" s="2" t="s">
        <v>904</v>
      </c>
      <c r="C77" s="2"/>
      <c r="D77" s="2" t="s">
        <v>905</v>
      </c>
      <c r="E77" s="2" t="s">
        <v>906</v>
      </c>
      <c r="F77" s="2" t="s">
        <v>35</v>
      </c>
      <c r="G77" s="2" t="s">
        <v>19</v>
      </c>
      <c r="H77" s="2">
        <v>28230</v>
      </c>
      <c r="I77" t="s">
        <v>6190</v>
      </c>
    </row>
    <row r="78" spans="1:9" x14ac:dyDescent="0.35">
      <c r="A78" s="2" t="s">
        <v>908</v>
      </c>
      <c r="B78" s="2" t="s">
        <v>909</v>
      </c>
      <c r="C78" s="2" t="s">
        <v>910</v>
      </c>
      <c r="D78" s="2" t="s">
        <v>911</v>
      </c>
      <c r="E78" s="2" t="s">
        <v>912</v>
      </c>
      <c r="F78" s="2" t="s">
        <v>83</v>
      </c>
      <c r="G78" s="2" t="s">
        <v>19</v>
      </c>
      <c r="H78" s="2">
        <v>1114</v>
      </c>
      <c r="I78" t="s">
        <v>6190</v>
      </c>
    </row>
    <row r="79" spans="1:9" x14ac:dyDescent="0.35">
      <c r="A79" s="2" t="s">
        <v>914</v>
      </c>
      <c r="B79" s="2" t="s">
        <v>915</v>
      </c>
      <c r="C79" s="2" t="s">
        <v>916</v>
      </c>
      <c r="D79" s="2" t="s">
        <v>917</v>
      </c>
      <c r="E79" s="2" t="s">
        <v>918</v>
      </c>
      <c r="F79" s="2" t="s">
        <v>327</v>
      </c>
      <c r="G79" s="2" t="s">
        <v>318</v>
      </c>
      <c r="H79" s="2" t="s">
        <v>321</v>
      </c>
      <c r="I79" t="s">
        <v>6190</v>
      </c>
    </row>
    <row r="80" spans="1:9" x14ac:dyDescent="0.35">
      <c r="A80" s="2" t="s">
        <v>920</v>
      </c>
      <c r="B80" s="2" t="s">
        <v>921</v>
      </c>
      <c r="C80" s="2"/>
      <c r="D80" s="2" t="s">
        <v>922</v>
      </c>
      <c r="E80" s="2" t="s">
        <v>923</v>
      </c>
      <c r="F80" s="2" t="s">
        <v>482</v>
      </c>
      <c r="G80" s="2" t="s">
        <v>318</v>
      </c>
      <c r="H80" s="2" t="s">
        <v>359</v>
      </c>
      <c r="I80" t="s">
        <v>6190</v>
      </c>
    </row>
    <row r="81" spans="1:9" x14ac:dyDescent="0.35">
      <c r="A81" s="2" t="s">
        <v>925</v>
      </c>
      <c r="B81" s="2" t="s">
        <v>926</v>
      </c>
      <c r="C81" s="2" t="s">
        <v>927</v>
      </c>
      <c r="D81" s="2" t="s">
        <v>928</v>
      </c>
      <c r="E81" s="2" t="s">
        <v>929</v>
      </c>
      <c r="F81" s="2" t="s">
        <v>212</v>
      </c>
      <c r="G81" s="2" t="s">
        <v>19</v>
      </c>
      <c r="H81" s="2">
        <v>79705</v>
      </c>
      <c r="I81" t="s">
        <v>6191</v>
      </c>
    </row>
    <row r="82" spans="1:9" x14ac:dyDescent="0.35">
      <c r="A82" s="2" t="s">
        <v>931</v>
      </c>
      <c r="B82" s="2" t="s">
        <v>932</v>
      </c>
      <c r="C82" s="2" t="s">
        <v>933</v>
      </c>
      <c r="D82" s="2" t="s">
        <v>934</v>
      </c>
      <c r="E82" s="2" t="s">
        <v>935</v>
      </c>
      <c r="F82" s="2" t="s">
        <v>52</v>
      </c>
      <c r="G82" s="2" t="s">
        <v>19</v>
      </c>
      <c r="H82" s="2">
        <v>75323</v>
      </c>
      <c r="I82" t="s">
        <v>6190</v>
      </c>
    </row>
    <row r="83" spans="1:9" x14ac:dyDescent="0.35">
      <c r="A83" s="2" t="s">
        <v>937</v>
      </c>
      <c r="B83" s="2" t="s">
        <v>938</v>
      </c>
      <c r="C83" s="2" t="s">
        <v>939</v>
      </c>
      <c r="D83" s="2" t="s">
        <v>940</v>
      </c>
      <c r="E83" s="2" t="s">
        <v>941</v>
      </c>
      <c r="F83" s="2" t="s">
        <v>288</v>
      </c>
      <c r="G83" s="2" t="s">
        <v>19</v>
      </c>
      <c r="H83" s="2">
        <v>20189</v>
      </c>
      <c r="I83" t="s">
        <v>6191</v>
      </c>
    </row>
    <row r="84" spans="1:9" x14ac:dyDescent="0.35">
      <c r="A84" s="2" t="s">
        <v>943</v>
      </c>
      <c r="B84" s="2" t="s">
        <v>944</v>
      </c>
      <c r="C84" s="2" t="s">
        <v>945</v>
      </c>
      <c r="D84" s="2" t="s">
        <v>946</v>
      </c>
      <c r="E84" s="2" t="s">
        <v>947</v>
      </c>
      <c r="F84" s="2" t="s">
        <v>149</v>
      </c>
      <c r="G84" s="2" t="s">
        <v>19</v>
      </c>
      <c r="H84" s="2">
        <v>94627</v>
      </c>
      <c r="I84" t="s">
        <v>6190</v>
      </c>
    </row>
    <row r="85" spans="1:9" x14ac:dyDescent="0.35">
      <c r="A85" s="2" t="s">
        <v>949</v>
      </c>
      <c r="B85" s="2" t="s">
        <v>950</v>
      </c>
      <c r="C85" s="2" t="s">
        <v>951</v>
      </c>
      <c r="D85" s="2" t="s">
        <v>952</v>
      </c>
      <c r="E85" s="2" t="s">
        <v>953</v>
      </c>
      <c r="F85" s="2" t="s">
        <v>78</v>
      </c>
      <c r="G85" s="2" t="s">
        <v>19</v>
      </c>
      <c r="H85" s="2">
        <v>80930</v>
      </c>
      <c r="I85" t="s">
        <v>6190</v>
      </c>
    </row>
    <row r="86" spans="1:9" x14ac:dyDescent="0.35">
      <c r="A86" s="2" t="s">
        <v>955</v>
      </c>
      <c r="B86" s="2" t="s">
        <v>956</v>
      </c>
      <c r="C86" s="2" t="s">
        <v>957</v>
      </c>
      <c r="D86" s="2" t="s">
        <v>958</v>
      </c>
      <c r="E86" s="2" t="s">
        <v>959</v>
      </c>
      <c r="F86" s="2" t="s">
        <v>456</v>
      </c>
      <c r="G86" s="2" t="s">
        <v>318</v>
      </c>
      <c r="H86" s="2" t="s">
        <v>457</v>
      </c>
      <c r="I86" t="s">
        <v>6190</v>
      </c>
    </row>
    <row r="87" spans="1:9" x14ac:dyDescent="0.35">
      <c r="A87" s="2" t="s">
        <v>961</v>
      </c>
      <c r="B87" s="2" t="s">
        <v>962</v>
      </c>
      <c r="C87" s="2"/>
      <c r="D87" s="2" t="s">
        <v>963</v>
      </c>
      <c r="E87" s="2" t="s">
        <v>964</v>
      </c>
      <c r="F87" s="2" t="s">
        <v>120</v>
      </c>
      <c r="G87" s="2" t="s">
        <v>19</v>
      </c>
      <c r="H87" s="2">
        <v>14205</v>
      </c>
      <c r="I87" t="s">
        <v>6190</v>
      </c>
    </row>
    <row r="88" spans="1:9" x14ac:dyDescent="0.35">
      <c r="A88" s="2" t="s">
        <v>966</v>
      </c>
      <c r="B88" s="2" t="s">
        <v>967</v>
      </c>
      <c r="C88" s="2" t="s">
        <v>968</v>
      </c>
      <c r="D88" s="2" t="s">
        <v>969</v>
      </c>
      <c r="E88" s="2" t="s">
        <v>970</v>
      </c>
      <c r="F88" s="2" t="s">
        <v>30</v>
      </c>
      <c r="G88" s="2" t="s">
        <v>19</v>
      </c>
      <c r="H88" s="2">
        <v>93715</v>
      </c>
      <c r="I88" t="s">
        <v>6191</v>
      </c>
    </row>
    <row r="89" spans="1:9" x14ac:dyDescent="0.35">
      <c r="A89" s="2" t="s">
        <v>972</v>
      </c>
      <c r="B89" s="2" t="s">
        <v>973</v>
      </c>
      <c r="C89" s="2" t="s">
        <v>974</v>
      </c>
      <c r="D89" s="2"/>
      <c r="E89" s="2" t="s">
        <v>975</v>
      </c>
      <c r="F89" s="2" t="s">
        <v>106</v>
      </c>
      <c r="G89" s="2" t="s">
        <v>19</v>
      </c>
      <c r="H89" s="2">
        <v>76121</v>
      </c>
      <c r="I89" t="s">
        <v>6191</v>
      </c>
    </row>
    <row r="90" spans="1:9" x14ac:dyDescent="0.35">
      <c r="A90" s="2" t="s">
        <v>976</v>
      </c>
      <c r="B90" s="2" t="s">
        <v>977</v>
      </c>
      <c r="C90" s="2" t="s">
        <v>978</v>
      </c>
      <c r="D90" s="2"/>
      <c r="E90" s="2" t="s">
        <v>979</v>
      </c>
      <c r="F90" s="2" t="s">
        <v>77</v>
      </c>
      <c r="G90" s="2" t="s">
        <v>19</v>
      </c>
      <c r="H90" s="2">
        <v>73179</v>
      </c>
      <c r="I90" t="s">
        <v>6190</v>
      </c>
    </row>
    <row r="91" spans="1:9" x14ac:dyDescent="0.35">
      <c r="A91" s="2" t="s">
        <v>981</v>
      </c>
      <c r="B91" s="2" t="s">
        <v>982</v>
      </c>
      <c r="C91" s="2" t="s">
        <v>983</v>
      </c>
      <c r="D91" s="2"/>
      <c r="E91" s="2" t="s">
        <v>984</v>
      </c>
      <c r="F91" s="2" t="s">
        <v>289</v>
      </c>
      <c r="G91" s="2" t="s">
        <v>19</v>
      </c>
      <c r="H91" s="2">
        <v>77705</v>
      </c>
      <c r="I91" t="s">
        <v>6191</v>
      </c>
    </row>
    <row r="92" spans="1:9" x14ac:dyDescent="0.35">
      <c r="A92" s="2" t="s">
        <v>986</v>
      </c>
      <c r="B92" s="2" t="s">
        <v>987</v>
      </c>
      <c r="C92" s="2" t="s">
        <v>988</v>
      </c>
      <c r="D92" s="2"/>
      <c r="E92" s="2" t="s">
        <v>989</v>
      </c>
      <c r="F92" s="2" t="s">
        <v>122</v>
      </c>
      <c r="G92" s="2" t="s">
        <v>19</v>
      </c>
      <c r="H92" s="2">
        <v>89519</v>
      </c>
      <c r="I92" t="s">
        <v>6191</v>
      </c>
    </row>
    <row r="93" spans="1:9" x14ac:dyDescent="0.35">
      <c r="A93" s="2" t="s">
        <v>991</v>
      </c>
      <c r="B93" s="2" t="s">
        <v>992</v>
      </c>
      <c r="C93" s="2" t="s">
        <v>993</v>
      </c>
      <c r="D93" s="2" t="s">
        <v>994</v>
      </c>
      <c r="E93" s="2" t="s">
        <v>995</v>
      </c>
      <c r="F93" s="2" t="s">
        <v>116</v>
      </c>
      <c r="G93" s="2" t="s">
        <v>19</v>
      </c>
      <c r="H93" s="2">
        <v>64136</v>
      </c>
      <c r="I93" t="s">
        <v>6191</v>
      </c>
    </row>
    <row r="94" spans="1:9" x14ac:dyDescent="0.35">
      <c r="A94" s="2" t="s">
        <v>997</v>
      </c>
      <c r="B94" s="2" t="s">
        <v>998</v>
      </c>
      <c r="C94" s="2"/>
      <c r="D94" s="2" t="s">
        <v>999</v>
      </c>
      <c r="E94" s="2" t="s">
        <v>1000</v>
      </c>
      <c r="F94" s="2" t="s">
        <v>329</v>
      </c>
      <c r="G94" s="2" t="s">
        <v>318</v>
      </c>
      <c r="H94" s="2" t="s">
        <v>330</v>
      </c>
      <c r="I94" t="s">
        <v>6190</v>
      </c>
    </row>
    <row r="95" spans="1:9" x14ac:dyDescent="0.35">
      <c r="A95" s="2" t="s">
        <v>1002</v>
      </c>
      <c r="B95" s="2" t="s">
        <v>1003</v>
      </c>
      <c r="C95" s="2" t="s">
        <v>1004</v>
      </c>
      <c r="D95" s="2" t="s">
        <v>1005</v>
      </c>
      <c r="E95" s="2" t="s">
        <v>1006</v>
      </c>
      <c r="F95" s="2" t="s">
        <v>153</v>
      </c>
      <c r="G95" s="2" t="s">
        <v>19</v>
      </c>
      <c r="H95" s="2">
        <v>92878</v>
      </c>
      <c r="I95" t="s">
        <v>6191</v>
      </c>
    </row>
    <row r="96" spans="1:9" x14ac:dyDescent="0.35">
      <c r="A96" s="2" t="s">
        <v>1008</v>
      </c>
      <c r="B96" s="2" t="s">
        <v>1009</v>
      </c>
      <c r="C96" s="2"/>
      <c r="D96" s="2" t="s">
        <v>1010</v>
      </c>
      <c r="E96" s="2" t="s">
        <v>1011</v>
      </c>
      <c r="F96" s="2" t="s">
        <v>123</v>
      </c>
      <c r="G96" s="2" t="s">
        <v>19</v>
      </c>
      <c r="H96" s="2">
        <v>78759</v>
      </c>
      <c r="I96" t="s">
        <v>6190</v>
      </c>
    </row>
    <row r="97" spans="1:9" x14ac:dyDescent="0.35">
      <c r="A97" s="2" t="s">
        <v>1013</v>
      </c>
      <c r="B97" s="2" t="s">
        <v>1014</v>
      </c>
      <c r="C97" s="2" t="s">
        <v>1015</v>
      </c>
      <c r="D97" s="2" t="s">
        <v>1016</v>
      </c>
      <c r="E97" s="2" t="s">
        <v>1017</v>
      </c>
      <c r="F97" s="2" t="s">
        <v>113</v>
      </c>
      <c r="G97" s="2" t="s">
        <v>28</v>
      </c>
      <c r="H97" s="2" t="s">
        <v>114</v>
      </c>
      <c r="I97" t="s">
        <v>6190</v>
      </c>
    </row>
    <row r="98" spans="1:9" x14ac:dyDescent="0.35">
      <c r="A98" s="2" t="s">
        <v>1019</v>
      </c>
      <c r="B98" s="2" t="s">
        <v>1020</v>
      </c>
      <c r="C98" s="2"/>
      <c r="D98" s="2"/>
      <c r="E98" s="2" t="s">
        <v>1021</v>
      </c>
      <c r="F98" s="2" t="s">
        <v>387</v>
      </c>
      <c r="G98" s="2" t="s">
        <v>318</v>
      </c>
      <c r="H98" s="2" t="s">
        <v>388</v>
      </c>
      <c r="I98" t="s">
        <v>6190</v>
      </c>
    </row>
    <row r="99" spans="1:9" x14ac:dyDescent="0.35">
      <c r="A99" s="2" t="s">
        <v>1023</v>
      </c>
      <c r="B99" s="2" t="s">
        <v>1024</v>
      </c>
      <c r="C99" s="2" t="s">
        <v>1025</v>
      </c>
      <c r="D99" s="2"/>
      <c r="E99" s="2" t="s">
        <v>1026</v>
      </c>
      <c r="F99" s="2" t="s">
        <v>30</v>
      </c>
      <c r="G99" s="2" t="s">
        <v>19</v>
      </c>
      <c r="H99" s="2">
        <v>93762</v>
      </c>
      <c r="I99" t="s">
        <v>6191</v>
      </c>
    </row>
    <row r="100" spans="1:9" x14ac:dyDescent="0.35">
      <c r="A100" s="2" t="s">
        <v>1028</v>
      </c>
      <c r="B100" s="2" t="s">
        <v>1029</v>
      </c>
      <c r="C100" s="2" t="s">
        <v>1030</v>
      </c>
      <c r="D100" s="2"/>
      <c r="E100" s="2" t="s">
        <v>1031</v>
      </c>
      <c r="F100" s="2" t="s">
        <v>104</v>
      </c>
      <c r="G100" s="2" t="s">
        <v>19</v>
      </c>
      <c r="H100" s="2">
        <v>63150</v>
      </c>
      <c r="I100" t="s">
        <v>6191</v>
      </c>
    </row>
    <row r="101" spans="1:9" x14ac:dyDescent="0.35">
      <c r="A101" s="2" t="s">
        <v>1033</v>
      </c>
      <c r="B101" s="2" t="s">
        <v>1034</v>
      </c>
      <c r="C101" s="2" t="s">
        <v>1035</v>
      </c>
      <c r="D101" s="2" t="s">
        <v>1036</v>
      </c>
      <c r="E101" s="2" t="s">
        <v>1037</v>
      </c>
      <c r="F101" s="2" t="s">
        <v>30</v>
      </c>
      <c r="G101" s="2" t="s">
        <v>19</v>
      </c>
      <c r="H101" s="2">
        <v>93726</v>
      </c>
      <c r="I101" t="s">
        <v>6191</v>
      </c>
    </row>
    <row r="102" spans="1:9" x14ac:dyDescent="0.35">
      <c r="A102" s="2" t="s">
        <v>1039</v>
      </c>
      <c r="B102" s="2" t="s">
        <v>1040</v>
      </c>
      <c r="C102" s="2"/>
      <c r="D102" s="2" t="s">
        <v>1041</v>
      </c>
      <c r="E102" s="2" t="s">
        <v>1042</v>
      </c>
      <c r="F102" s="2" t="s">
        <v>384</v>
      </c>
      <c r="G102" s="2" t="s">
        <v>318</v>
      </c>
      <c r="H102" s="2" t="s">
        <v>369</v>
      </c>
      <c r="I102" t="s">
        <v>6191</v>
      </c>
    </row>
    <row r="103" spans="1:9" x14ac:dyDescent="0.35">
      <c r="A103" s="2" t="s">
        <v>1044</v>
      </c>
      <c r="B103" s="2" t="s">
        <v>1045</v>
      </c>
      <c r="C103" s="2"/>
      <c r="D103" s="2" t="s">
        <v>1046</v>
      </c>
      <c r="E103" s="2" t="s">
        <v>1047</v>
      </c>
      <c r="F103" s="2" t="s">
        <v>39</v>
      </c>
      <c r="G103" s="2" t="s">
        <v>19</v>
      </c>
      <c r="H103" s="2">
        <v>43210</v>
      </c>
      <c r="I103" t="s">
        <v>6190</v>
      </c>
    </row>
    <row r="104" spans="1:9" x14ac:dyDescent="0.35">
      <c r="A104" s="2" t="s">
        <v>1049</v>
      </c>
      <c r="B104" s="2" t="s">
        <v>1050</v>
      </c>
      <c r="C104" s="2"/>
      <c r="D104" s="2" t="s">
        <v>1051</v>
      </c>
      <c r="E104" s="2" t="s">
        <v>1052</v>
      </c>
      <c r="F104" s="2" t="s">
        <v>291</v>
      </c>
      <c r="G104" s="2" t="s">
        <v>19</v>
      </c>
      <c r="H104" s="2">
        <v>95205</v>
      </c>
      <c r="I104" t="s">
        <v>6190</v>
      </c>
    </row>
    <row r="105" spans="1:9" x14ac:dyDescent="0.35">
      <c r="A105" s="2" t="s">
        <v>1054</v>
      </c>
      <c r="B105" s="2" t="s">
        <v>1055</v>
      </c>
      <c r="C105" s="2" t="s">
        <v>1056</v>
      </c>
      <c r="D105" s="2" t="s">
        <v>1057</v>
      </c>
      <c r="E105" s="2" t="s">
        <v>1058</v>
      </c>
      <c r="F105" s="2" t="s">
        <v>437</v>
      </c>
      <c r="G105" s="2" t="s">
        <v>318</v>
      </c>
      <c r="H105" s="2" t="s">
        <v>438</v>
      </c>
      <c r="I105" t="s">
        <v>6190</v>
      </c>
    </row>
    <row r="106" spans="1:9" x14ac:dyDescent="0.35">
      <c r="A106" s="2" t="s">
        <v>1060</v>
      </c>
      <c r="B106" s="2" t="s">
        <v>1061</v>
      </c>
      <c r="C106" s="2" t="s">
        <v>1062</v>
      </c>
      <c r="D106" s="2" t="s">
        <v>1063</v>
      </c>
      <c r="E106" s="2" t="s">
        <v>1064</v>
      </c>
      <c r="F106" s="2" t="s">
        <v>417</v>
      </c>
      <c r="G106" s="2" t="s">
        <v>318</v>
      </c>
      <c r="H106" s="2" t="s">
        <v>369</v>
      </c>
      <c r="I106" t="s">
        <v>6190</v>
      </c>
    </row>
    <row r="107" spans="1:9" x14ac:dyDescent="0.35">
      <c r="A107" s="2" t="s">
        <v>1066</v>
      </c>
      <c r="B107" s="2" t="s">
        <v>1067</v>
      </c>
      <c r="C107" s="2" t="s">
        <v>1068</v>
      </c>
      <c r="D107" s="2" t="s">
        <v>1069</v>
      </c>
      <c r="E107" s="2" t="s">
        <v>1070</v>
      </c>
      <c r="F107" s="2" t="s">
        <v>219</v>
      </c>
      <c r="G107" s="2" t="s">
        <v>19</v>
      </c>
      <c r="H107" s="2">
        <v>14652</v>
      </c>
      <c r="I107" t="s">
        <v>6191</v>
      </c>
    </row>
    <row r="108" spans="1:9" x14ac:dyDescent="0.35">
      <c r="A108" s="2" t="s">
        <v>1072</v>
      </c>
      <c r="B108" s="2" t="s">
        <v>1073</v>
      </c>
      <c r="C108" s="2" t="s">
        <v>1074</v>
      </c>
      <c r="D108" s="2" t="s">
        <v>1075</v>
      </c>
      <c r="E108" s="2" t="s">
        <v>1076</v>
      </c>
      <c r="F108" s="2" t="s">
        <v>142</v>
      </c>
      <c r="G108" s="2" t="s">
        <v>19</v>
      </c>
      <c r="H108" s="2">
        <v>35487</v>
      </c>
      <c r="I108" t="s">
        <v>6191</v>
      </c>
    </row>
    <row r="109" spans="1:9" x14ac:dyDescent="0.35">
      <c r="A109" s="2" t="s">
        <v>1078</v>
      </c>
      <c r="B109" s="2" t="s">
        <v>1079</v>
      </c>
      <c r="C109" s="2" t="s">
        <v>1080</v>
      </c>
      <c r="D109" s="2" t="s">
        <v>1081</v>
      </c>
      <c r="E109" s="2" t="s">
        <v>1082</v>
      </c>
      <c r="F109" s="2" t="s">
        <v>63</v>
      </c>
      <c r="G109" s="2" t="s">
        <v>19</v>
      </c>
      <c r="H109" s="2">
        <v>77260</v>
      </c>
      <c r="I109" t="s">
        <v>6190</v>
      </c>
    </row>
    <row r="110" spans="1:9" x14ac:dyDescent="0.35">
      <c r="A110" s="2" t="s">
        <v>1084</v>
      </c>
      <c r="B110" s="2" t="s">
        <v>1085</v>
      </c>
      <c r="C110" s="2" t="s">
        <v>1086</v>
      </c>
      <c r="D110" s="2" t="s">
        <v>1087</v>
      </c>
      <c r="E110" s="2" t="s">
        <v>1088</v>
      </c>
      <c r="F110" s="2" t="s">
        <v>50</v>
      </c>
      <c r="G110" s="2" t="s">
        <v>19</v>
      </c>
      <c r="H110" s="2">
        <v>88514</v>
      </c>
      <c r="I110" t="s">
        <v>6191</v>
      </c>
    </row>
    <row r="111" spans="1:9" x14ac:dyDescent="0.35">
      <c r="A111" s="2" t="s">
        <v>1090</v>
      </c>
      <c r="B111" s="2" t="s">
        <v>1091</v>
      </c>
      <c r="C111" s="2" t="s">
        <v>1092</v>
      </c>
      <c r="D111" s="2" t="s">
        <v>1093</v>
      </c>
      <c r="E111" s="2" t="s">
        <v>1094</v>
      </c>
      <c r="F111" s="2" t="s">
        <v>78</v>
      </c>
      <c r="G111" s="2" t="s">
        <v>19</v>
      </c>
      <c r="H111" s="2">
        <v>80935</v>
      </c>
      <c r="I111" t="s">
        <v>6190</v>
      </c>
    </row>
    <row r="112" spans="1:9" x14ac:dyDescent="0.35">
      <c r="A112" s="2" t="s">
        <v>1096</v>
      </c>
      <c r="B112" s="2" t="s">
        <v>1097</v>
      </c>
      <c r="C112" s="2"/>
      <c r="D112" s="2" t="s">
        <v>1098</v>
      </c>
      <c r="E112" s="2" t="s">
        <v>1099</v>
      </c>
      <c r="F112" s="2" t="s">
        <v>66</v>
      </c>
      <c r="G112" s="2" t="s">
        <v>19</v>
      </c>
      <c r="H112" s="2">
        <v>46862</v>
      </c>
      <c r="I112" t="s">
        <v>6191</v>
      </c>
    </row>
    <row r="113" spans="1:9" x14ac:dyDescent="0.35">
      <c r="A113" s="2" t="s">
        <v>1101</v>
      </c>
      <c r="B113" s="2" t="s">
        <v>1102</v>
      </c>
      <c r="C113" s="2" t="s">
        <v>1103</v>
      </c>
      <c r="D113" s="2" t="s">
        <v>1104</v>
      </c>
      <c r="E113" s="2" t="s">
        <v>1105</v>
      </c>
      <c r="F113" s="2" t="s">
        <v>235</v>
      </c>
      <c r="G113" s="2" t="s">
        <v>19</v>
      </c>
      <c r="H113" s="2">
        <v>11054</v>
      </c>
      <c r="I113" t="s">
        <v>6190</v>
      </c>
    </row>
    <row r="114" spans="1:9" x14ac:dyDescent="0.35">
      <c r="A114" s="2" t="s">
        <v>1107</v>
      </c>
      <c r="B114" s="2" t="s">
        <v>1108</v>
      </c>
      <c r="C114" s="2" t="s">
        <v>1109</v>
      </c>
      <c r="D114" s="2" t="s">
        <v>1110</v>
      </c>
      <c r="E114" s="2" t="s">
        <v>1111</v>
      </c>
      <c r="F114" s="2" t="s">
        <v>83</v>
      </c>
      <c r="G114" s="2" t="s">
        <v>19</v>
      </c>
      <c r="H114" s="2">
        <v>1105</v>
      </c>
      <c r="I114" t="s">
        <v>6190</v>
      </c>
    </row>
    <row r="115" spans="1:9" x14ac:dyDescent="0.35">
      <c r="A115" s="2" t="s">
        <v>1113</v>
      </c>
      <c r="B115" s="2" t="s">
        <v>1114</v>
      </c>
      <c r="C115" s="2" t="s">
        <v>1115</v>
      </c>
      <c r="D115" s="2"/>
      <c r="E115" s="2" t="s">
        <v>1116</v>
      </c>
      <c r="F115" s="2" t="s">
        <v>250</v>
      </c>
      <c r="G115" s="2" t="s">
        <v>19</v>
      </c>
      <c r="H115" s="2">
        <v>32575</v>
      </c>
      <c r="I115" t="s">
        <v>6191</v>
      </c>
    </row>
    <row r="116" spans="1:9" x14ac:dyDescent="0.35">
      <c r="A116" s="2" t="s">
        <v>1118</v>
      </c>
      <c r="B116" s="2" t="s">
        <v>1119</v>
      </c>
      <c r="C116" s="2" t="s">
        <v>1120</v>
      </c>
      <c r="D116" s="2" t="s">
        <v>1121</v>
      </c>
      <c r="E116" s="2" t="s">
        <v>1122</v>
      </c>
      <c r="F116" s="2" t="s">
        <v>38</v>
      </c>
      <c r="G116" s="2" t="s">
        <v>19</v>
      </c>
      <c r="H116" s="2">
        <v>23242</v>
      </c>
      <c r="I116" t="s">
        <v>6191</v>
      </c>
    </row>
    <row r="117" spans="1:9" x14ac:dyDescent="0.35">
      <c r="A117" s="2" t="s">
        <v>1124</v>
      </c>
      <c r="B117" s="2" t="s">
        <v>1125</v>
      </c>
      <c r="C117" s="2" t="s">
        <v>1126</v>
      </c>
      <c r="D117" s="2" t="s">
        <v>1127</v>
      </c>
      <c r="E117" s="2" t="s">
        <v>1128</v>
      </c>
      <c r="F117" s="2" t="s">
        <v>432</v>
      </c>
      <c r="G117" s="2" t="s">
        <v>318</v>
      </c>
      <c r="H117" s="2" t="s">
        <v>420</v>
      </c>
      <c r="I117" t="s">
        <v>6191</v>
      </c>
    </row>
    <row r="118" spans="1:9" x14ac:dyDescent="0.35">
      <c r="A118" s="2" t="s">
        <v>1130</v>
      </c>
      <c r="B118" s="2" t="s">
        <v>1131</v>
      </c>
      <c r="C118" s="2"/>
      <c r="D118" s="2" t="s">
        <v>1132</v>
      </c>
      <c r="E118" s="2" t="s">
        <v>1133</v>
      </c>
      <c r="F118" s="2" t="s">
        <v>26</v>
      </c>
      <c r="G118" s="2" t="s">
        <v>19</v>
      </c>
      <c r="H118" s="2">
        <v>25705</v>
      </c>
      <c r="I118" t="s">
        <v>6191</v>
      </c>
    </row>
    <row r="119" spans="1:9" x14ac:dyDescent="0.35">
      <c r="A119" s="2" t="s">
        <v>1135</v>
      </c>
      <c r="B119" s="2" t="s">
        <v>1136</v>
      </c>
      <c r="C119" s="2" t="s">
        <v>1137</v>
      </c>
      <c r="D119" s="2" t="s">
        <v>1138</v>
      </c>
      <c r="E119" s="2" t="s">
        <v>1139</v>
      </c>
      <c r="F119" s="2" t="s">
        <v>144</v>
      </c>
      <c r="G119" s="2" t="s">
        <v>28</v>
      </c>
      <c r="H119" s="2" t="s">
        <v>145</v>
      </c>
      <c r="I119" t="s">
        <v>6191</v>
      </c>
    </row>
    <row r="120" spans="1:9" x14ac:dyDescent="0.35">
      <c r="A120" s="2" t="s">
        <v>1141</v>
      </c>
      <c r="B120" s="2" t="s">
        <v>1142</v>
      </c>
      <c r="C120" s="2" t="s">
        <v>1143</v>
      </c>
      <c r="D120" s="2" t="s">
        <v>1144</v>
      </c>
      <c r="E120" s="2" t="s">
        <v>1145</v>
      </c>
      <c r="F120" s="2" t="s">
        <v>411</v>
      </c>
      <c r="G120" s="2" t="s">
        <v>318</v>
      </c>
      <c r="H120" s="2" t="s">
        <v>412</v>
      </c>
      <c r="I120" t="s">
        <v>6190</v>
      </c>
    </row>
    <row r="121" spans="1:9" x14ac:dyDescent="0.35">
      <c r="A121" s="2" t="s">
        <v>1147</v>
      </c>
      <c r="B121" s="2" t="s">
        <v>1148</v>
      </c>
      <c r="C121" s="2" t="s">
        <v>1149</v>
      </c>
      <c r="D121" s="2" t="s">
        <v>1150</v>
      </c>
      <c r="E121" s="2" t="s">
        <v>1151</v>
      </c>
      <c r="F121" s="2" t="s">
        <v>203</v>
      </c>
      <c r="G121" s="2" t="s">
        <v>19</v>
      </c>
      <c r="H121" s="2">
        <v>45432</v>
      </c>
      <c r="I121" t="s">
        <v>6191</v>
      </c>
    </row>
    <row r="122" spans="1:9" x14ac:dyDescent="0.35">
      <c r="A122" s="2" t="s">
        <v>1153</v>
      </c>
      <c r="B122" s="2" t="s">
        <v>1154</v>
      </c>
      <c r="C122" s="2" t="s">
        <v>1155</v>
      </c>
      <c r="D122" s="2" t="s">
        <v>1156</v>
      </c>
      <c r="E122" s="2" t="s">
        <v>1157</v>
      </c>
      <c r="F122" s="2" t="s">
        <v>72</v>
      </c>
      <c r="G122" s="2" t="s">
        <v>19</v>
      </c>
      <c r="H122" s="2">
        <v>99507</v>
      </c>
      <c r="I122" t="s">
        <v>6190</v>
      </c>
    </row>
    <row r="123" spans="1:9" x14ac:dyDescent="0.35">
      <c r="A123" s="2" t="s">
        <v>1159</v>
      </c>
      <c r="B123" s="2" t="s">
        <v>1160</v>
      </c>
      <c r="C123" s="2" t="s">
        <v>1161</v>
      </c>
      <c r="D123" s="2" t="s">
        <v>1162</v>
      </c>
      <c r="E123" s="2" t="s">
        <v>1163</v>
      </c>
      <c r="F123" s="2" t="s">
        <v>130</v>
      </c>
      <c r="G123" s="2" t="s">
        <v>19</v>
      </c>
      <c r="H123" s="2">
        <v>37215</v>
      </c>
      <c r="I123" t="s">
        <v>6191</v>
      </c>
    </row>
    <row r="124" spans="1:9" x14ac:dyDescent="0.35">
      <c r="A124" s="2" t="s">
        <v>1164</v>
      </c>
      <c r="B124" s="2" t="s">
        <v>1165</v>
      </c>
      <c r="C124" s="2" t="s">
        <v>1166</v>
      </c>
      <c r="D124" s="2" t="s">
        <v>1167</v>
      </c>
      <c r="E124" s="2" t="s">
        <v>1168</v>
      </c>
      <c r="F124" s="2" t="s">
        <v>27</v>
      </c>
      <c r="G124" s="2" t="s">
        <v>19</v>
      </c>
      <c r="H124" s="2">
        <v>90040</v>
      </c>
      <c r="I124" t="s">
        <v>6190</v>
      </c>
    </row>
    <row r="125" spans="1:9" x14ac:dyDescent="0.35">
      <c r="A125" s="2" t="s">
        <v>1169</v>
      </c>
      <c r="B125" s="2" t="s">
        <v>1170</v>
      </c>
      <c r="C125" s="2" t="s">
        <v>1171</v>
      </c>
      <c r="D125" s="2" t="s">
        <v>1172</v>
      </c>
      <c r="E125" s="2" t="s">
        <v>1173</v>
      </c>
      <c r="F125" s="2" t="s">
        <v>35</v>
      </c>
      <c r="G125" s="2" t="s">
        <v>19</v>
      </c>
      <c r="H125" s="2">
        <v>28289</v>
      </c>
      <c r="I125" t="s">
        <v>6191</v>
      </c>
    </row>
    <row r="126" spans="1:9" x14ac:dyDescent="0.35">
      <c r="A126" s="2" t="s">
        <v>1175</v>
      </c>
      <c r="B126" s="2" t="s">
        <v>1176</v>
      </c>
      <c r="C126" s="2" t="s">
        <v>1177</v>
      </c>
      <c r="D126" s="2" t="s">
        <v>1178</v>
      </c>
      <c r="E126" s="2" t="s">
        <v>1179</v>
      </c>
      <c r="F126" s="2" t="s">
        <v>42</v>
      </c>
      <c r="G126" s="2" t="s">
        <v>19</v>
      </c>
      <c r="H126" s="2">
        <v>80217</v>
      </c>
      <c r="I126" t="s">
        <v>6190</v>
      </c>
    </row>
    <row r="127" spans="1:9" x14ac:dyDescent="0.35">
      <c r="A127" s="2" t="s">
        <v>1181</v>
      </c>
      <c r="B127" s="2" t="s">
        <v>1182</v>
      </c>
      <c r="C127" s="2" t="s">
        <v>1183</v>
      </c>
      <c r="D127" s="2" t="s">
        <v>1184</v>
      </c>
      <c r="E127" s="2" t="s">
        <v>1185</v>
      </c>
      <c r="F127" s="2" t="s">
        <v>165</v>
      </c>
      <c r="G127" s="2" t="s">
        <v>19</v>
      </c>
      <c r="H127" s="2">
        <v>6912</v>
      </c>
      <c r="I127" t="s">
        <v>6191</v>
      </c>
    </row>
    <row r="128" spans="1:9" x14ac:dyDescent="0.35">
      <c r="A128" s="2" t="s">
        <v>1187</v>
      </c>
      <c r="B128" s="2" t="s">
        <v>1188</v>
      </c>
      <c r="C128" s="2" t="s">
        <v>1189</v>
      </c>
      <c r="D128" s="2" t="s">
        <v>1190</v>
      </c>
      <c r="E128" s="2" t="s">
        <v>1191</v>
      </c>
      <c r="F128" s="2" t="s">
        <v>311</v>
      </c>
      <c r="G128" s="2" t="s">
        <v>19</v>
      </c>
      <c r="H128" s="2">
        <v>23605</v>
      </c>
      <c r="I128" t="s">
        <v>6190</v>
      </c>
    </row>
    <row r="129" spans="1:9" x14ac:dyDescent="0.35">
      <c r="A129" s="2" t="s">
        <v>1193</v>
      </c>
      <c r="B129" s="2" t="s">
        <v>1194</v>
      </c>
      <c r="C129" s="2" t="s">
        <v>1195</v>
      </c>
      <c r="D129" s="2" t="s">
        <v>1196</v>
      </c>
      <c r="E129" s="2" t="s">
        <v>1197</v>
      </c>
      <c r="F129" s="2" t="s">
        <v>447</v>
      </c>
      <c r="G129" s="2" t="s">
        <v>318</v>
      </c>
      <c r="H129" s="2" t="s">
        <v>410</v>
      </c>
      <c r="I129" t="s">
        <v>6190</v>
      </c>
    </row>
    <row r="130" spans="1:9" x14ac:dyDescent="0.35">
      <c r="A130" s="2" t="s">
        <v>1199</v>
      </c>
      <c r="B130" s="2" t="s">
        <v>1200</v>
      </c>
      <c r="C130" s="2" t="s">
        <v>1201</v>
      </c>
      <c r="D130" s="2" t="s">
        <v>1202</v>
      </c>
      <c r="E130" s="2" t="s">
        <v>1203</v>
      </c>
      <c r="F130" s="2" t="s">
        <v>72</v>
      </c>
      <c r="G130" s="2" t="s">
        <v>19</v>
      </c>
      <c r="H130" s="2">
        <v>99599</v>
      </c>
      <c r="I130" t="s">
        <v>6191</v>
      </c>
    </row>
    <row r="131" spans="1:9" x14ac:dyDescent="0.35">
      <c r="A131" s="2" t="s">
        <v>1205</v>
      </c>
      <c r="B131" s="2" t="s">
        <v>1206</v>
      </c>
      <c r="C131" s="2" t="s">
        <v>1207</v>
      </c>
      <c r="D131" s="2" t="s">
        <v>1208</v>
      </c>
      <c r="E131" s="2" t="s">
        <v>1209</v>
      </c>
      <c r="F131" s="2" t="s">
        <v>289</v>
      </c>
      <c r="G131" s="2" t="s">
        <v>318</v>
      </c>
      <c r="H131" s="2" t="s">
        <v>444</v>
      </c>
      <c r="I131" t="s">
        <v>6191</v>
      </c>
    </row>
    <row r="132" spans="1:9" x14ac:dyDescent="0.35">
      <c r="A132" s="2" t="s">
        <v>1211</v>
      </c>
      <c r="B132" s="2" t="s">
        <v>1212</v>
      </c>
      <c r="C132" s="2" t="s">
        <v>1213</v>
      </c>
      <c r="D132" s="2" t="s">
        <v>1214</v>
      </c>
      <c r="E132" s="2" t="s">
        <v>1215</v>
      </c>
      <c r="F132" s="2" t="s">
        <v>97</v>
      </c>
      <c r="G132" s="2" t="s">
        <v>19</v>
      </c>
      <c r="H132" s="2">
        <v>58122</v>
      </c>
      <c r="I132" t="s">
        <v>6191</v>
      </c>
    </row>
    <row r="133" spans="1:9" x14ac:dyDescent="0.35">
      <c r="A133" s="2" t="s">
        <v>1217</v>
      </c>
      <c r="B133" s="2" t="s">
        <v>1218</v>
      </c>
      <c r="C133" s="2" t="s">
        <v>1219</v>
      </c>
      <c r="D133" s="2" t="s">
        <v>1220</v>
      </c>
      <c r="E133" s="2" t="s">
        <v>1221</v>
      </c>
      <c r="F133" s="2" t="s">
        <v>95</v>
      </c>
      <c r="G133" s="2" t="s">
        <v>19</v>
      </c>
      <c r="H133" s="2">
        <v>47737</v>
      </c>
      <c r="I133" t="s">
        <v>6190</v>
      </c>
    </row>
    <row r="134" spans="1:9" x14ac:dyDescent="0.35">
      <c r="A134" s="2" t="s">
        <v>1223</v>
      </c>
      <c r="B134" s="2" t="s">
        <v>1224</v>
      </c>
      <c r="C134" s="2"/>
      <c r="D134" s="2" t="s">
        <v>1225</v>
      </c>
      <c r="E134" s="2" t="s">
        <v>1226</v>
      </c>
      <c r="F134" s="2" t="s">
        <v>432</v>
      </c>
      <c r="G134" s="2" t="s">
        <v>318</v>
      </c>
      <c r="H134" s="2" t="s">
        <v>420</v>
      </c>
      <c r="I134" t="s">
        <v>6190</v>
      </c>
    </row>
    <row r="135" spans="1:9" x14ac:dyDescent="0.35">
      <c r="A135" s="2" t="s">
        <v>1228</v>
      </c>
      <c r="B135" s="2" t="s">
        <v>1229</v>
      </c>
      <c r="C135" s="2" t="s">
        <v>1230</v>
      </c>
      <c r="D135" s="2" t="s">
        <v>1231</v>
      </c>
      <c r="E135" s="2" t="s">
        <v>1232</v>
      </c>
      <c r="F135" s="2" t="s">
        <v>35</v>
      </c>
      <c r="G135" s="2" t="s">
        <v>19</v>
      </c>
      <c r="H135" s="2">
        <v>28210</v>
      </c>
      <c r="I135" t="s">
        <v>6190</v>
      </c>
    </row>
    <row r="136" spans="1:9" x14ac:dyDescent="0.35">
      <c r="A136" s="2" t="s">
        <v>1234</v>
      </c>
      <c r="B136" s="2" t="s">
        <v>1235</v>
      </c>
      <c r="C136" s="2" t="s">
        <v>1236</v>
      </c>
      <c r="D136" s="2" t="s">
        <v>1237</v>
      </c>
      <c r="E136" s="2" t="s">
        <v>1238</v>
      </c>
      <c r="F136" s="2" t="s">
        <v>223</v>
      </c>
      <c r="G136" s="2" t="s">
        <v>19</v>
      </c>
      <c r="H136" s="2">
        <v>35815</v>
      </c>
      <c r="I136" t="s">
        <v>6190</v>
      </c>
    </row>
    <row r="137" spans="1:9" x14ac:dyDescent="0.35">
      <c r="A137" s="2" t="s">
        <v>1240</v>
      </c>
      <c r="B137" s="2" t="s">
        <v>1241</v>
      </c>
      <c r="C137" s="2" t="s">
        <v>1242</v>
      </c>
      <c r="D137" s="2" t="s">
        <v>1243</v>
      </c>
      <c r="E137" s="2" t="s">
        <v>1244</v>
      </c>
      <c r="F137" s="2" t="s">
        <v>178</v>
      </c>
      <c r="G137" s="2" t="s">
        <v>19</v>
      </c>
      <c r="H137" s="2">
        <v>92725</v>
      </c>
      <c r="I137" t="s">
        <v>6191</v>
      </c>
    </row>
    <row r="138" spans="1:9" x14ac:dyDescent="0.35">
      <c r="A138" s="2" t="s">
        <v>1246</v>
      </c>
      <c r="B138" s="2" t="s">
        <v>1247</v>
      </c>
      <c r="C138" s="2"/>
      <c r="D138" s="2"/>
      <c r="E138" s="2" t="s">
        <v>1248</v>
      </c>
      <c r="F138" s="2" t="s">
        <v>47</v>
      </c>
      <c r="G138" s="2" t="s">
        <v>19</v>
      </c>
      <c r="H138" s="2">
        <v>20520</v>
      </c>
      <c r="I138" t="s">
        <v>6190</v>
      </c>
    </row>
    <row r="139" spans="1:9" x14ac:dyDescent="0.35">
      <c r="A139" s="2" t="s">
        <v>1250</v>
      </c>
      <c r="B139" s="2" t="s">
        <v>1251</v>
      </c>
      <c r="C139" s="2" t="s">
        <v>1252</v>
      </c>
      <c r="D139" s="2" t="s">
        <v>1253</v>
      </c>
      <c r="E139" s="2" t="s">
        <v>1254</v>
      </c>
      <c r="F139" s="2" t="s">
        <v>476</v>
      </c>
      <c r="G139" s="2" t="s">
        <v>318</v>
      </c>
      <c r="H139" s="2" t="s">
        <v>477</v>
      </c>
      <c r="I139" t="s">
        <v>6191</v>
      </c>
    </row>
    <row r="140" spans="1:9" x14ac:dyDescent="0.35">
      <c r="A140" s="2" t="s">
        <v>1256</v>
      </c>
      <c r="B140" s="2" t="s">
        <v>1257</v>
      </c>
      <c r="C140" s="2" t="s">
        <v>1258</v>
      </c>
      <c r="D140" s="2" t="s">
        <v>1259</v>
      </c>
      <c r="E140" s="2" t="s">
        <v>1260</v>
      </c>
      <c r="F140" s="2" t="s">
        <v>104</v>
      </c>
      <c r="G140" s="2" t="s">
        <v>19</v>
      </c>
      <c r="H140" s="2">
        <v>63131</v>
      </c>
      <c r="I140" t="s">
        <v>6191</v>
      </c>
    </row>
    <row r="141" spans="1:9" x14ac:dyDescent="0.35">
      <c r="A141" s="2" t="s">
        <v>1262</v>
      </c>
      <c r="B141" s="2" t="s">
        <v>1263</v>
      </c>
      <c r="C141" s="2"/>
      <c r="D141" s="2" t="s">
        <v>1264</v>
      </c>
      <c r="E141" s="2" t="s">
        <v>1265</v>
      </c>
      <c r="F141" s="2" t="s">
        <v>349</v>
      </c>
      <c r="G141" s="2" t="s">
        <v>318</v>
      </c>
      <c r="H141" s="2" t="s">
        <v>350</v>
      </c>
      <c r="I141" t="s">
        <v>6191</v>
      </c>
    </row>
    <row r="142" spans="1:9" x14ac:dyDescent="0.35">
      <c r="A142" s="2" t="s">
        <v>1267</v>
      </c>
      <c r="B142" s="2" t="s">
        <v>1268</v>
      </c>
      <c r="C142" s="2"/>
      <c r="D142" s="2" t="s">
        <v>1269</v>
      </c>
      <c r="E142" s="2" t="s">
        <v>1270</v>
      </c>
      <c r="F142" s="2" t="s">
        <v>73</v>
      </c>
      <c r="G142" s="2" t="s">
        <v>19</v>
      </c>
      <c r="H142" s="2">
        <v>96805</v>
      </c>
      <c r="I142" t="s">
        <v>6191</v>
      </c>
    </row>
    <row r="143" spans="1:9" x14ac:dyDescent="0.35">
      <c r="A143" s="2" t="s">
        <v>1272</v>
      </c>
      <c r="B143" s="2" t="s">
        <v>1273</v>
      </c>
      <c r="C143" s="2"/>
      <c r="D143" s="2" t="s">
        <v>1274</v>
      </c>
      <c r="E143" s="2" t="s">
        <v>1275</v>
      </c>
      <c r="F143" s="2" t="s">
        <v>153</v>
      </c>
      <c r="G143" s="2" t="s">
        <v>19</v>
      </c>
      <c r="H143" s="2">
        <v>92878</v>
      </c>
      <c r="I143" t="s">
        <v>6190</v>
      </c>
    </row>
    <row r="144" spans="1:9" x14ac:dyDescent="0.35">
      <c r="A144" s="2" t="s">
        <v>1277</v>
      </c>
      <c r="B144" s="2" t="s">
        <v>1278</v>
      </c>
      <c r="C144" s="2" t="s">
        <v>1279</v>
      </c>
      <c r="D144" s="2" t="s">
        <v>1280</v>
      </c>
      <c r="E144" s="2" t="s">
        <v>1281</v>
      </c>
      <c r="F144" s="2" t="s">
        <v>1282</v>
      </c>
      <c r="G144" s="2" t="s">
        <v>318</v>
      </c>
      <c r="H144" s="2" t="s">
        <v>444</v>
      </c>
      <c r="I144" t="s">
        <v>6190</v>
      </c>
    </row>
    <row r="145" spans="1:9" x14ac:dyDescent="0.35">
      <c r="A145" s="2" t="s">
        <v>1284</v>
      </c>
      <c r="B145" s="2" t="s">
        <v>1285</v>
      </c>
      <c r="C145" s="2" t="s">
        <v>1286</v>
      </c>
      <c r="D145" s="2" t="s">
        <v>1287</v>
      </c>
      <c r="E145" s="2" t="s">
        <v>1288</v>
      </c>
      <c r="F145" s="2" t="s">
        <v>47</v>
      </c>
      <c r="G145" s="2" t="s">
        <v>19</v>
      </c>
      <c r="H145" s="2">
        <v>20520</v>
      </c>
      <c r="I145" t="s">
        <v>6190</v>
      </c>
    </row>
    <row r="146" spans="1:9" x14ac:dyDescent="0.35">
      <c r="A146" s="2" t="s">
        <v>1290</v>
      </c>
      <c r="B146" s="2" t="s">
        <v>1291</v>
      </c>
      <c r="C146" s="2"/>
      <c r="D146" s="2"/>
      <c r="E146" s="2" t="s">
        <v>1292</v>
      </c>
      <c r="F146" s="2" t="s">
        <v>320</v>
      </c>
      <c r="G146" s="2" t="s">
        <v>318</v>
      </c>
      <c r="H146" s="2" t="s">
        <v>321</v>
      </c>
      <c r="I146" t="s">
        <v>6190</v>
      </c>
    </row>
    <row r="147" spans="1:9" x14ac:dyDescent="0.35">
      <c r="A147" s="2" t="s">
        <v>1294</v>
      </c>
      <c r="B147" s="2" t="s">
        <v>1295</v>
      </c>
      <c r="C147" s="2" t="s">
        <v>1296</v>
      </c>
      <c r="D147" s="2" t="s">
        <v>1297</v>
      </c>
      <c r="E147" s="2" t="s">
        <v>1298</v>
      </c>
      <c r="F147" s="2" t="s">
        <v>63</v>
      </c>
      <c r="G147" s="2" t="s">
        <v>19</v>
      </c>
      <c r="H147" s="2">
        <v>77281</v>
      </c>
      <c r="I147" t="s">
        <v>6191</v>
      </c>
    </row>
    <row r="148" spans="1:9" x14ac:dyDescent="0.35">
      <c r="A148" s="2" t="s">
        <v>1300</v>
      </c>
      <c r="B148" s="2" t="s">
        <v>1301</v>
      </c>
      <c r="C148" s="2" t="s">
        <v>1302</v>
      </c>
      <c r="D148" s="2" t="s">
        <v>1303</v>
      </c>
      <c r="E148" s="2" t="s">
        <v>1304</v>
      </c>
      <c r="F148" s="2" t="s">
        <v>161</v>
      </c>
      <c r="G148" s="2" t="s">
        <v>19</v>
      </c>
      <c r="H148" s="2">
        <v>92668</v>
      </c>
      <c r="I148" t="s">
        <v>6190</v>
      </c>
    </row>
    <row r="149" spans="1:9" x14ac:dyDescent="0.35">
      <c r="A149" s="2" t="s">
        <v>1306</v>
      </c>
      <c r="B149" s="2" t="s">
        <v>1307</v>
      </c>
      <c r="C149" s="2" t="s">
        <v>1308</v>
      </c>
      <c r="D149" s="2" t="s">
        <v>1309</v>
      </c>
      <c r="E149" s="2" t="s">
        <v>1310</v>
      </c>
      <c r="F149" s="2" t="s">
        <v>50</v>
      </c>
      <c r="G149" s="2" t="s">
        <v>19</v>
      </c>
      <c r="H149" s="2">
        <v>88553</v>
      </c>
      <c r="I149" t="s">
        <v>6191</v>
      </c>
    </row>
    <row r="150" spans="1:9" x14ac:dyDescent="0.35">
      <c r="A150" s="2" t="s">
        <v>1312</v>
      </c>
      <c r="B150" s="2" t="s">
        <v>1313</v>
      </c>
      <c r="C150" s="2" t="s">
        <v>1314</v>
      </c>
      <c r="D150" s="2" t="s">
        <v>1315</v>
      </c>
      <c r="E150" s="2" t="s">
        <v>1316</v>
      </c>
      <c r="F150" s="2" t="s">
        <v>352</v>
      </c>
      <c r="G150" s="2" t="s">
        <v>19</v>
      </c>
      <c r="H150" s="2">
        <v>89714</v>
      </c>
      <c r="I150" t="s">
        <v>6191</v>
      </c>
    </row>
    <row r="151" spans="1:9" x14ac:dyDescent="0.35">
      <c r="A151" s="2" t="s">
        <v>1317</v>
      </c>
      <c r="B151" s="2" t="s">
        <v>1318</v>
      </c>
      <c r="C151" s="2" t="s">
        <v>1319</v>
      </c>
      <c r="D151" s="2" t="s">
        <v>1320</v>
      </c>
      <c r="E151" s="2" t="s">
        <v>1321</v>
      </c>
      <c r="F151" s="2" t="s">
        <v>106</v>
      </c>
      <c r="G151" s="2" t="s">
        <v>19</v>
      </c>
      <c r="H151" s="2">
        <v>76105</v>
      </c>
      <c r="I151" t="s">
        <v>6190</v>
      </c>
    </row>
    <row r="152" spans="1:9" x14ac:dyDescent="0.35">
      <c r="A152" s="2" t="s">
        <v>1323</v>
      </c>
      <c r="B152" s="2" t="s">
        <v>1324</v>
      </c>
      <c r="C152" s="2" t="s">
        <v>1325</v>
      </c>
      <c r="D152" s="2" t="s">
        <v>1326</v>
      </c>
      <c r="E152" s="2" t="s">
        <v>1327</v>
      </c>
      <c r="F152" s="2" t="s">
        <v>138</v>
      </c>
      <c r="G152" s="2" t="s">
        <v>19</v>
      </c>
      <c r="H152" s="2">
        <v>84605</v>
      </c>
      <c r="I152" t="s">
        <v>6190</v>
      </c>
    </row>
    <row r="153" spans="1:9" x14ac:dyDescent="0.35">
      <c r="A153" s="2" t="s">
        <v>1329</v>
      </c>
      <c r="B153" s="2" t="s">
        <v>1330</v>
      </c>
      <c r="C153" s="2"/>
      <c r="D153" s="2" t="s">
        <v>1331</v>
      </c>
      <c r="E153" s="2" t="s">
        <v>1332</v>
      </c>
      <c r="F153" s="2" t="s">
        <v>197</v>
      </c>
      <c r="G153" s="2" t="s">
        <v>19</v>
      </c>
      <c r="H153" s="2">
        <v>33487</v>
      </c>
      <c r="I153" t="s">
        <v>6190</v>
      </c>
    </row>
    <row r="154" spans="1:9" x14ac:dyDescent="0.35">
      <c r="A154" s="2" t="s">
        <v>1334</v>
      </c>
      <c r="B154" s="2" t="s">
        <v>1335</v>
      </c>
      <c r="C154" s="2" t="s">
        <v>1336</v>
      </c>
      <c r="D154" s="2" t="s">
        <v>1337</v>
      </c>
      <c r="E154" s="2" t="s">
        <v>1338</v>
      </c>
      <c r="F154" s="2" t="s">
        <v>24</v>
      </c>
      <c r="G154" s="2" t="s">
        <v>19</v>
      </c>
      <c r="H154" s="2">
        <v>24040</v>
      </c>
      <c r="I154" t="s">
        <v>6190</v>
      </c>
    </row>
    <row r="155" spans="1:9" x14ac:dyDescent="0.35">
      <c r="A155" s="2" t="s">
        <v>1340</v>
      </c>
      <c r="B155" s="2" t="s">
        <v>1341</v>
      </c>
      <c r="C155" s="2"/>
      <c r="D155" s="2" t="s">
        <v>1342</v>
      </c>
      <c r="E155" s="2" t="s">
        <v>1343</v>
      </c>
      <c r="F155" s="2" t="s">
        <v>169</v>
      </c>
      <c r="G155" s="2" t="s">
        <v>19</v>
      </c>
      <c r="H155" s="2">
        <v>50369</v>
      </c>
      <c r="I155" t="s">
        <v>6190</v>
      </c>
    </row>
    <row r="156" spans="1:9" x14ac:dyDescent="0.35">
      <c r="A156" s="2" t="s">
        <v>1345</v>
      </c>
      <c r="B156" s="2" t="s">
        <v>1346</v>
      </c>
      <c r="C156" s="2" t="s">
        <v>1347</v>
      </c>
      <c r="D156" s="2" t="s">
        <v>1348</v>
      </c>
      <c r="E156" s="2" t="s">
        <v>1349</v>
      </c>
      <c r="F156" s="2" t="s">
        <v>73</v>
      </c>
      <c r="G156" s="2" t="s">
        <v>19</v>
      </c>
      <c r="H156" s="2">
        <v>96805</v>
      </c>
      <c r="I156" t="s">
        <v>6190</v>
      </c>
    </row>
    <row r="157" spans="1:9" x14ac:dyDescent="0.35">
      <c r="A157" s="2" t="s">
        <v>1351</v>
      </c>
      <c r="B157" s="2" t="s">
        <v>1352</v>
      </c>
      <c r="C157" s="2"/>
      <c r="D157" s="2" t="s">
        <v>1353</v>
      </c>
      <c r="E157" s="2" t="s">
        <v>1354</v>
      </c>
      <c r="F157" s="2" t="s">
        <v>271</v>
      </c>
      <c r="G157" s="2" t="s">
        <v>19</v>
      </c>
      <c r="H157" s="2">
        <v>33345</v>
      </c>
      <c r="I157" t="s">
        <v>6191</v>
      </c>
    </row>
    <row r="158" spans="1:9" x14ac:dyDescent="0.35">
      <c r="A158" s="2" t="s">
        <v>1356</v>
      </c>
      <c r="B158" s="2" t="s">
        <v>1357</v>
      </c>
      <c r="C158" s="2" t="s">
        <v>1358</v>
      </c>
      <c r="D158" s="2" t="s">
        <v>1359</v>
      </c>
      <c r="E158" s="2" t="s">
        <v>1360</v>
      </c>
      <c r="F158" s="2" t="s">
        <v>46</v>
      </c>
      <c r="G158" s="2" t="s">
        <v>19</v>
      </c>
      <c r="H158" s="2">
        <v>19172</v>
      </c>
      <c r="I158" t="s">
        <v>6191</v>
      </c>
    </row>
    <row r="159" spans="1:9" x14ac:dyDescent="0.35">
      <c r="A159" s="2" t="s">
        <v>1362</v>
      </c>
      <c r="B159" s="2" t="s">
        <v>1363</v>
      </c>
      <c r="C159" s="2" t="s">
        <v>1364</v>
      </c>
      <c r="D159" s="2" t="s">
        <v>1365</v>
      </c>
      <c r="E159" s="2" t="s">
        <v>1366</v>
      </c>
      <c r="F159" s="2" t="s">
        <v>124</v>
      </c>
      <c r="G159" s="2" t="s">
        <v>19</v>
      </c>
      <c r="H159" s="2">
        <v>6854</v>
      </c>
      <c r="I159" t="s">
        <v>6190</v>
      </c>
    </row>
    <row r="160" spans="1:9" x14ac:dyDescent="0.35">
      <c r="A160" s="2" t="s">
        <v>1368</v>
      </c>
      <c r="B160" s="2" t="s">
        <v>1369</v>
      </c>
      <c r="C160" s="2" t="s">
        <v>1370</v>
      </c>
      <c r="D160" s="2" t="s">
        <v>1371</v>
      </c>
      <c r="E160" s="2" t="s">
        <v>1372</v>
      </c>
      <c r="F160" s="2" t="s">
        <v>59</v>
      </c>
      <c r="G160" s="2" t="s">
        <v>19</v>
      </c>
      <c r="H160" s="2">
        <v>76011</v>
      </c>
      <c r="I160" t="s">
        <v>6190</v>
      </c>
    </row>
    <row r="161" spans="1:9" x14ac:dyDescent="0.35">
      <c r="A161" s="2" t="s">
        <v>1374</v>
      </c>
      <c r="B161" s="2" t="s">
        <v>1375</v>
      </c>
      <c r="C161" s="2" t="s">
        <v>1376</v>
      </c>
      <c r="D161" s="2" t="s">
        <v>1377</v>
      </c>
      <c r="E161" s="2" t="s">
        <v>1378</v>
      </c>
      <c r="F161" s="2" t="s">
        <v>360</v>
      </c>
      <c r="G161" s="2" t="s">
        <v>318</v>
      </c>
      <c r="H161" s="2" t="s">
        <v>361</v>
      </c>
      <c r="I161" t="s">
        <v>6191</v>
      </c>
    </row>
    <row r="162" spans="1:9" x14ac:dyDescent="0.35">
      <c r="A162" s="2" t="s">
        <v>1380</v>
      </c>
      <c r="B162" s="2" t="s">
        <v>1381</v>
      </c>
      <c r="C162" s="2"/>
      <c r="D162" s="2" t="s">
        <v>1382</v>
      </c>
      <c r="E162" s="2" t="s">
        <v>1383</v>
      </c>
      <c r="F162" s="2" t="s">
        <v>65</v>
      </c>
      <c r="G162" s="2" t="s">
        <v>19</v>
      </c>
      <c r="H162" s="2">
        <v>37416</v>
      </c>
      <c r="I162" t="s">
        <v>6190</v>
      </c>
    </row>
    <row r="163" spans="1:9" x14ac:dyDescent="0.35">
      <c r="A163" s="2" t="s">
        <v>1385</v>
      </c>
      <c r="B163" s="2" t="s">
        <v>1386</v>
      </c>
      <c r="C163" s="2"/>
      <c r="D163" s="2" t="s">
        <v>1387</v>
      </c>
      <c r="E163" s="2" t="s">
        <v>1388</v>
      </c>
      <c r="F163" s="2" t="s">
        <v>189</v>
      </c>
      <c r="G163" s="2" t="s">
        <v>19</v>
      </c>
      <c r="H163" s="2">
        <v>97296</v>
      </c>
      <c r="I163" t="s">
        <v>6191</v>
      </c>
    </row>
    <row r="164" spans="1:9" x14ac:dyDescent="0.35">
      <c r="A164" s="2" t="s">
        <v>1390</v>
      </c>
      <c r="B164" s="2" t="s">
        <v>1391</v>
      </c>
      <c r="C164" s="2" t="s">
        <v>1392</v>
      </c>
      <c r="D164" s="2" t="s">
        <v>1393</v>
      </c>
      <c r="E164" s="2" t="s">
        <v>1394</v>
      </c>
      <c r="F164" s="2" t="s">
        <v>77</v>
      </c>
      <c r="G164" s="2" t="s">
        <v>19</v>
      </c>
      <c r="H164" s="2">
        <v>73135</v>
      </c>
      <c r="I164" t="s">
        <v>6191</v>
      </c>
    </row>
    <row r="165" spans="1:9" x14ac:dyDescent="0.35">
      <c r="A165" s="2" t="s">
        <v>1396</v>
      </c>
      <c r="B165" s="2" t="s">
        <v>1397</v>
      </c>
      <c r="C165" s="2" t="s">
        <v>1398</v>
      </c>
      <c r="D165" s="2" t="s">
        <v>1399</v>
      </c>
      <c r="E165" s="2" t="s">
        <v>1400</v>
      </c>
      <c r="F165" s="2" t="s">
        <v>47</v>
      </c>
      <c r="G165" s="2" t="s">
        <v>19</v>
      </c>
      <c r="H165" s="2">
        <v>20520</v>
      </c>
      <c r="I165" t="s">
        <v>6191</v>
      </c>
    </row>
    <row r="166" spans="1:9" x14ac:dyDescent="0.35">
      <c r="A166" s="2" t="s">
        <v>1402</v>
      </c>
      <c r="B166" s="2" t="s">
        <v>1403</v>
      </c>
      <c r="C166" s="2" t="s">
        <v>1404</v>
      </c>
      <c r="D166" s="2" t="s">
        <v>1405</v>
      </c>
      <c r="E166" s="2" t="s">
        <v>1406</v>
      </c>
      <c r="F166" s="2" t="s">
        <v>82</v>
      </c>
      <c r="G166" s="2" t="s">
        <v>19</v>
      </c>
      <c r="H166" s="2">
        <v>27415</v>
      </c>
      <c r="I166" t="s">
        <v>6190</v>
      </c>
    </row>
    <row r="167" spans="1:9" x14ac:dyDescent="0.35">
      <c r="A167" s="2" t="s">
        <v>1408</v>
      </c>
      <c r="B167" s="2" t="s">
        <v>1409</v>
      </c>
      <c r="C167" s="2" t="s">
        <v>1410</v>
      </c>
      <c r="D167" s="2" t="s">
        <v>1411</v>
      </c>
      <c r="E167" s="2" t="s">
        <v>1412</v>
      </c>
      <c r="F167" s="2" t="s">
        <v>164</v>
      </c>
      <c r="G167" s="2" t="s">
        <v>19</v>
      </c>
      <c r="H167" s="2">
        <v>22313</v>
      </c>
      <c r="I167" t="s">
        <v>6191</v>
      </c>
    </row>
    <row r="168" spans="1:9" x14ac:dyDescent="0.35">
      <c r="A168" s="2" t="s">
        <v>1414</v>
      </c>
      <c r="B168" s="2" t="s">
        <v>1415</v>
      </c>
      <c r="C168" s="2" t="s">
        <v>1416</v>
      </c>
      <c r="D168" s="2" t="s">
        <v>1417</v>
      </c>
      <c r="E168" s="2" t="s">
        <v>1418</v>
      </c>
      <c r="F168" s="2" t="s">
        <v>1419</v>
      </c>
      <c r="G168" s="2" t="s">
        <v>318</v>
      </c>
      <c r="H168" s="2" t="s">
        <v>370</v>
      </c>
      <c r="I168" t="s">
        <v>6191</v>
      </c>
    </row>
    <row r="169" spans="1:9" x14ac:dyDescent="0.35">
      <c r="A169" s="2" t="s">
        <v>1421</v>
      </c>
      <c r="B169" s="2" t="s">
        <v>1422</v>
      </c>
      <c r="C169" s="2"/>
      <c r="D169" s="2" t="s">
        <v>1423</v>
      </c>
      <c r="E169" s="2" t="s">
        <v>1424</v>
      </c>
      <c r="F169" s="2" t="s">
        <v>163</v>
      </c>
      <c r="G169" s="2" t="s">
        <v>19</v>
      </c>
      <c r="H169" s="2">
        <v>53405</v>
      </c>
      <c r="I169" t="s">
        <v>6190</v>
      </c>
    </row>
    <row r="170" spans="1:9" x14ac:dyDescent="0.35">
      <c r="A170" s="2" t="s">
        <v>1426</v>
      </c>
      <c r="B170" s="2" t="s">
        <v>1427</v>
      </c>
      <c r="C170" s="2"/>
      <c r="D170" s="2" t="s">
        <v>1428</v>
      </c>
      <c r="E170" s="2" t="s">
        <v>1429</v>
      </c>
      <c r="F170" s="2" t="s">
        <v>209</v>
      </c>
      <c r="G170" s="2" t="s">
        <v>19</v>
      </c>
      <c r="H170" s="2">
        <v>34629</v>
      </c>
      <c r="I170" t="s">
        <v>6190</v>
      </c>
    </row>
    <row r="171" spans="1:9" x14ac:dyDescent="0.35">
      <c r="A171" s="2" t="s">
        <v>1431</v>
      </c>
      <c r="B171" s="2" t="s">
        <v>1432</v>
      </c>
      <c r="C171" s="2" t="s">
        <v>1433</v>
      </c>
      <c r="D171" s="2" t="s">
        <v>1434</v>
      </c>
      <c r="E171" s="2" t="s">
        <v>1435</v>
      </c>
      <c r="F171" s="2" t="s">
        <v>163</v>
      </c>
      <c r="G171" s="2" t="s">
        <v>19</v>
      </c>
      <c r="H171" s="2">
        <v>53405</v>
      </c>
      <c r="I171" t="s">
        <v>6190</v>
      </c>
    </row>
    <row r="172" spans="1:9" x14ac:dyDescent="0.35">
      <c r="A172" s="2" t="s">
        <v>1437</v>
      </c>
      <c r="B172" s="2" t="s">
        <v>1438</v>
      </c>
      <c r="C172" s="2"/>
      <c r="D172" s="2" t="s">
        <v>1439</v>
      </c>
      <c r="E172" s="2" t="s">
        <v>1440</v>
      </c>
      <c r="F172" s="2" t="s">
        <v>1419</v>
      </c>
      <c r="G172" s="2" t="s">
        <v>318</v>
      </c>
      <c r="H172" s="2" t="s">
        <v>370</v>
      </c>
      <c r="I172" t="s">
        <v>6191</v>
      </c>
    </row>
    <row r="173" spans="1:9" x14ac:dyDescent="0.35">
      <c r="A173" s="2" t="s">
        <v>1442</v>
      </c>
      <c r="B173" s="2" t="s">
        <v>1443</v>
      </c>
      <c r="C173" s="2" t="s">
        <v>1444</v>
      </c>
      <c r="D173" s="2" t="s">
        <v>1445</v>
      </c>
      <c r="E173" s="2" t="s">
        <v>1446</v>
      </c>
      <c r="F173" s="2" t="s">
        <v>1447</v>
      </c>
      <c r="G173" s="2" t="s">
        <v>318</v>
      </c>
      <c r="H173" s="2" t="s">
        <v>460</v>
      </c>
      <c r="I173" t="s">
        <v>6191</v>
      </c>
    </row>
    <row r="174" spans="1:9" x14ac:dyDescent="0.35">
      <c r="A174" s="2" t="s">
        <v>1449</v>
      </c>
      <c r="B174" s="2" t="s">
        <v>1450</v>
      </c>
      <c r="C174" s="2" t="s">
        <v>1451</v>
      </c>
      <c r="D174" s="2"/>
      <c r="E174" s="2" t="s">
        <v>1452</v>
      </c>
      <c r="F174" s="2" t="s">
        <v>102</v>
      </c>
      <c r="G174" s="2" t="s">
        <v>28</v>
      </c>
      <c r="H174" s="2" t="s">
        <v>103</v>
      </c>
      <c r="I174" t="s">
        <v>6191</v>
      </c>
    </row>
    <row r="175" spans="1:9" x14ac:dyDescent="0.35">
      <c r="A175" s="2" t="s">
        <v>1454</v>
      </c>
      <c r="B175" s="2" t="s">
        <v>1455</v>
      </c>
      <c r="C175" s="2" t="s">
        <v>1456</v>
      </c>
      <c r="D175" s="2" t="s">
        <v>1457</v>
      </c>
      <c r="E175" s="2" t="s">
        <v>1458</v>
      </c>
      <c r="F175" s="2" t="s">
        <v>137</v>
      </c>
      <c r="G175" s="2" t="s">
        <v>19</v>
      </c>
      <c r="H175" s="2">
        <v>33686</v>
      </c>
      <c r="I175" t="s">
        <v>6190</v>
      </c>
    </row>
    <row r="176" spans="1:9" x14ac:dyDescent="0.35">
      <c r="A176" s="2" t="s">
        <v>1460</v>
      </c>
      <c r="B176" s="2" t="s">
        <v>1461</v>
      </c>
      <c r="C176" s="2" t="s">
        <v>1462</v>
      </c>
      <c r="D176" s="2"/>
      <c r="E176" s="2" t="s">
        <v>1463</v>
      </c>
      <c r="F176" s="2" t="s">
        <v>440</v>
      </c>
      <c r="G176" s="2" t="s">
        <v>318</v>
      </c>
      <c r="H176" s="2" t="s">
        <v>369</v>
      </c>
      <c r="I176" t="s">
        <v>6191</v>
      </c>
    </row>
    <row r="177" spans="1:9" x14ac:dyDescent="0.35">
      <c r="A177" s="2" t="s">
        <v>1465</v>
      </c>
      <c r="B177" s="2" t="s">
        <v>1466</v>
      </c>
      <c r="C177" s="2" t="s">
        <v>1467</v>
      </c>
      <c r="D177" s="2" t="s">
        <v>1468</v>
      </c>
      <c r="E177" s="2" t="s">
        <v>1469</v>
      </c>
      <c r="F177" s="2" t="s">
        <v>187</v>
      </c>
      <c r="G177" s="2" t="s">
        <v>19</v>
      </c>
      <c r="H177" s="2">
        <v>36195</v>
      </c>
      <c r="I177" t="s">
        <v>6191</v>
      </c>
    </row>
    <row r="178" spans="1:9" x14ac:dyDescent="0.35">
      <c r="A178" s="2" t="s">
        <v>1471</v>
      </c>
      <c r="B178" s="2" t="s">
        <v>1472</v>
      </c>
      <c r="C178" s="2"/>
      <c r="D178" s="2" t="s">
        <v>1473</v>
      </c>
      <c r="E178" s="2" t="s">
        <v>1474</v>
      </c>
      <c r="F178" s="2" t="s">
        <v>351</v>
      </c>
      <c r="G178" s="2" t="s">
        <v>19</v>
      </c>
      <c r="H178" s="2">
        <v>89436</v>
      </c>
      <c r="I178" t="s">
        <v>6190</v>
      </c>
    </row>
    <row r="179" spans="1:9" x14ac:dyDescent="0.35">
      <c r="A179" s="2" t="s">
        <v>1476</v>
      </c>
      <c r="B179" s="2" t="s">
        <v>1477</v>
      </c>
      <c r="C179" s="2" t="s">
        <v>1478</v>
      </c>
      <c r="D179" s="2" t="s">
        <v>1479</v>
      </c>
      <c r="E179" s="2" t="s">
        <v>1480</v>
      </c>
      <c r="F179" s="2" t="s">
        <v>167</v>
      </c>
      <c r="G179" s="2" t="s">
        <v>19</v>
      </c>
      <c r="H179" s="2">
        <v>31205</v>
      </c>
      <c r="I179" t="s">
        <v>6190</v>
      </c>
    </row>
    <row r="180" spans="1:9" x14ac:dyDescent="0.35">
      <c r="A180" s="2" t="s">
        <v>1482</v>
      </c>
      <c r="B180" s="2" t="s">
        <v>1483</v>
      </c>
      <c r="C180" s="2" t="s">
        <v>1484</v>
      </c>
      <c r="D180" s="2" t="s">
        <v>1485</v>
      </c>
      <c r="E180" s="2" t="s">
        <v>1486</v>
      </c>
      <c r="F180" s="2" t="s">
        <v>146</v>
      </c>
      <c r="G180" s="2" t="s">
        <v>19</v>
      </c>
      <c r="H180" s="2">
        <v>90605</v>
      </c>
      <c r="I180" t="s">
        <v>6190</v>
      </c>
    </row>
    <row r="181" spans="1:9" x14ac:dyDescent="0.35">
      <c r="A181" s="2" t="s">
        <v>1488</v>
      </c>
      <c r="B181" s="2" t="s">
        <v>1489</v>
      </c>
      <c r="C181" s="2" t="s">
        <v>1490</v>
      </c>
      <c r="D181" s="2"/>
      <c r="E181" s="2" t="s">
        <v>1491</v>
      </c>
      <c r="F181" s="2" t="s">
        <v>193</v>
      </c>
      <c r="G181" s="2" t="s">
        <v>19</v>
      </c>
      <c r="H181" s="2">
        <v>37605</v>
      </c>
      <c r="I181" t="s">
        <v>6190</v>
      </c>
    </row>
    <row r="182" spans="1:9" x14ac:dyDescent="0.35">
      <c r="A182" s="2" t="s">
        <v>1493</v>
      </c>
      <c r="B182" s="2" t="s">
        <v>1494</v>
      </c>
      <c r="C182" s="2" t="s">
        <v>1495</v>
      </c>
      <c r="D182" s="2" t="s">
        <v>1496</v>
      </c>
      <c r="E182" s="2" t="s">
        <v>1497</v>
      </c>
      <c r="F182" s="2" t="s">
        <v>219</v>
      </c>
      <c r="G182" s="2" t="s">
        <v>19</v>
      </c>
      <c r="H182" s="2">
        <v>14614</v>
      </c>
      <c r="I182" t="s">
        <v>6191</v>
      </c>
    </row>
    <row r="183" spans="1:9" x14ac:dyDescent="0.35">
      <c r="A183" s="2" t="s">
        <v>1499</v>
      </c>
      <c r="B183" s="2" t="s">
        <v>1500</v>
      </c>
      <c r="C183" s="2"/>
      <c r="D183" s="2" t="s">
        <v>1501</v>
      </c>
      <c r="E183" s="2" t="s">
        <v>1502</v>
      </c>
      <c r="F183" s="2" t="s">
        <v>362</v>
      </c>
      <c r="G183" s="2" t="s">
        <v>318</v>
      </c>
      <c r="H183" s="2" t="s">
        <v>363</v>
      </c>
      <c r="I183" t="s">
        <v>6191</v>
      </c>
    </row>
    <row r="184" spans="1:9" x14ac:dyDescent="0.35">
      <c r="A184" s="2" t="s">
        <v>1504</v>
      </c>
      <c r="B184" s="2" t="s">
        <v>1505</v>
      </c>
      <c r="C184" s="2" t="s">
        <v>1506</v>
      </c>
      <c r="D184" s="2" t="s">
        <v>1507</v>
      </c>
      <c r="E184" s="2" t="s">
        <v>1508</v>
      </c>
      <c r="F184" s="2" t="s">
        <v>139</v>
      </c>
      <c r="G184" s="2" t="s">
        <v>19</v>
      </c>
      <c r="H184" s="2">
        <v>11254</v>
      </c>
      <c r="I184" t="s">
        <v>6191</v>
      </c>
    </row>
    <row r="185" spans="1:9" x14ac:dyDescent="0.35">
      <c r="A185" s="2" t="s">
        <v>1509</v>
      </c>
      <c r="B185" s="2" t="s">
        <v>1510</v>
      </c>
      <c r="C185" s="2" t="s">
        <v>1511</v>
      </c>
      <c r="D185" s="2" t="s">
        <v>1512</v>
      </c>
      <c r="E185" s="2" t="s">
        <v>1513</v>
      </c>
      <c r="F185" s="2" t="s">
        <v>83</v>
      </c>
      <c r="G185" s="2" t="s">
        <v>19</v>
      </c>
      <c r="H185" s="2">
        <v>1114</v>
      </c>
      <c r="I185" t="s">
        <v>6191</v>
      </c>
    </row>
    <row r="186" spans="1:9" x14ac:dyDescent="0.35">
      <c r="A186" s="2" t="s">
        <v>1515</v>
      </c>
      <c r="B186" s="2" t="s">
        <v>1516</v>
      </c>
      <c r="C186" s="2" t="s">
        <v>1517</v>
      </c>
      <c r="D186" s="2" t="s">
        <v>1518</v>
      </c>
      <c r="E186" s="2" t="s">
        <v>1519</v>
      </c>
      <c r="F186" s="2" t="s">
        <v>232</v>
      </c>
      <c r="G186" s="2" t="s">
        <v>19</v>
      </c>
      <c r="H186" s="2">
        <v>22908</v>
      </c>
      <c r="I186" t="s">
        <v>6191</v>
      </c>
    </row>
    <row r="187" spans="1:9" x14ac:dyDescent="0.35">
      <c r="A187" s="2" t="s">
        <v>1521</v>
      </c>
      <c r="B187" s="2" t="s">
        <v>1522</v>
      </c>
      <c r="C187" s="2" t="s">
        <v>1523</v>
      </c>
      <c r="D187" s="2" t="s">
        <v>1524</v>
      </c>
      <c r="E187" s="2" t="s">
        <v>1525</v>
      </c>
      <c r="F187" s="2" t="s">
        <v>115</v>
      </c>
      <c r="G187" s="2" t="s">
        <v>19</v>
      </c>
      <c r="H187" s="2">
        <v>75044</v>
      </c>
      <c r="I187" t="s">
        <v>6191</v>
      </c>
    </row>
    <row r="188" spans="1:9" x14ac:dyDescent="0.35">
      <c r="A188" s="2" t="s">
        <v>1527</v>
      </c>
      <c r="B188" s="2" t="s">
        <v>1528</v>
      </c>
      <c r="C188" s="2" t="s">
        <v>1529</v>
      </c>
      <c r="D188" s="2" t="s">
        <v>1530</v>
      </c>
      <c r="E188" s="2" t="s">
        <v>1531</v>
      </c>
      <c r="F188" s="2" t="s">
        <v>33</v>
      </c>
      <c r="G188" s="2" t="s">
        <v>19</v>
      </c>
      <c r="H188" s="2">
        <v>55448</v>
      </c>
      <c r="I188" t="s">
        <v>6191</v>
      </c>
    </row>
    <row r="189" spans="1:9" x14ac:dyDescent="0.35">
      <c r="A189" s="2" t="s">
        <v>1533</v>
      </c>
      <c r="B189" s="2" t="s">
        <v>1534</v>
      </c>
      <c r="C189" s="2" t="s">
        <v>1535</v>
      </c>
      <c r="D189" s="2" t="s">
        <v>1536</v>
      </c>
      <c r="E189" s="2" t="s">
        <v>1537</v>
      </c>
      <c r="F189" s="2" t="s">
        <v>174</v>
      </c>
      <c r="G189" s="2" t="s">
        <v>19</v>
      </c>
      <c r="H189" s="2">
        <v>48919</v>
      </c>
      <c r="I189" t="s">
        <v>6190</v>
      </c>
    </row>
    <row r="190" spans="1:9" x14ac:dyDescent="0.35">
      <c r="A190" s="2" t="s">
        <v>1539</v>
      </c>
      <c r="B190" s="2" t="s">
        <v>1540</v>
      </c>
      <c r="C190" s="2" t="s">
        <v>1541</v>
      </c>
      <c r="D190" s="2" t="s">
        <v>1542</v>
      </c>
      <c r="E190" s="2" t="s">
        <v>1543</v>
      </c>
      <c r="F190" s="2" t="s">
        <v>141</v>
      </c>
      <c r="G190" s="2" t="s">
        <v>19</v>
      </c>
      <c r="H190" s="2">
        <v>58207</v>
      </c>
      <c r="I190" t="s">
        <v>6191</v>
      </c>
    </row>
    <row r="191" spans="1:9" x14ac:dyDescent="0.35">
      <c r="A191" s="2" t="s">
        <v>1545</v>
      </c>
      <c r="B191" s="2" t="s">
        <v>1546</v>
      </c>
      <c r="C191" s="2" t="s">
        <v>1547</v>
      </c>
      <c r="D191" s="2"/>
      <c r="E191" s="2" t="s">
        <v>1548</v>
      </c>
      <c r="F191" s="2" t="s">
        <v>72</v>
      </c>
      <c r="G191" s="2" t="s">
        <v>19</v>
      </c>
      <c r="H191" s="2">
        <v>99522</v>
      </c>
      <c r="I191" t="s">
        <v>6190</v>
      </c>
    </row>
    <row r="192" spans="1:9" x14ac:dyDescent="0.35">
      <c r="A192" s="2" t="s">
        <v>1550</v>
      </c>
      <c r="B192" s="2" t="s">
        <v>1551</v>
      </c>
      <c r="C192" s="2" t="s">
        <v>1552</v>
      </c>
      <c r="D192" s="2" t="s">
        <v>1553</v>
      </c>
      <c r="E192" s="2" t="s">
        <v>1554</v>
      </c>
      <c r="F192" s="2" t="s">
        <v>77</v>
      </c>
      <c r="G192" s="2" t="s">
        <v>19</v>
      </c>
      <c r="H192" s="2">
        <v>73129</v>
      </c>
      <c r="I192" t="s">
        <v>6190</v>
      </c>
    </row>
    <row r="193" spans="1:9" x14ac:dyDescent="0.35">
      <c r="A193" s="2" t="s">
        <v>1556</v>
      </c>
      <c r="B193" s="2" t="s">
        <v>1557</v>
      </c>
      <c r="C193" s="2" t="s">
        <v>1558</v>
      </c>
      <c r="D193" s="2" t="s">
        <v>1559</v>
      </c>
      <c r="E193" s="2" t="s">
        <v>1560</v>
      </c>
      <c r="F193" s="2" t="s">
        <v>90</v>
      </c>
      <c r="G193" s="2" t="s">
        <v>19</v>
      </c>
      <c r="H193" s="2">
        <v>74103</v>
      </c>
      <c r="I193" t="s">
        <v>6190</v>
      </c>
    </row>
    <row r="194" spans="1:9" x14ac:dyDescent="0.35">
      <c r="A194" s="2" t="s">
        <v>1562</v>
      </c>
      <c r="B194" s="2" t="s">
        <v>1563</v>
      </c>
      <c r="C194" s="2" t="s">
        <v>1564</v>
      </c>
      <c r="D194" s="2" t="s">
        <v>1565</v>
      </c>
      <c r="E194" s="2" t="s">
        <v>1566</v>
      </c>
      <c r="F194" s="2" t="s">
        <v>41</v>
      </c>
      <c r="G194" s="2" t="s">
        <v>19</v>
      </c>
      <c r="H194" s="2">
        <v>48211</v>
      </c>
      <c r="I194" t="s">
        <v>6190</v>
      </c>
    </row>
    <row r="195" spans="1:9" x14ac:dyDescent="0.35">
      <c r="A195" s="2" t="s">
        <v>1568</v>
      </c>
      <c r="B195" s="2" t="s">
        <v>1569</v>
      </c>
      <c r="C195" s="2" t="s">
        <v>1570</v>
      </c>
      <c r="D195" s="2" t="s">
        <v>1571</v>
      </c>
      <c r="E195" s="2" t="s">
        <v>1572</v>
      </c>
      <c r="F195" s="2" t="s">
        <v>47</v>
      </c>
      <c r="G195" s="2" t="s">
        <v>19</v>
      </c>
      <c r="H195" s="2">
        <v>20436</v>
      </c>
      <c r="I195" t="s">
        <v>6190</v>
      </c>
    </row>
    <row r="196" spans="1:9" x14ac:dyDescent="0.35">
      <c r="A196" s="2" t="s">
        <v>1574</v>
      </c>
      <c r="B196" s="2" t="s">
        <v>1575</v>
      </c>
      <c r="C196" s="2" t="s">
        <v>1576</v>
      </c>
      <c r="D196" s="2" t="s">
        <v>1577</v>
      </c>
      <c r="E196" s="2" t="s">
        <v>1578</v>
      </c>
      <c r="F196" s="2" t="s">
        <v>323</v>
      </c>
      <c r="G196" s="2" t="s">
        <v>318</v>
      </c>
      <c r="H196" s="2" t="s">
        <v>324</v>
      </c>
      <c r="I196" t="s">
        <v>6190</v>
      </c>
    </row>
    <row r="197" spans="1:9" x14ac:dyDescent="0.35">
      <c r="A197" s="2" t="s">
        <v>1580</v>
      </c>
      <c r="B197" s="2" t="s">
        <v>1581</v>
      </c>
      <c r="C197" s="2"/>
      <c r="D197" s="2" t="s">
        <v>1582</v>
      </c>
      <c r="E197" s="2" t="s">
        <v>1583</v>
      </c>
      <c r="F197" s="2" t="s">
        <v>188</v>
      </c>
      <c r="G197" s="2" t="s">
        <v>19</v>
      </c>
      <c r="H197" s="2">
        <v>85215</v>
      </c>
      <c r="I197" t="s">
        <v>6191</v>
      </c>
    </row>
    <row r="198" spans="1:9" x14ac:dyDescent="0.35">
      <c r="A198" s="2" t="s">
        <v>1585</v>
      </c>
      <c r="B198" s="2" t="s">
        <v>1586</v>
      </c>
      <c r="C198" s="2" t="s">
        <v>1587</v>
      </c>
      <c r="D198" s="2" t="s">
        <v>1588</v>
      </c>
      <c r="E198" s="2" t="s">
        <v>1589</v>
      </c>
      <c r="F198" s="2" t="s">
        <v>181</v>
      </c>
      <c r="G198" s="2" t="s">
        <v>19</v>
      </c>
      <c r="H198" s="2">
        <v>44485</v>
      </c>
      <c r="I198" t="s">
        <v>6191</v>
      </c>
    </row>
    <row r="199" spans="1:9" x14ac:dyDescent="0.35">
      <c r="A199" s="2" t="s">
        <v>1591</v>
      </c>
      <c r="B199" s="2" t="s">
        <v>1592</v>
      </c>
      <c r="C199" s="2" t="s">
        <v>1593</v>
      </c>
      <c r="D199" s="2" t="s">
        <v>1594</v>
      </c>
      <c r="E199" s="2" t="s">
        <v>1595</v>
      </c>
      <c r="F199" s="2" t="s">
        <v>23</v>
      </c>
      <c r="G199" s="2" t="s">
        <v>19</v>
      </c>
      <c r="H199" s="2">
        <v>38150</v>
      </c>
      <c r="I199" t="s">
        <v>6191</v>
      </c>
    </row>
    <row r="200" spans="1:9" x14ac:dyDescent="0.35">
      <c r="A200" s="2" t="s">
        <v>1597</v>
      </c>
      <c r="B200" s="2" t="s">
        <v>1598</v>
      </c>
      <c r="C200" s="2" t="s">
        <v>1599</v>
      </c>
      <c r="D200" s="2"/>
      <c r="E200" s="2" t="s">
        <v>1600</v>
      </c>
      <c r="F200" s="2" t="s">
        <v>47</v>
      </c>
      <c r="G200" s="2" t="s">
        <v>19</v>
      </c>
      <c r="H200" s="2">
        <v>20535</v>
      </c>
      <c r="I200" t="s">
        <v>6191</v>
      </c>
    </row>
    <row r="201" spans="1:9" x14ac:dyDescent="0.35">
      <c r="A201" s="2" t="s">
        <v>1601</v>
      </c>
      <c r="B201" s="2" t="s">
        <v>1602</v>
      </c>
      <c r="C201" s="2" t="s">
        <v>1603</v>
      </c>
      <c r="D201" s="2" t="s">
        <v>1604</v>
      </c>
      <c r="E201" s="2" t="s">
        <v>1605</v>
      </c>
      <c r="F201" s="2" t="s">
        <v>475</v>
      </c>
      <c r="G201" s="2" t="s">
        <v>318</v>
      </c>
      <c r="H201" s="2" t="s">
        <v>425</v>
      </c>
      <c r="I201" t="s">
        <v>6190</v>
      </c>
    </row>
    <row r="202" spans="1:9" x14ac:dyDescent="0.35">
      <c r="A202" s="2" t="s">
        <v>1606</v>
      </c>
      <c r="B202" s="2" t="s">
        <v>1607</v>
      </c>
      <c r="C202" s="2" t="s">
        <v>1608</v>
      </c>
      <c r="D202" s="2" t="s">
        <v>1609</v>
      </c>
      <c r="E202" s="2" t="s">
        <v>1610</v>
      </c>
      <c r="F202" s="2" t="s">
        <v>121</v>
      </c>
      <c r="G202" s="2" t="s">
        <v>19</v>
      </c>
      <c r="H202" s="2">
        <v>33064</v>
      </c>
      <c r="I202" t="s">
        <v>6191</v>
      </c>
    </row>
    <row r="203" spans="1:9" x14ac:dyDescent="0.35">
      <c r="A203" s="2" t="s">
        <v>1611</v>
      </c>
      <c r="B203" s="2" t="s">
        <v>1612</v>
      </c>
      <c r="C203" s="2" t="s">
        <v>1613</v>
      </c>
      <c r="D203" s="2" t="s">
        <v>1614</v>
      </c>
      <c r="E203" s="2" t="s">
        <v>1615</v>
      </c>
      <c r="F203" s="2" t="s">
        <v>56</v>
      </c>
      <c r="G203" s="2" t="s">
        <v>19</v>
      </c>
      <c r="H203" s="2">
        <v>60604</v>
      </c>
      <c r="I203" t="s">
        <v>6191</v>
      </c>
    </row>
    <row r="204" spans="1:9" x14ac:dyDescent="0.35">
      <c r="A204" s="2" t="s">
        <v>1616</v>
      </c>
      <c r="B204" s="2" t="s">
        <v>1617</v>
      </c>
      <c r="C204" s="2" t="s">
        <v>1618</v>
      </c>
      <c r="D204" s="2" t="s">
        <v>1619</v>
      </c>
      <c r="E204" s="2" t="s">
        <v>1620</v>
      </c>
      <c r="F204" s="2" t="s">
        <v>299</v>
      </c>
      <c r="G204" s="2" t="s">
        <v>28</v>
      </c>
      <c r="H204" s="2" t="s">
        <v>300</v>
      </c>
      <c r="I204" t="s">
        <v>6191</v>
      </c>
    </row>
    <row r="205" spans="1:9" x14ac:dyDescent="0.35">
      <c r="A205" s="2" t="s">
        <v>1622</v>
      </c>
      <c r="B205" s="2" t="s">
        <v>1623</v>
      </c>
      <c r="C205" s="2"/>
      <c r="D205" s="2" t="s">
        <v>1624</v>
      </c>
      <c r="E205" s="2" t="s">
        <v>1625</v>
      </c>
      <c r="F205" s="2" t="s">
        <v>732</v>
      </c>
      <c r="G205" s="2" t="s">
        <v>19</v>
      </c>
      <c r="H205" s="2">
        <v>84409</v>
      </c>
      <c r="I205" t="s">
        <v>6191</v>
      </c>
    </row>
    <row r="206" spans="1:9" x14ac:dyDescent="0.35">
      <c r="A206" s="2" t="s">
        <v>1627</v>
      </c>
      <c r="B206" s="2" t="s">
        <v>1628</v>
      </c>
      <c r="C206" s="2" t="s">
        <v>1629</v>
      </c>
      <c r="D206" s="2" t="s">
        <v>1630</v>
      </c>
      <c r="E206" s="2" t="s">
        <v>1631</v>
      </c>
      <c r="F206" s="2" t="s">
        <v>198</v>
      </c>
      <c r="G206" s="2" t="s">
        <v>19</v>
      </c>
      <c r="H206" s="2">
        <v>12205</v>
      </c>
      <c r="I206" t="s">
        <v>6190</v>
      </c>
    </row>
    <row r="207" spans="1:9" x14ac:dyDescent="0.35">
      <c r="A207" s="2" t="s">
        <v>1633</v>
      </c>
      <c r="B207" s="2" t="s">
        <v>1634</v>
      </c>
      <c r="C207" s="2" t="s">
        <v>1635</v>
      </c>
      <c r="D207" s="2" t="s">
        <v>1636</v>
      </c>
      <c r="E207" s="2" t="s">
        <v>1637</v>
      </c>
      <c r="F207" s="2" t="s">
        <v>295</v>
      </c>
      <c r="G207" s="2" t="s">
        <v>19</v>
      </c>
      <c r="H207" s="2">
        <v>29305</v>
      </c>
      <c r="I207" t="s">
        <v>6191</v>
      </c>
    </row>
    <row r="208" spans="1:9" x14ac:dyDescent="0.35">
      <c r="A208" s="2" t="s">
        <v>1639</v>
      </c>
      <c r="B208" s="2" t="s">
        <v>1640</v>
      </c>
      <c r="C208" s="2"/>
      <c r="D208" s="2" t="s">
        <v>1641</v>
      </c>
      <c r="E208" s="2" t="s">
        <v>1642</v>
      </c>
      <c r="F208" s="2" t="s">
        <v>302</v>
      </c>
      <c r="G208" s="2" t="s">
        <v>19</v>
      </c>
      <c r="H208" s="2">
        <v>10310</v>
      </c>
      <c r="I208" t="s">
        <v>6191</v>
      </c>
    </row>
    <row r="209" spans="1:9" x14ac:dyDescent="0.35">
      <c r="A209" s="2" t="s">
        <v>1644</v>
      </c>
      <c r="B209" s="2" t="s">
        <v>1645</v>
      </c>
      <c r="C209" s="2"/>
      <c r="D209" s="2" t="s">
        <v>1646</v>
      </c>
      <c r="E209" s="2" t="s">
        <v>1647</v>
      </c>
      <c r="F209" s="2" t="s">
        <v>47</v>
      </c>
      <c r="G209" s="2" t="s">
        <v>19</v>
      </c>
      <c r="H209" s="2">
        <v>20337</v>
      </c>
      <c r="I209" t="s">
        <v>6190</v>
      </c>
    </row>
    <row r="210" spans="1:9" x14ac:dyDescent="0.35">
      <c r="A210" s="2" t="s">
        <v>1649</v>
      </c>
      <c r="B210" s="2" t="s">
        <v>1650</v>
      </c>
      <c r="C210" s="2" t="s">
        <v>1651</v>
      </c>
      <c r="D210" s="2"/>
      <c r="E210" s="2" t="s">
        <v>1652</v>
      </c>
      <c r="F210" s="2" t="s">
        <v>35</v>
      </c>
      <c r="G210" s="2" t="s">
        <v>19</v>
      </c>
      <c r="H210" s="2">
        <v>28225</v>
      </c>
      <c r="I210" t="s">
        <v>6191</v>
      </c>
    </row>
    <row r="211" spans="1:9" x14ac:dyDescent="0.35">
      <c r="A211" s="2" t="s">
        <v>1654</v>
      </c>
      <c r="B211" s="2" t="s">
        <v>1655</v>
      </c>
      <c r="C211" s="2" t="s">
        <v>1656</v>
      </c>
      <c r="D211" s="2" t="s">
        <v>1657</v>
      </c>
      <c r="E211" s="2" t="s">
        <v>1658</v>
      </c>
      <c r="F211" s="2" t="s">
        <v>297</v>
      </c>
      <c r="G211" s="2" t="s">
        <v>19</v>
      </c>
      <c r="H211" s="2">
        <v>79491</v>
      </c>
      <c r="I211" t="s">
        <v>6190</v>
      </c>
    </row>
    <row r="212" spans="1:9" x14ac:dyDescent="0.35">
      <c r="A212" s="2" t="s">
        <v>1660</v>
      </c>
      <c r="B212" s="2" t="s">
        <v>1661</v>
      </c>
      <c r="C212" s="2" t="s">
        <v>1662</v>
      </c>
      <c r="D212" s="2" t="s">
        <v>1663</v>
      </c>
      <c r="E212" s="2" t="s">
        <v>1664</v>
      </c>
      <c r="F212" s="2" t="s">
        <v>451</v>
      </c>
      <c r="G212" s="2" t="s">
        <v>318</v>
      </c>
      <c r="H212" s="2" t="s">
        <v>452</v>
      </c>
      <c r="I212" t="s">
        <v>6190</v>
      </c>
    </row>
    <row r="213" spans="1:9" x14ac:dyDescent="0.35">
      <c r="A213" s="2" t="s">
        <v>1666</v>
      </c>
      <c r="B213" s="2" t="s">
        <v>1667</v>
      </c>
      <c r="C213" s="2" t="s">
        <v>1668</v>
      </c>
      <c r="D213" s="2" t="s">
        <v>1669</v>
      </c>
      <c r="E213" s="2" t="s">
        <v>1670</v>
      </c>
      <c r="F213" s="2" t="s">
        <v>264</v>
      </c>
      <c r="G213" s="2" t="s">
        <v>28</v>
      </c>
      <c r="H213" s="2" t="s">
        <v>265</v>
      </c>
      <c r="I213" t="s">
        <v>6191</v>
      </c>
    </row>
    <row r="214" spans="1:9" x14ac:dyDescent="0.35">
      <c r="A214" s="2" t="s">
        <v>1672</v>
      </c>
      <c r="B214" s="2" t="s">
        <v>1673</v>
      </c>
      <c r="C214" s="2" t="s">
        <v>1674</v>
      </c>
      <c r="D214" s="2" t="s">
        <v>1675</v>
      </c>
      <c r="E214" s="2" t="s">
        <v>1676</v>
      </c>
      <c r="F214" s="2" t="s">
        <v>232</v>
      </c>
      <c r="G214" s="2" t="s">
        <v>19</v>
      </c>
      <c r="H214" s="2">
        <v>22908</v>
      </c>
      <c r="I214" t="s">
        <v>6190</v>
      </c>
    </row>
    <row r="215" spans="1:9" x14ac:dyDescent="0.35">
      <c r="A215" s="2" t="s">
        <v>1678</v>
      </c>
      <c r="B215" s="2" t="s">
        <v>1679</v>
      </c>
      <c r="C215" s="2" t="s">
        <v>1680</v>
      </c>
      <c r="D215" s="2"/>
      <c r="E215" s="2" t="s">
        <v>1681</v>
      </c>
      <c r="F215" s="2" t="s">
        <v>57</v>
      </c>
      <c r="G215" s="2" t="s">
        <v>19</v>
      </c>
      <c r="H215" s="2">
        <v>10105</v>
      </c>
      <c r="I215" t="s">
        <v>6191</v>
      </c>
    </row>
    <row r="216" spans="1:9" x14ac:dyDescent="0.35">
      <c r="A216" s="2" t="s">
        <v>1683</v>
      </c>
      <c r="B216" s="2" t="s">
        <v>1684</v>
      </c>
      <c r="C216" s="2" t="s">
        <v>1685</v>
      </c>
      <c r="D216" s="2" t="s">
        <v>1686</v>
      </c>
      <c r="E216" s="2" t="s">
        <v>1687</v>
      </c>
      <c r="F216" s="2" t="s">
        <v>24</v>
      </c>
      <c r="G216" s="2" t="s">
        <v>19</v>
      </c>
      <c r="H216" s="2">
        <v>24009</v>
      </c>
      <c r="I216" t="s">
        <v>6190</v>
      </c>
    </row>
    <row r="217" spans="1:9" x14ac:dyDescent="0.35">
      <c r="A217" s="2" t="s">
        <v>1689</v>
      </c>
      <c r="B217" s="2" t="s">
        <v>1690</v>
      </c>
      <c r="C217" s="2" t="s">
        <v>1691</v>
      </c>
      <c r="D217" s="2" t="s">
        <v>1692</v>
      </c>
      <c r="E217" s="2" t="s">
        <v>1693</v>
      </c>
      <c r="F217" s="2" t="s">
        <v>57</v>
      </c>
      <c r="G217" s="2" t="s">
        <v>19</v>
      </c>
      <c r="H217" s="2">
        <v>10009</v>
      </c>
      <c r="I217" t="s">
        <v>6191</v>
      </c>
    </row>
    <row r="218" spans="1:9" x14ac:dyDescent="0.35">
      <c r="A218" s="2" t="s">
        <v>1695</v>
      </c>
      <c r="B218" s="2" t="s">
        <v>1696</v>
      </c>
      <c r="C218" s="2" t="s">
        <v>1697</v>
      </c>
      <c r="D218" s="2" t="s">
        <v>1698</v>
      </c>
      <c r="E218" s="2" t="s">
        <v>1699</v>
      </c>
      <c r="F218" s="2" t="s">
        <v>1700</v>
      </c>
      <c r="G218" s="2" t="s">
        <v>318</v>
      </c>
      <c r="H218" s="2" t="s">
        <v>348</v>
      </c>
      <c r="I218" t="s">
        <v>6191</v>
      </c>
    </row>
    <row r="219" spans="1:9" x14ac:dyDescent="0.35">
      <c r="A219" s="2" t="s">
        <v>1702</v>
      </c>
      <c r="B219" s="2" t="s">
        <v>1703</v>
      </c>
      <c r="C219" s="2" t="s">
        <v>1704</v>
      </c>
      <c r="D219" s="2" t="s">
        <v>1705</v>
      </c>
      <c r="E219" s="2" t="s">
        <v>1706</v>
      </c>
      <c r="F219" s="2" t="s">
        <v>216</v>
      </c>
      <c r="G219" s="2" t="s">
        <v>19</v>
      </c>
      <c r="H219" s="2">
        <v>84120</v>
      </c>
      <c r="I219" t="s">
        <v>6191</v>
      </c>
    </row>
    <row r="220" spans="1:9" x14ac:dyDescent="0.35">
      <c r="A220" s="2" t="s">
        <v>1708</v>
      </c>
      <c r="B220" s="2" t="s">
        <v>1709</v>
      </c>
      <c r="C220" s="2" t="s">
        <v>1710</v>
      </c>
      <c r="D220" s="2" t="s">
        <v>1711</v>
      </c>
      <c r="E220" s="2" t="s">
        <v>1712</v>
      </c>
      <c r="F220" s="2" t="s">
        <v>260</v>
      </c>
      <c r="G220" s="2" t="s">
        <v>19</v>
      </c>
      <c r="H220" s="2">
        <v>43635</v>
      </c>
      <c r="I220" t="s">
        <v>6190</v>
      </c>
    </row>
    <row r="221" spans="1:9" x14ac:dyDescent="0.35">
      <c r="A221" s="2" t="s">
        <v>1714</v>
      </c>
      <c r="B221" s="2" t="s">
        <v>1715</v>
      </c>
      <c r="C221" s="2" t="s">
        <v>1716</v>
      </c>
      <c r="D221" s="2" t="s">
        <v>1717</v>
      </c>
      <c r="E221" s="2" t="s">
        <v>1718</v>
      </c>
      <c r="F221" s="2" t="s">
        <v>87</v>
      </c>
      <c r="G221" s="2" t="s">
        <v>19</v>
      </c>
      <c r="H221" s="2">
        <v>91131</v>
      </c>
      <c r="I221" t="s">
        <v>6191</v>
      </c>
    </row>
    <row r="222" spans="1:9" x14ac:dyDescent="0.35">
      <c r="A222" s="2" t="s">
        <v>1720</v>
      </c>
      <c r="B222" s="2" t="s">
        <v>1721</v>
      </c>
      <c r="C222" s="2" t="s">
        <v>1722</v>
      </c>
      <c r="D222" s="2" t="s">
        <v>1723</v>
      </c>
      <c r="E222" s="2" t="s">
        <v>1724</v>
      </c>
      <c r="F222" s="2" t="s">
        <v>342</v>
      </c>
      <c r="G222" s="2" t="s">
        <v>318</v>
      </c>
      <c r="H222" s="2" t="s">
        <v>343</v>
      </c>
      <c r="I222" t="s">
        <v>6190</v>
      </c>
    </row>
    <row r="223" spans="1:9" x14ac:dyDescent="0.35">
      <c r="A223" s="2" t="s">
        <v>1726</v>
      </c>
      <c r="B223" s="2" t="s">
        <v>1727</v>
      </c>
      <c r="C223" s="2" t="s">
        <v>1728</v>
      </c>
      <c r="D223" s="2" t="s">
        <v>1729</v>
      </c>
      <c r="E223" s="2" t="s">
        <v>1730</v>
      </c>
      <c r="F223" s="2" t="s">
        <v>37</v>
      </c>
      <c r="G223" s="2" t="s">
        <v>19</v>
      </c>
      <c r="H223" s="2">
        <v>64082</v>
      </c>
      <c r="I223" t="s">
        <v>6191</v>
      </c>
    </row>
    <row r="224" spans="1:9" x14ac:dyDescent="0.35">
      <c r="A224" s="2" t="s">
        <v>1731</v>
      </c>
      <c r="B224" s="2" t="s">
        <v>1732</v>
      </c>
      <c r="C224" s="2" t="s">
        <v>1733</v>
      </c>
      <c r="D224" s="2" t="s">
        <v>1734</v>
      </c>
      <c r="E224" s="2" t="s">
        <v>1735</v>
      </c>
      <c r="F224" s="2" t="s">
        <v>106</v>
      </c>
      <c r="G224" s="2" t="s">
        <v>19</v>
      </c>
      <c r="H224" s="2">
        <v>76121</v>
      </c>
      <c r="I224" t="s">
        <v>6191</v>
      </c>
    </row>
    <row r="225" spans="1:9" x14ac:dyDescent="0.35">
      <c r="A225" s="2" t="s">
        <v>1737</v>
      </c>
      <c r="B225" s="2" t="s">
        <v>1738</v>
      </c>
      <c r="C225" s="2" t="s">
        <v>1739</v>
      </c>
      <c r="D225" s="2" t="s">
        <v>1740</v>
      </c>
      <c r="E225" s="2" t="s">
        <v>1741</v>
      </c>
      <c r="F225" s="2" t="s">
        <v>422</v>
      </c>
      <c r="G225" s="2" t="s">
        <v>19</v>
      </c>
      <c r="H225" s="2">
        <v>92619</v>
      </c>
      <c r="I225" t="s">
        <v>6190</v>
      </c>
    </row>
    <row r="226" spans="1:9" x14ac:dyDescent="0.35">
      <c r="A226" s="2" t="s">
        <v>1743</v>
      </c>
      <c r="B226" s="2" t="s">
        <v>1744</v>
      </c>
      <c r="C226" s="2" t="s">
        <v>1745</v>
      </c>
      <c r="D226" s="2" t="s">
        <v>1746</v>
      </c>
      <c r="E226" s="2" t="s">
        <v>1747</v>
      </c>
      <c r="F226" s="2" t="s">
        <v>218</v>
      </c>
      <c r="G226" s="2" t="s">
        <v>19</v>
      </c>
      <c r="H226" s="2">
        <v>11854</v>
      </c>
      <c r="I226" t="s">
        <v>6191</v>
      </c>
    </row>
    <row r="227" spans="1:9" x14ac:dyDescent="0.35">
      <c r="A227" s="2" t="s">
        <v>1749</v>
      </c>
      <c r="B227" s="2" t="s">
        <v>1750</v>
      </c>
      <c r="C227" s="2"/>
      <c r="D227" s="2" t="s">
        <v>1751</v>
      </c>
      <c r="E227" s="2" t="s">
        <v>1752</v>
      </c>
      <c r="F227" s="2" t="s">
        <v>47</v>
      </c>
      <c r="G227" s="2" t="s">
        <v>19</v>
      </c>
      <c r="H227" s="2">
        <v>20546</v>
      </c>
      <c r="I227" t="s">
        <v>6190</v>
      </c>
    </row>
    <row r="228" spans="1:9" x14ac:dyDescent="0.35">
      <c r="A228" s="2" t="s">
        <v>1754</v>
      </c>
      <c r="B228" s="2" t="s">
        <v>1755</v>
      </c>
      <c r="C228" s="2" t="s">
        <v>1756</v>
      </c>
      <c r="D228" s="2" t="s">
        <v>1757</v>
      </c>
      <c r="E228" s="2" t="s">
        <v>1758</v>
      </c>
      <c r="F228" s="2" t="s">
        <v>57</v>
      </c>
      <c r="G228" s="2" t="s">
        <v>19</v>
      </c>
      <c r="H228" s="2">
        <v>10060</v>
      </c>
      <c r="I228" t="s">
        <v>6190</v>
      </c>
    </row>
    <row r="229" spans="1:9" x14ac:dyDescent="0.35">
      <c r="A229" s="2" t="s">
        <v>1760</v>
      </c>
      <c r="B229" s="2" t="s">
        <v>1761</v>
      </c>
      <c r="C229" s="2" t="s">
        <v>1762</v>
      </c>
      <c r="D229" s="2" t="s">
        <v>1763</v>
      </c>
      <c r="E229" s="2" t="s">
        <v>1764</v>
      </c>
      <c r="F229" s="2" t="s">
        <v>408</v>
      </c>
      <c r="G229" s="2" t="s">
        <v>318</v>
      </c>
      <c r="H229" s="2" t="s">
        <v>343</v>
      </c>
      <c r="I229" t="s">
        <v>6191</v>
      </c>
    </row>
    <row r="230" spans="1:9" x14ac:dyDescent="0.35">
      <c r="A230" s="2" t="s">
        <v>1766</v>
      </c>
      <c r="B230" s="2" t="s">
        <v>1767</v>
      </c>
      <c r="C230" s="2" t="s">
        <v>1768</v>
      </c>
      <c r="D230" s="2" t="s">
        <v>1769</v>
      </c>
      <c r="E230" s="2" t="s">
        <v>1770</v>
      </c>
      <c r="F230" s="2" t="s">
        <v>67</v>
      </c>
      <c r="G230" s="2" t="s">
        <v>19</v>
      </c>
      <c r="H230" s="2">
        <v>66276</v>
      </c>
      <c r="I230" t="s">
        <v>6191</v>
      </c>
    </row>
    <row r="231" spans="1:9" x14ac:dyDescent="0.35">
      <c r="A231" s="2" t="s">
        <v>1772</v>
      </c>
      <c r="B231" s="2" t="s">
        <v>1773</v>
      </c>
      <c r="C231" s="2" t="s">
        <v>1774</v>
      </c>
      <c r="D231" s="2" t="s">
        <v>1775</v>
      </c>
      <c r="E231" s="2" t="s">
        <v>1776</v>
      </c>
      <c r="F231" s="2" t="s">
        <v>246</v>
      </c>
      <c r="G231" s="2" t="s">
        <v>28</v>
      </c>
      <c r="H231" s="2" t="s">
        <v>247</v>
      </c>
      <c r="I231" t="s">
        <v>6190</v>
      </c>
    </row>
    <row r="232" spans="1:9" x14ac:dyDescent="0.35">
      <c r="A232" s="2" t="s">
        <v>1778</v>
      </c>
      <c r="B232" s="2" t="s">
        <v>1779</v>
      </c>
      <c r="C232" s="2" t="s">
        <v>1780</v>
      </c>
      <c r="D232" s="2" t="s">
        <v>1781</v>
      </c>
      <c r="E232" s="2" t="s">
        <v>1782</v>
      </c>
      <c r="F232" s="2" t="s">
        <v>131</v>
      </c>
      <c r="G232" s="2" t="s">
        <v>19</v>
      </c>
      <c r="H232" s="2">
        <v>94291</v>
      </c>
      <c r="I232" t="s">
        <v>6191</v>
      </c>
    </row>
    <row r="233" spans="1:9" x14ac:dyDescent="0.35">
      <c r="A233" s="2" t="s">
        <v>1784</v>
      </c>
      <c r="B233" s="2" t="s">
        <v>1785</v>
      </c>
      <c r="C233" s="2" t="s">
        <v>1786</v>
      </c>
      <c r="D233" s="2" t="s">
        <v>1787</v>
      </c>
      <c r="E233" s="2" t="s">
        <v>1788</v>
      </c>
      <c r="F233" s="2" t="s">
        <v>202</v>
      </c>
      <c r="G233" s="2" t="s">
        <v>19</v>
      </c>
      <c r="H233" s="2">
        <v>18706</v>
      </c>
      <c r="I233" t="s">
        <v>6191</v>
      </c>
    </row>
    <row r="234" spans="1:9" x14ac:dyDescent="0.35">
      <c r="A234" s="2" t="s">
        <v>1790</v>
      </c>
      <c r="B234" s="2" t="s">
        <v>1791</v>
      </c>
      <c r="C234" s="2" t="s">
        <v>1792</v>
      </c>
      <c r="D234" s="2" t="s">
        <v>1793</v>
      </c>
      <c r="E234" s="2" t="s">
        <v>1794</v>
      </c>
      <c r="F234" s="2" t="s">
        <v>82</v>
      </c>
      <c r="G234" s="2" t="s">
        <v>19</v>
      </c>
      <c r="H234" s="2">
        <v>27499</v>
      </c>
      <c r="I234" t="s">
        <v>6191</v>
      </c>
    </row>
    <row r="235" spans="1:9" x14ac:dyDescent="0.35">
      <c r="A235" s="2" t="s">
        <v>1796</v>
      </c>
      <c r="B235" s="2" t="s">
        <v>1797</v>
      </c>
      <c r="C235" s="2"/>
      <c r="D235" s="2" t="s">
        <v>1798</v>
      </c>
      <c r="E235" s="2" t="s">
        <v>1799</v>
      </c>
      <c r="F235" s="2" t="s">
        <v>199</v>
      </c>
      <c r="G235" s="2" t="s">
        <v>19</v>
      </c>
      <c r="H235" s="2">
        <v>19725</v>
      </c>
      <c r="I235" t="s">
        <v>6190</v>
      </c>
    </row>
    <row r="236" spans="1:9" x14ac:dyDescent="0.35">
      <c r="A236" s="2" t="s">
        <v>1801</v>
      </c>
      <c r="B236" s="2" t="s">
        <v>1802</v>
      </c>
      <c r="C236" s="2" t="s">
        <v>1803</v>
      </c>
      <c r="D236" s="2" t="s">
        <v>1804</v>
      </c>
      <c r="E236" s="2" t="s">
        <v>1805</v>
      </c>
      <c r="F236" s="2" t="s">
        <v>248</v>
      </c>
      <c r="G236" s="2" t="s">
        <v>28</v>
      </c>
      <c r="H236" s="2" t="s">
        <v>249</v>
      </c>
      <c r="I236" t="s">
        <v>6191</v>
      </c>
    </row>
    <row r="237" spans="1:9" x14ac:dyDescent="0.35">
      <c r="A237" s="2" t="s">
        <v>1807</v>
      </c>
      <c r="B237" s="2" t="s">
        <v>1808</v>
      </c>
      <c r="C237" s="2" t="s">
        <v>1809</v>
      </c>
      <c r="D237" s="2" t="s">
        <v>1810</v>
      </c>
      <c r="E237" s="2" t="s">
        <v>1811</v>
      </c>
      <c r="F237" s="2" t="s">
        <v>73</v>
      </c>
      <c r="G237" s="2" t="s">
        <v>19</v>
      </c>
      <c r="H237" s="2">
        <v>96825</v>
      </c>
      <c r="I237" t="s">
        <v>6191</v>
      </c>
    </row>
    <row r="238" spans="1:9" x14ac:dyDescent="0.35">
      <c r="A238" s="2" t="s">
        <v>1813</v>
      </c>
      <c r="B238" s="2" t="s">
        <v>1814</v>
      </c>
      <c r="C238" s="2" t="s">
        <v>1815</v>
      </c>
      <c r="D238" s="2" t="s">
        <v>1816</v>
      </c>
      <c r="E238" s="2" t="s">
        <v>1817</v>
      </c>
      <c r="F238" s="2" t="s">
        <v>57</v>
      </c>
      <c r="G238" s="2" t="s">
        <v>19</v>
      </c>
      <c r="H238" s="2">
        <v>10150</v>
      </c>
      <c r="I238" t="s">
        <v>6191</v>
      </c>
    </row>
    <row r="239" spans="1:9" x14ac:dyDescent="0.35">
      <c r="A239" s="2" t="s">
        <v>1819</v>
      </c>
      <c r="B239" s="2" t="s">
        <v>1820</v>
      </c>
      <c r="C239" s="2"/>
      <c r="D239" s="2"/>
      <c r="E239" s="2" t="s">
        <v>1821</v>
      </c>
      <c r="F239" s="2" t="s">
        <v>472</v>
      </c>
      <c r="G239" s="2" t="s">
        <v>318</v>
      </c>
      <c r="H239" s="2" t="s">
        <v>473</v>
      </c>
      <c r="I239" t="s">
        <v>6191</v>
      </c>
    </row>
    <row r="240" spans="1:9" x14ac:dyDescent="0.35">
      <c r="A240" s="2" t="s">
        <v>1823</v>
      </c>
      <c r="B240" s="2" t="s">
        <v>1824</v>
      </c>
      <c r="C240" s="2" t="s">
        <v>1825</v>
      </c>
      <c r="D240" s="2" t="s">
        <v>1826</v>
      </c>
      <c r="E240" s="2" t="s">
        <v>1827</v>
      </c>
      <c r="F240" s="2" t="s">
        <v>463</v>
      </c>
      <c r="G240" s="2" t="s">
        <v>318</v>
      </c>
      <c r="H240" s="2" t="s">
        <v>389</v>
      </c>
      <c r="I240" t="s">
        <v>6191</v>
      </c>
    </row>
    <row r="241" spans="1:9" x14ac:dyDescent="0.35">
      <c r="A241" s="2" t="s">
        <v>1829</v>
      </c>
      <c r="B241" s="2" t="s">
        <v>1830</v>
      </c>
      <c r="C241" s="2"/>
      <c r="D241" s="2" t="s">
        <v>1831</v>
      </c>
      <c r="E241" s="2" t="s">
        <v>1832</v>
      </c>
      <c r="F241" s="2" t="s">
        <v>51</v>
      </c>
      <c r="G241" s="2" t="s">
        <v>19</v>
      </c>
      <c r="H241" s="2">
        <v>45218</v>
      </c>
      <c r="I241" t="s">
        <v>6190</v>
      </c>
    </row>
    <row r="242" spans="1:9" x14ac:dyDescent="0.35">
      <c r="A242" s="2" t="s">
        <v>1834</v>
      </c>
      <c r="B242" s="2" t="s">
        <v>1835</v>
      </c>
      <c r="C242" s="2" t="s">
        <v>1836</v>
      </c>
      <c r="D242" s="2" t="s">
        <v>1837</v>
      </c>
      <c r="E242" s="2" t="s">
        <v>1838</v>
      </c>
      <c r="F242" s="2" t="s">
        <v>212</v>
      </c>
      <c r="G242" s="2" t="s">
        <v>19</v>
      </c>
      <c r="H242" s="2">
        <v>48670</v>
      </c>
      <c r="I242" t="s">
        <v>6190</v>
      </c>
    </row>
    <row r="243" spans="1:9" x14ac:dyDescent="0.35">
      <c r="A243" s="2" t="s">
        <v>1840</v>
      </c>
      <c r="B243" s="2" t="s">
        <v>1841</v>
      </c>
      <c r="C243" s="2" t="s">
        <v>1842</v>
      </c>
      <c r="D243" s="2" t="s">
        <v>1843</v>
      </c>
      <c r="E243" s="2" t="s">
        <v>1844</v>
      </c>
      <c r="F243" s="2" t="s">
        <v>154</v>
      </c>
      <c r="G243" s="2" t="s">
        <v>19</v>
      </c>
      <c r="H243" s="2">
        <v>82007</v>
      </c>
      <c r="I243" t="s">
        <v>6191</v>
      </c>
    </row>
    <row r="244" spans="1:9" x14ac:dyDescent="0.35">
      <c r="A244" s="2" t="s">
        <v>1846</v>
      </c>
      <c r="B244" s="2" t="s">
        <v>1847</v>
      </c>
      <c r="C244" s="2"/>
      <c r="D244" s="2"/>
      <c r="E244" s="2" t="s">
        <v>1848</v>
      </c>
      <c r="F244" s="2" t="s">
        <v>84</v>
      </c>
      <c r="G244" s="2" t="s">
        <v>19</v>
      </c>
      <c r="H244" s="2">
        <v>31119</v>
      </c>
      <c r="I244" t="s">
        <v>6190</v>
      </c>
    </row>
    <row r="245" spans="1:9" x14ac:dyDescent="0.35">
      <c r="A245" s="2" t="s">
        <v>1850</v>
      </c>
      <c r="B245" s="2" t="s">
        <v>1851</v>
      </c>
      <c r="C245" s="2"/>
      <c r="D245" s="2" t="s">
        <v>1852</v>
      </c>
      <c r="E245" s="2" t="s">
        <v>1853</v>
      </c>
      <c r="F245" s="2" t="s">
        <v>64</v>
      </c>
      <c r="G245" s="2" t="s">
        <v>19</v>
      </c>
      <c r="H245" s="2">
        <v>30096</v>
      </c>
      <c r="I245" t="s">
        <v>6191</v>
      </c>
    </row>
    <row r="246" spans="1:9" x14ac:dyDescent="0.35">
      <c r="A246" s="2" t="s">
        <v>1855</v>
      </c>
      <c r="B246" s="2" t="s">
        <v>1856</v>
      </c>
      <c r="C246" s="2" t="s">
        <v>1857</v>
      </c>
      <c r="D246" s="2" t="s">
        <v>1858</v>
      </c>
      <c r="E246" s="2" t="s">
        <v>1859</v>
      </c>
      <c r="F246" s="2" t="s">
        <v>131</v>
      </c>
      <c r="G246" s="2" t="s">
        <v>19</v>
      </c>
      <c r="H246" s="2">
        <v>94250</v>
      </c>
      <c r="I246" t="s">
        <v>6190</v>
      </c>
    </row>
    <row r="247" spans="1:9" x14ac:dyDescent="0.35">
      <c r="A247" s="2" t="s">
        <v>1861</v>
      </c>
      <c r="B247" s="2" t="s">
        <v>1862</v>
      </c>
      <c r="C247" s="2" t="s">
        <v>1863</v>
      </c>
      <c r="D247" s="2" t="s">
        <v>1864</v>
      </c>
      <c r="E247" s="2" t="s">
        <v>1865</v>
      </c>
      <c r="F247" s="2" t="s">
        <v>137</v>
      </c>
      <c r="G247" s="2" t="s">
        <v>19</v>
      </c>
      <c r="H247" s="2">
        <v>33661</v>
      </c>
      <c r="I247" t="s">
        <v>6190</v>
      </c>
    </row>
    <row r="248" spans="1:9" x14ac:dyDescent="0.35">
      <c r="A248" s="2" t="s">
        <v>1867</v>
      </c>
      <c r="B248" s="2" t="s">
        <v>1868</v>
      </c>
      <c r="C248" s="2" t="s">
        <v>1869</v>
      </c>
      <c r="D248" s="2" t="s">
        <v>1870</v>
      </c>
      <c r="E248" s="2" t="s">
        <v>1871</v>
      </c>
      <c r="F248" s="2" t="s">
        <v>73</v>
      </c>
      <c r="G248" s="2" t="s">
        <v>19</v>
      </c>
      <c r="H248" s="2">
        <v>96805</v>
      </c>
      <c r="I248" t="s">
        <v>6191</v>
      </c>
    </row>
    <row r="249" spans="1:9" x14ac:dyDescent="0.35">
      <c r="A249" s="2" t="s">
        <v>1873</v>
      </c>
      <c r="B249" s="2" t="s">
        <v>1874</v>
      </c>
      <c r="C249" s="2" t="s">
        <v>1875</v>
      </c>
      <c r="D249" s="2" t="s">
        <v>1876</v>
      </c>
      <c r="E249" s="2" t="s">
        <v>1877</v>
      </c>
      <c r="F249" s="2" t="s">
        <v>32</v>
      </c>
      <c r="G249" s="2" t="s">
        <v>19</v>
      </c>
      <c r="H249" s="2">
        <v>70820</v>
      </c>
      <c r="I249" t="s">
        <v>6190</v>
      </c>
    </row>
    <row r="250" spans="1:9" x14ac:dyDescent="0.35">
      <c r="A250" s="2" t="s">
        <v>1879</v>
      </c>
      <c r="B250" s="2" t="s">
        <v>1880</v>
      </c>
      <c r="C250" s="2" t="s">
        <v>1881</v>
      </c>
      <c r="D250" s="2" t="s">
        <v>1882</v>
      </c>
      <c r="E250" s="2" t="s">
        <v>1883</v>
      </c>
      <c r="F250" s="2" t="s">
        <v>229</v>
      </c>
      <c r="G250" s="2" t="s">
        <v>28</v>
      </c>
      <c r="H250" s="2" t="s">
        <v>230</v>
      </c>
      <c r="I250" t="s">
        <v>6191</v>
      </c>
    </row>
    <row r="251" spans="1:9" x14ac:dyDescent="0.35">
      <c r="A251" s="2" t="s">
        <v>1885</v>
      </c>
      <c r="B251" s="2" t="s">
        <v>1886</v>
      </c>
      <c r="C251" s="2"/>
      <c r="D251" s="2" t="s">
        <v>1887</v>
      </c>
      <c r="E251" s="2" t="s">
        <v>1888</v>
      </c>
      <c r="F251" s="2" t="s">
        <v>393</v>
      </c>
      <c r="G251" s="2" t="s">
        <v>318</v>
      </c>
      <c r="H251" s="2" t="s">
        <v>394</v>
      </c>
      <c r="I251" t="s">
        <v>6190</v>
      </c>
    </row>
    <row r="252" spans="1:9" x14ac:dyDescent="0.35">
      <c r="A252" s="2" t="s">
        <v>1890</v>
      </c>
      <c r="B252" s="2" t="s">
        <v>1891</v>
      </c>
      <c r="C252" s="2" t="s">
        <v>1892</v>
      </c>
      <c r="D252" s="2" t="s">
        <v>1893</v>
      </c>
      <c r="E252" s="2" t="s">
        <v>1894</v>
      </c>
      <c r="F252" s="2" t="s">
        <v>33</v>
      </c>
      <c r="G252" s="2" t="s">
        <v>19</v>
      </c>
      <c r="H252" s="2">
        <v>55458</v>
      </c>
      <c r="I252" t="s">
        <v>6190</v>
      </c>
    </row>
    <row r="253" spans="1:9" x14ac:dyDescent="0.35">
      <c r="A253" s="2" t="s">
        <v>1896</v>
      </c>
      <c r="B253" s="2" t="s">
        <v>1897</v>
      </c>
      <c r="C253" s="2"/>
      <c r="D253" s="2" t="s">
        <v>1898</v>
      </c>
      <c r="E253" s="2" t="s">
        <v>1899</v>
      </c>
      <c r="F253" s="2" t="s">
        <v>150</v>
      </c>
      <c r="G253" s="2" t="s">
        <v>19</v>
      </c>
      <c r="H253" s="2">
        <v>94159</v>
      </c>
      <c r="I253" t="s">
        <v>6191</v>
      </c>
    </row>
    <row r="254" spans="1:9" x14ac:dyDescent="0.35">
      <c r="A254" s="2" t="s">
        <v>1901</v>
      </c>
      <c r="B254" s="2" t="s">
        <v>1902</v>
      </c>
      <c r="C254" s="2" t="s">
        <v>1903</v>
      </c>
      <c r="D254" s="2" t="s">
        <v>1904</v>
      </c>
      <c r="E254" s="2" t="s">
        <v>1905</v>
      </c>
      <c r="F254" s="2" t="s">
        <v>35</v>
      </c>
      <c r="G254" s="2" t="s">
        <v>19</v>
      </c>
      <c r="H254" s="2">
        <v>28225</v>
      </c>
      <c r="I254" t="s">
        <v>6190</v>
      </c>
    </row>
    <row r="255" spans="1:9" x14ac:dyDescent="0.35">
      <c r="A255" s="2" t="s">
        <v>1907</v>
      </c>
      <c r="B255" s="2" t="s">
        <v>1908</v>
      </c>
      <c r="C255" s="2" t="s">
        <v>1909</v>
      </c>
      <c r="D255" s="2" t="s">
        <v>1910</v>
      </c>
      <c r="E255" s="2" t="s">
        <v>1911</v>
      </c>
      <c r="F255" s="2" t="s">
        <v>184</v>
      </c>
      <c r="G255" s="2" t="s">
        <v>19</v>
      </c>
      <c r="H255" s="2">
        <v>85099</v>
      </c>
      <c r="I255" t="s">
        <v>6190</v>
      </c>
    </row>
    <row r="256" spans="1:9" x14ac:dyDescent="0.35">
      <c r="A256" s="2" t="s">
        <v>1913</v>
      </c>
      <c r="B256" s="2" t="s">
        <v>1914</v>
      </c>
      <c r="C256" s="2"/>
      <c r="D256" s="2" t="s">
        <v>1915</v>
      </c>
      <c r="E256" s="2" t="s">
        <v>1916</v>
      </c>
      <c r="F256" s="2" t="s">
        <v>132</v>
      </c>
      <c r="G256" s="2" t="s">
        <v>19</v>
      </c>
      <c r="H256" s="2">
        <v>11407</v>
      </c>
      <c r="I256" t="s">
        <v>6191</v>
      </c>
    </row>
    <row r="257" spans="1:9" x14ac:dyDescent="0.35">
      <c r="A257" s="2" t="s">
        <v>1918</v>
      </c>
      <c r="B257" s="2" t="s">
        <v>1919</v>
      </c>
      <c r="C257" s="2" t="s">
        <v>1920</v>
      </c>
      <c r="D257" s="2" t="s">
        <v>1921</v>
      </c>
      <c r="E257" s="2" t="s">
        <v>1922</v>
      </c>
      <c r="F257" s="2" t="s">
        <v>194</v>
      </c>
      <c r="G257" s="2" t="s">
        <v>19</v>
      </c>
      <c r="H257" s="2">
        <v>61825</v>
      </c>
      <c r="I257" t="s">
        <v>6191</v>
      </c>
    </row>
    <row r="258" spans="1:9" x14ac:dyDescent="0.35">
      <c r="A258" s="2" t="s">
        <v>1924</v>
      </c>
      <c r="B258" s="2" t="s">
        <v>1925</v>
      </c>
      <c r="C258" s="2" t="s">
        <v>1926</v>
      </c>
      <c r="D258" s="2"/>
      <c r="E258" s="2" t="s">
        <v>1927</v>
      </c>
      <c r="F258" s="2" t="s">
        <v>238</v>
      </c>
      <c r="G258" s="2" t="s">
        <v>28</v>
      </c>
      <c r="H258" s="2" t="s">
        <v>239</v>
      </c>
      <c r="I258" t="s">
        <v>6191</v>
      </c>
    </row>
    <row r="259" spans="1:9" x14ac:dyDescent="0.35">
      <c r="A259" s="2" t="s">
        <v>1929</v>
      </c>
      <c r="B259" s="2" t="s">
        <v>1930</v>
      </c>
      <c r="C259" s="2" t="s">
        <v>1931</v>
      </c>
      <c r="D259" s="2" t="s">
        <v>1932</v>
      </c>
      <c r="E259" s="2" t="s">
        <v>1933</v>
      </c>
      <c r="F259" s="2" t="s">
        <v>126</v>
      </c>
      <c r="G259" s="2" t="s">
        <v>19</v>
      </c>
      <c r="H259" s="2">
        <v>85715</v>
      </c>
      <c r="I259" t="s">
        <v>6191</v>
      </c>
    </row>
    <row r="260" spans="1:9" x14ac:dyDescent="0.35">
      <c r="A260" s="2" t="s">
        <v>1935</v>
      </c>
      <c r="B260" s="2" t="s">
        <v>1936</v>
      </c>
      <c r="C260" s="2" t="s">
        <v>1937</v>
      </c>
      <c r="D260" s="2" t="s">
        <v>1938</v>
      </c>
      <c r="E260" s="2" t="s">
        <v>1939</v>
      </c>
      <c r="F260" s="2" t="s">
        <v>45</v>
      </c>
      <c r="G260" s="2" t="s">
        <v>19</v>
      </c>
      <c r="H260" s="2">
        <v>53205</v>
      </c>
      <c r="I260" t="s">
        <v>6190</v>
      </c>
    </row>
    <row r="261" spans="1:9" x14ac:dyDescent="0.35">
      <c r="A261" s="2" t="s">
        <v>1941</v>
      </c>
      <c r="B261" s="2" t="s">
        <v>1942</v>
      </c>
      <c r="C261" s="2" t="s">
        <v>1943</v>
      </c>
      <c r="D261" s="2" t="s">
        <v>1944</v>
      </c>
      <c r="E261" s="2" t="s">
        <v>1945</v>
      </c>
      <c r="F261" s="2" t="s">
        <v>121</v>
      </c>
      <c r="G261" s="2" t="s">
        <v>19</v>
      </c>
      <c r="H261" s="2">
        <v>33064</v>
      </c>
      <c r="I261" t="s">
        <v>6190</v>
      </c>
    </row>
    <row r="262" spans="1:9" x14ac:dyDescent="0.35">
      <c r="A262" s="2" t="s">
        <v>1947</v>
      </c>
      <c r="B262" s="2" t="s">
        <v>1948</v>
      </c>
      <c r="C262" s="2" t="s">
        <v>1949</v>
      </c>
      <c r="D262" s="2" t="s">
        <v>1950</v>
      </c>
      <c r="E262" s="2" t="s">
        <v>1951</v>
      </c>
      <c r="F262" s="2" t="s">
        <v>146</v>
      </c>
      <c r="G262" s="2" t="s">
        <v>19</v>
      </c>
      <c r="H262" s="2">
        <v>90610</v>
      </c>
      <c r="I262" t="s">
        <v>6191</v>
      </c>
    </row>
    <row r="263" spans="1:9" x14ac:dyDescent="0.35">
      <c r="A263" s="2" t="s">
        <v>1953</v>
      </c>
      <c r="B263" s="2" t="s">
        <v>1954</v>
      </c>
      <c r="C263" s="2" t="s">
        <v>1955</v>
      </c>
      <c r="D263" s="2" t="s">
        <v>1956</v>
      </c>
      <c r="E263" s="2" t="s">
        <v>1957</v>
      </c>
      <c r="F263" s="2" t="s">
        <v>176</v>
      </c>
      <c r="G263" s="2" t="s">
        <v>28</v>
      </c>
      <c r="H263" s="2" t="s">
        <v>177</v>
      </c>
      <c r="I263" t="s">
        <v>6191</v>
      </c>
    </row>
    <row r="264" spans="1:9" x14ac:dyDescent="0.35">
      <c r="A264" s="2" t="s">
        <v>1959</v>
      </c>
      <c r="B264" s="2" t="s">
        <v>1960</v>
      </c>
      <c r="C264" s="2" t="s">
        <v>1961</v>
      </c>
      <c r="D264" s="2"/>
      <c r="E264" s="2" t="s">
        <v>1962</v>
      </c>
      <c r="F264" s="2" t="s">
        <v>104</v>
      </c>
      <c r="G264" s="2" t="s">
        <v>19</v>
      </c>
      <c r="H264" s="2">
        <v>63180</v>
      </c>
      <c r="I264" t="s">
        <v>6190</v>
      </c>
    </row>
    <row r="265" spans="1:9" x14ac:dyDescent="0.35">
      <c r="A265" s="2" t="s">
        <v>1964</v>
      </c>
      <c r="B265" s="2" t="s">
        <v>1965</v>
      </c>
      <c r="C265" s="2" t="s">
        <v>1966</v>
      </c>
      <c r="D265" s="2" t="s">
        <v>1967</v>
      </c>
      <c r="E265" s="2" t="s">
        <v>1968</v>
      </c>
      <c r="F265" s="2" t="s">
        <v>179</v>
      </c>
      <c r="G265" s="2" t="s">
        <v>19</v>
      </c>
      <c r="H265" s="2">
        <v>16522</v>
      </c>
      <c r="I265" t="s">
        <v>6190</v>
      </c>
    </row>
    <row r="266" spans="1:9" x14ac:dyDescent="0.35">
      <c r="A266" s="2" t="s">
        <v>1970</v>
      </c>
      <c r="B266" s="2" t="s">
        <v>1971</v>
      </c>
      <c r="C266" s="2" t="s">
        <v>1972</v>
      </c>
      <c r="D266" s="2" t="s">
        <v>1973</v>
      </c>
      <c r="E266" s="2" t="s">
        <v>1974</v>
      </c>
      <c r="F266" s="2" t="s">
        <v>134</v>
      </c>
      <c r="G266" s="2" t="s">
        <v>19</v>
      </c>
      <c r="H266" s="2">
        <v>98464</v>
      </c>
      <c r="I266" t="s">
        <v>6191</v>
      </c>
    </row>
    <row r="267" spans="1:9" x14ac:dyDescent="0.35">
      <c r="A267" s="2" t="s">
        <v>1976</v>
      </c>
      <c r="B267" s="2" t="s">
        <v>1977</v>
      </c>
      <c r="C267" s="2"/>
      <c r="D267" s="2" t="s">
        <v>1978</v>
      </c>
      <c r="E267" s="2" t="s">
        <v>1979</v>
      </c>
      <c r="F267" s="2" t="s">
        <v>38</v>
      </c>
      <c r="G267" s="2" t="s">
        <v>19</v>
      </c>
      <c r="H267" s="2">
        <v>23277</v>
      </c>
      <c r="I267" t="s">
        <v>6191</v>
      </c>
    </row>
    <row r="268" spans="1:9" x14ac:dyDescent="0.35">
      <c r="A268" s="2" t="s">
        <v>1981</v>
      </c>
      <c r="B268" s="2" t="s">
        <v>1982</v>
      </c>
      <c r="C268" s="2"/>
      <c r="D268" s="2" t="s">
        <v>1983</v>
      </c>
      <c r="E268" s="2" t="s">
        <v>1984</v>
      </c>
      <c r="F268" s="2" t="s">
        <v>1985</v>
      </c>
      <c r="G268" s="2" t="s">
        <v>318</v>
      </c>
      <c r="H268" s="2" t="s">
        <v>444</v>
      </c>
      <c r="I268" t="s">
        <v>6190</v>
      </c>
    </row>
    <row r="269" spans="1:9" x14ac:dyDescent="0.35">
      <c r="A269" s="2" t="s">
        <v>1987</v>
      </c>
      <c r="B269" s="2" t="s">
        <v>1988</v>
      </c>
      <c r="C269" s="2" t="s">
        <v>1989</v>
      </c>
      <c r="D269" s="2" t="s">
        <v>1990</v>
      </c>
      <c r="E269" s="2" t="s">
        <v>1991</v>
      </c>
      <c r="F269" s="2" t="s">
        <v>88</v>
      </c>
      <c r="G269" s="2" t="s">
        <v>19</v>
      </c>
      <c r="H269" s="2">
        <v>72204</v>
      </c>
      <c r="I269" t="s">
        <v>6190</v>
      </c>
    </row>
    <row r="270" spans="1:9" x14ac:dyDescent="0.35">
      <c r="A270" s="2" t="s">
        <v>1993</v>
      </c>
      <c r="B270" s="2" t="s">
        <v>1994</v>
      </c>
      <c r="C270" s="2" t="s">
        <v>1995</v>
      </c>
      <c r="D270" s="2" t="s">
        <v>1996</v>
      </c>
      <c r="E270" s="2" t="s">
        <v>1997</v>
      </c>
      <c r="F270" s="2" t="s">
        <v>280</v>
      </c>
      <c r="G270" s="2" t="s">
        <v>28</v>
      </c>
      <c r="H270" s="2" t="s">
        <v>310</v>
      </c>
      <c r="I270" t="s">
        <v>6191</v>
      </c>
    </row>
    <row r="271" spans="1:9" x14ac:dyDescent="0.35">
      <c r="A271" s="2" t="s">
        <v>1999</v>
      </c>
      <c r="B271" s="2" t="s">
        <v>2000</v>
      </c>
      <c r="C271" s="2" t="s">
        <v>2001</v>
      </c>
      <c r="D271" s="2" t="s">
        <v>2002</v>
      </c>
      <c r="E271" s="2" t="s">
        <v>2003</v>
      </c>
      <c r="F271" s="2" t="s">
        <v>351</v>
      </c>
      <c r="G271" s="2" t="s">
        <v>19</v>
      </c>
      <c r="H271" s="2">
        <v>89436</v>
      </c>
      <c r="I271" t="s">
        <v>6190</v>
      </c>
    </row>
    <row r="272" spans="1:9" x14ac:dyDescent="0.35">
      <c r="A272" s="2" t="s">
        <v>2005</v>
      </c>
      <c r="B272" s="2" t="s">
        <v>2006</v>
      </c>
      <c r="C272" s="2"/>
      <c r="D272" s="2" t="s">
        <v>2007</v>
      </c>
      <c r="E272" s="2" t="s">
        <v>2008</v>
      </c>
      <c r="F272" s="2" t="s">
        <v>242</v>
      </c>
      <c r="G272" s="2" t="s">
        <v>19</v>
      </c>
      <c r="H272" s="2">
        <v>77806</v>
      </c>
      <c r="I272" t="s">
        <v>6190</v>
      </c>
    </row>
    <row r="273" spans="1:9" x14ac:dyDescent="0.35">
      <c r="A273" s="2" t="s">
        <v>2010</v>
      </c>
      <c r="B273" s="2" t="s">
        <v>2011</v>
      </c>
      <c r="C273" s="2" t="s">
        <v>2012</v>
      </c>
      <c r="D273" s="2" t="s">
        <v>2013</v>
      </c>
      <c r="E273" s="2" t="s">
        <v>2014</v>
      </c>
      <c r="F273" s="2" t="s">
        <v>190</v>
      </c>
      <c r="G273" s="2" t="s">
        <v>19</v>
      </c>
      <c r="H273" s="2">
        <v>76210</v>
      </c>
      <c r="I273" t="s">
        <v>6191</v>
      </c>
    </row>
    <row r="274" spans="1:9" x14ac:dyDescent="0.35">
      <c r="A274" s="2" t="s">
        <v>2016</v>
      </c>
      <c r="B274" s="2" t="s">
        <v>2017</v>
      </c>
      <c r="C274" s="2"/>
      <c r="D274" s="2"/>
      <c r="E274" s="2" t="s">
        <v>2018</v>
      </c>
      <c r="F274" s="2" t="s">
        <v>441</v>
      </c>
      <c r="G274" s="2" t="s">
        <v>318</v>
      </c>
      <c r="H274" s="2" t="s">
        <v>442</v>
      </c>
      <c r="I274" t="s">
        <v>6190</v>
      </c>
    </row>
    <row r="275" spans="1:9" x14ac:dyDescent="0.35">
      <c r="A275" s="2" t="s">
        <v>2020</v>
      </c>
      <c r="B275" s="2" t="s">
        <v>2021</v>
      </c>
      <c r="C275" s="2" t="s">
        <v>2022</v>
      </c>
      <c r="D275" s="2" t="s">
        <v>2023</v>
      </c>
      <c r="E275" s="2" t="s">
        <v>2024</v>
      </c>
      <c r="F275" s="2" t="s">
        <v>335</v>
      </c>
      <c r="G275" s="2" t="s">
        <v>19</v>
      </c>
      <c r="H275" s="2">
        <v>27635</v>
      </c>
      <c r="I275" t="s">
        <v>6190</v>
      </c>
    </row>
    <row r="276" spans="1:9" x14ac:dyDescent="0.35">
      <c r="A276" s="2" t="s">
        <v>2026</v>
      </c>
      <c r="B276" s="2" t="s">
        <v>2027</v>
      </c>
      <c r="C276" s="2" t="s">
        <v>2028</v>
      </c>
      <c r="D276" s="2" t="s">
        <v>2029</v>
      </c>
      <c r="E276" s="2" t="s">
        <v>2030</v>
      </c>
      <c r="F276" s="2" t="s">
        <v>2031</v>
      </c>
      <c r="G276" s="2" t="s">
        <v>318</v>
      </c>
      <c r="H276" s="2" t="s">
        <v>454</v>
      </c>
      <c r="I276" t="s">
        <v>6190</v>
      </c>
    </row>
    <row r="277" spans="1:9" x14ac:dyDescent="0.35">
      <c r="A277" s="2" t="s">
        <v>2033</v>
      </c>
      <c r="B277" s="2" t="s">
        <v>2034</v>
      </c>
      <c r="C277" s="2" t="s">
        <v>2035</v>
      </c>
      <c r="D277" s="2" t="s">
        <v>2036</v>
      </c>
      <c r="E277" s="2" t="s">
        <v>2037</v>
      </c>
      <c r="F277" s="2" t="s">
        <v>57</v>
      </c>
      <c r="G277" s="2" t="s">
        <v>19</v>
      </c>
      <c r="H277" s="2">
        <v>10105</v>
      </c>
      <c r="I277" t="s">
        <v>6191</v>
      </c>
    </row>
    <row r="278" spans="1:9" x14ac:dyDescent="0.35">
      <c r="A278" s="2" t="s">
        <v>2039</v>
      </c>
      <c r="B278" s="2" t="s">
        <v>2040</v>
      </c>
      <c r="C278" s="2" t="s">
        <v>2041</v>
      </c>
      <c r="D278" s="2" t="s">
        <v>2042</v>
      </c>
      <c r="E278" s="2" t="s">
        <v>2043</v>
      </c>
      <c r="F278" s="2" t="s">
        <v>165</v>
      </c>
      <c r="G278" s="2" t="s">
        <v>19</v>
      </c>
      <c r="H278" s="2">
        <v>6905</v>
      </c>
      <c r="I278" t="s">
        <v>6191</v>
      </c>
    </row>
    <row r="279" spans="1:9" x14ac:dyDescent="0.35">
      <c r="A279" s="2" t="s">
        <v>2045</v>
      </c>
      <c r="B279" s="2" t="s">
        <v>2046</v>
      </c>
      <c r="C279" s="2" t="s">
        <v>2047</v>
      </c>
      <c r="D279" s="2" t="s">
        <v>2048</v>
      </c>
      <c r="E279" s="2" t="s">
        <v>2049</v>
      </c>
      <c r="F279" s="2" t="s">
        <v>260</v>
      </c>
      <c r="G279" s="2" t="s">
        <v>19</v>
      </c>
      <c r="H279" s="2">
        <v>43666</v>
      </c>
      <c r="I279" t="s">
        <v>6191</v>
      </c>
    </row>
    <row r="280" spans="1:9" x14ac:dyDescent="0.35">
      <c r="A280" s="2" t="s">
        <v>2051</v>
      </c>
      <c r="B280" s="2" t="s">
        <v>2052</v>
      </c>
      <c r="C280" s="2" t="s">
        <v>2053</v>
      </c>
      <c r="D280" s="2" t="s">
        <v>2054</v>
      </c>
      <c r="E280" s="2" t="s">
        <v>2055</v>
      </c>
      <c r="F280" s="2" t="s">
        <v>325</v>
      </c>
      <c r="G280" s="2" t="s">
        <v>318</v>
      </c>
      <c r="H280" s="2" t="s">
        <v>326</v>
      </c>
      <c r="I280" t="s">
        <v>6190</v>
      </c>
    </row>
    <row r="281" spans="1:9" x14ac:dyDescent="0.35">
      <c r="A281" s="2" t="s">
        <v>2057</v>
      </c>
      <c r="B281" s="2" t="s">
        <v>2058</v>
      </c>
      <c r="C281" s="2" t="s">
        <v>2059</v>
      </c>
      <c r="D281" s="2" t="s">
        <v>2060</v>
      </c>
      <c r="E281" s="2" t="s">
        <v>2061</v>
      </c>
      <c r="F281" s="2" t="s">
        <v>60</v>
      </c>
      <c r="G281" s="2" t="s">
        <v>19</v>
      </c>
      <c r="H281" s="2">
        <v>65211</v>
      </c>
      <c r="I281" t="s">
        <v>6191</v>
      </c>
    </row>
    <row r="282" spans="1:9" x14ac:dyDescent="0.35">
      <c r="A282" s="2" t="s">
        <v>2063</v>
      </c>
      <c r="B282" s="2" t="s">
        <v>2064</v>
      </c>
      <c r="C282" s="2" t="s">
        <v>2065</v>
      </c>
      <c r="D282" s="2" t="s">
        <v>2066</v>
      </c>
      <c r="E282" s="2" t="s">
        <v>2067</v>
      </c>
      <c r="F282" s="2" t="s">
        <v>66</v>
      </c>
      <c r="G282" s="2" t="s">
        <v>19</v>
      </c>
      <c r="H282" s="2">
        <v>46852</v>
      </c>
      <c r="I282" t="s">
        <v>6190</v>
      </c>
    </row>
    <row r="283" spans="1:9" x14ac:dyDescent="0.35">
      <c r="A283" s="2" t="s">
        <v>2069</v>
      </c>
      <c r="B283" s="2" t="s">
        <v>2070</v>
      </c>
      <c r="C283" s="2" t="s">
        <v>2071</v>
      </c>
      <c r="D283" s="2" t="s">
        <v>2072</v>
      </c>
      <c r="E283" s="2" t="s">
        <v>2073</v>
      </c>
      <c r="F283" s="2" t="s">
        <v>104</v>
      </c>
      <c r="G283" s="2" t="s">
        <v>19</v>
      </c>
      <c r="H283" s="2">
        <v>63143</v>
      </c>
      <c r="I283" t="s">
        <v>6190</v>
      </c>
    </row>
    <row r="284" spans="1:9" x14ac:dyDescent="0.35">
      <c r="A284" s="2" t="s">
        <v>2075</v>
      </c>
      <c r="B284" s="2" t="s">
        <v>2076</v>
      </c>
      <c r="C284" s="2"/>
      <c r="D284" s="2" t="s">
        <v>2077</v>
      </c>
      <c r="E284" s="2" t="s">
        <v>2078</v>
      </c>
      <c r="F284" s="2" t="s">
        <v>189</v>
      </c>
      <c r="G284" s="2" t="s">
        <v>19</v>
      </c>
      <c r="H284" s="2">
        <v>97211</v>
      </c>
      <c r="I284" t="s">
        <v>6190</v>
      </c>
    </row>
    <row r="285" spans="1:9" x14ac:dyDescent="0.35">
      <c r="A285" s="2" t="s">
        <v>2080</v>
      </c>
      <c r="B285" s="2" t="s">
        <v>2081</v>
      </c>
      <c r="C285" s="2" t="s">
        <v>2082</v>
      </c>
      <c r="D285" s="2" t="s">
        <v>2083</v>
      </c>
      <c r="E285" s="2" t="s">
        <v>2084</v>
      </c>
      <c r="F285" s="2" t="s">
        <v>112</v>
      </c>
      <c r="G285" s="2" t="s">
        <v>19</v>
      </c>
      <c r="H285" s="2">
        <v>80305</v>
      </c>
      <c r="I285" t="s">
        <v>6190</v>
      </c>
    </row>
    <row r="286" spans="1:9" x14ac:dyDescent="0.35">
      <c r="A286" s="2" t="s">
        <v>2086</v>
      </c>
      <c r="B286" s="2" t="s">
        <v>2087</v>
      </c>
      <c r="C286" s="2" t="s">
        <v>2088</v>
      </c>
      <c r="D286" s="2" t="s">
        <v>2089</v>
      </c>
      <c r="E286" s="2" t="s">
        <v>2090</v>
      </c>
      <c r="F286" s="2" t="s">
        <v>220</v>
      </c>
      <c r="G286" s="2" t="s">
        <v>28</v>
      </c>
      <c r="H286" s="2" t="s">
        <v>336</v>
      </c>
      <c r="I286" t="s">
        <v>6191</v>
      </c>
    </row>
    <row r="287" spans="1:9" x14ac:dyDescent="0.35">
      <c r="A287" s="2" t="s">
        <v>2092</v>
      </c>
      <c r="B287" s="2" t="s">
        <v>2093</v>
      </c>
      <c r="C287" s="2" t="s">
        <v>2094</v>
      </c>
      <c r="D287" s="2" t="s">
        <v>2095</v>
      </c>
      <c r="E287" s="2" t="s">
        <v>2096</v>
      </c>
      <c r="F287" s="2" t="s">
        <v>176</v>
      </c>
      <c r="G287" s="2" t="s">
        <v>28</v>
      </c>
      <c r="H287" s="2" t="s">
        <v>177</v>
      </c>
      <c r="I287" t="s">
        <v>6190</v>
      </c>
    </row>
    <row r="288" spans="1:9" x14ac:dyDescent="0.35">
      <c r="A288" s="2" t="s">
        <v>2098</v>
      </c>
      <c r="B288" s="2" t="s">
        <v>2099</v>
      </c>
      <c r="C288" s="2"/>
      <c r="D288" s="2" t="s">
        <v>2100</v>
      </c>
      <c r="E288" s="2" t="s">
        <v>2101</v>
      </c>
      <c r="F288" s="2" t="s">
        <v>44</v>
      </c>
      <c r="G288" s="2" t="s">
        <v>19</v>
      </c>
      <c r="H288" s="2">
        <v>40298</v>
      </c>
      <c r="I288" t="s">
        <v>6191</v>
      </c>
    </row>
    <row r="289" spans="1:9" x14ac:dyDescent="0.35">
      <c r="A289" s="2" t="s">
        <v>2103</v>
      </c>
      <c r="B289" s="2" t="s">
        <v>2104</v>
      </c>
      <c r="C289" s="2"/>
      <c r="D289" s="2" t="s">
        <v>2105</v>
      </c>
      <c r="E289" s="2" t="s">
        <v>2106</v>
      </c>
      <c r="F289" s="2" t="s">
        <v>120</v>
      </c>
      <c r="G289" s="2" t="s">
        <v>19</v>
      </c>
      <c r="H289" s="2">
        <v>14276</v>
      </c>
      <c r="I289" t="s">
        <v>6191</v>
      </c>
    </row>
    <row r="290" spans="1:9" x14ac:dyDescent="0.35">
      <c r="A290" s="2" t="s">
        <v>2108</v>
      </c>
      <c r="B290" s="2" t="s">
        <v>2109</v>
      </c>
      <c r="C290" s="2" t="s">
        <v>2110</v>
      </c>
      <c r="D290" s="2"/>
      <c r="E290" s="2" t="s">
        <v>2111</v>
      </c>
      <c r="F290" s="2" t="s">
        <v>303</v>
      </c>
      <c r="G290" s="2" t="s">
        <v>19</v>
      </c>
      <c r="H290" s="2">
        <v>44710</v>
      </c>
      <c r="I290" t="s">
        <v>6190</v>
      </c>
    </row>
    <row r="291" spans="1:9" x14ac:dyDescent="0.35">
      <c r="A291" s="2" t="s">
        <v>2113</v>
      </c>
      <c r="B291" s="2" t="s">
        <v>2114</v>
      </c>
      <c r="C291" s="2" t="s">
        <v>2115</v>
      </c>
      <c r="D291" s="2" t="s">
        <v>2116</v>
      </c>
      <c r="E291" s="2" t="s">
        <v>2117</v>
      </c>
      <c r="F291" s="2" t="s">
        <v>241</v>
      </c>
      <c r="G291" s="2" t="s">
        <v>19</v>
      </c>
      <c r="H291" s="2">
        <v>2114</v>
      </c>
      <c r="I291" t="s">
        <v>6191</v>
      </c>
    </row>
    <row r="292" spans="1:9" x14ac:dyDescent="0.35">
      <c r="A292" s="2" t="s">
        <v>2119</v>
      </c>
      <c r="B292" s="2" t="s">
        <v>2120</v>
      </c>
      <c r="C292" s="2"/>
      <c r="D292" s="2" t="s">
        <v>2121</v>
      </c>
      <c r="E292" s="2" t="s">
        <v>2122</v>
      </c>
      <c r="F292" s="2" t="s">
        <v>403</v>
      </c>
      <c r="G292" s="2" t="s">
        <v>318</v>
      </c>
      <c r="H292" s="2" t="s">
        <v>404</v>
      </c>
      <c r="I292" t="s">
        <v>6190</v>
      </c>
    </row>
    <row r="293" spans="1:9" x14ac:dyDescent="0.35">
      <c r="A293" s="2" t="s">
        <v>2124</v>
      </c>
      <c r="B293" s="2" t="s">
        <v>2125</v>
      </c>
      <c r="C293" s="2"/>
      <c r="D293" s="2"/>
      <c r="E293" s="2" t="s">
        <v>2126</v>
      </c>
      <c r="F293" s="2" t="s">
        <v>222</v>
      </c>
      <c r="G293" s="2" t="s">
        <v>19</v>
      </c>
      <c r="H293" s="2">
        <v>24515</v>
      </c>
      <c r="I293" t="s">
        <v>6190</v>
      </c>
    </row>
    <row r="294" spans="1:9" x14ac:dyDescent="0.35">
      <c r="A294" s="2" t="s">
        <v>2128</v>
      </c>
      <c r="B294" s="2" t="s">
        <v>2129</v>
      </c>
      <c r="C294" s="2" t="s">
        <v>2130</v>
      </c>
      <c r="D294" s="2" t="s">
        <v>2131</v>
      </c>
      <c r="E294" s="2" t="s">
        <v>2132</v>
      </c>
      <c r="F294" s="2" t="s">
        <v>27</v>
      </c>
      <c r="G294" s="2" t="s">
        <v>19</v>
      </c>
      <c r="H294" s="2">
        <v>90071</v>
      </c>
      <c r="I294" t="s">
        <v>6191</v>
      </c>
    </row>
    <row r="295" spans="1:9" x14ac:dyDescent="0.35">
      <c r="A295" s="2" t="s">
        <v>2134</v>
      </c>
      <c r="B295" s="2" t="s">
        <v>2135</v>
      </c>
      <c r="C295" s="2"/>
      <c r="D295" s="2"/>
      <c r="E295" s="2" t="s">
        <v>2136</v>
      </c>
      <c r="F295" s="2" t="s">
        <v>447</v>
      </c>
      <c r="G295" s="2" t="s">
        <v>318</v>
      </c>
      <c r="H295" s="2" t="s">
        <v>410</v>
      </c>
      <c r="I295" t="s">
        <v>6191</v>
      </c>
    </row>
    <row r="296" spans="1:9" x14ac:dyDescent="0.35">
      <c r="A296" s="2" t="s">
        <v>2138</v>
      </c>
      <c r="B296" s="2" t="s">
        <v>2139</v>
      </c>
      <c r="C296" s="2" t="s">
        <v>2140</v>
      </c>
      <c r="D296" s="2"/>
      <c r="E296" s="2" t="s">
        <v>2141</v>
      </c>
      <c r="F296" s="2" t="s">
        <v>144</v>
      </c>
      <c r="G296" s="2" t="s">
        <v>19</v>
      </c>
      <c r="H296" s="2">
        <v>35236</v>
      </c>
      <c r="I296" t="s">
        <v>6191</v>
      </c>
    </row>
    <row r="297" spans="1:9" x14ac:dyDescent="0.35">
      <c r="A297" s="2" t="s">
        <v>2143</v>
      </c>
      <c r="B297" s="2" t="s">
        <v>2144</v>
      </c>
      <c r="C297" s="2" t="s">
        <v>2145</v>
      </c>
      <c r="D297" s="2" t="s">
        <v>2146</v>
      </c>
      <c r="E297" s="2" t="s">
        <v>2147</v>
      </c>
      <c r="F297" s="2" t="s">
        <v>164</v>
      </c>
      <c r="G297" s="2" t="s">
        <v>19</v>
      </c>
      <c r="H297" s="2">
        <v>22309</v>
      </c>
      <c r="I297" t="s">
        <v>6191</v>
      </c>
    </row>
    <row r="298" spans="1:9" x14ac:dyDescent="0.35">
      <c r="A298" s="2" t="s">
        <v>2149</v>
      </c>
      <c r="B298" s="2" t="s">
        <v>2150</v>
      </c>
      <c r="C298" s="2"/>
      <c r="D298" s="2" t="s">
        <v>2151</v>
      </c>
      <c r="E298" s="2" t="s">
        <v>2152</v>
      </c>
      <c r="F298" s="2" t="s">
        <v>170</v>
      </c>
      <c r="G298" s="2" t="s">
        <v>19</v>
      </c>
      <c r="H298" s="2">
        <v>6816</v>
      </c>
      <c r="I298" t="s">
        <v>6191</v>
      </c>
    </row>
    <row r="299" spans="1:9" x14ac:dyDescent="0.35">
      <c r="A299" s="2" t="s">
        <v>2154</v>
      </c>
      <c r="B299" s="2" t="s">
        <v>2155</v>
      </c>
      <c r="C299" s="2"/>
      <c r="D299" s="2"/>
      <c r="E299" s="2" t="s">
        <v>2156</v>
      </c>
      <c r="F299" s="2" t="s">
        <v>198</v>
      </c>
      <c r="G299" s="2" t="s">
        <v>19</v>
      </c>
      <c r="H299" s="2">
        <v>12205</v>
      </c>
      <c r="I299" t="s">
        <v>6191</v>
      </c>
    </row>
    <row r="300" spans="1:9" x14ac:dyDescent="0.35">
      <c r="A300" s="2" t="s">
        <v>2158</v>
      </c>
      <c r="B300" s="2" t="s">
        <v>2159</v>
      </c>
      <c r="C300" s="2" t="s">
        <v>2160</v>
      </c>
      <c r="D300" s="2" t="s">
        <v>2161</v>
      </c>
      <c r="E300" s="2" t="s">
        <v>2162</v>
      </c>
      <c r="F300" s="2" t="s">
        <v>267</v>
      </c>
      <c r="G300" s="2" t="s">
        <v>19</v>
      </c>
      <c r="H300" s="2">
        <v>34108</v>
      </c>
      <c r="I300" t="s">
        <v>6190</v>
      </c>
    </row>
    <row r="301" spans="1:9" x14ac:dyDescent="0.35">
      <c r="A301" s="2" t="s">
        <v>2164</v>
      </c>
      <c r="B301" s="2" t="s">
        <v>2165</v>
      </c>
      <c r="C301" s="2" t="s">
        <v>2166</v>
      </c>
      <c r="D301" s="2" t="s">
        <v>2167</v>
      </c>
      <c r="E301" s="2" t="s">
        <v>2168</v>
      </c>
      <c r="F301" s="2" t="s">
        <v>195</v>
      </c>
      <c r="G301" s="2" t="s">
        <v>19</v>
      </c>
      <c r="H301" s="2">
        <v>33141</v>
      </c>
      <c r="I301" t="s">
        <v>6190</v>
      </c>
    </row>
    <row r="302" spans="1:9" x14ac:dyDescent="0.35">
      <c r="A302" s="2" t="s">
        <v>2170</v>
      </c>
      <c r="B302" s="2" t="s">
        <v>2171</v>
      </c>
      <c r="C302" s="2" t="s">
        <v>2172</v>
      </c>
      <c r="D302" s="2" t="s">
        <v>2173</v>
      </c>
      <c r="E302" s="2" t="s">
        <v>2174</v>
      </c>
      <c r="F302" s="2" t="s">
        <v>84</v>
      </c>
      <c r="G302" s="2" t="s">
        <v>19</v>
      </c>
      <c r="H302" s="2">
        <v>30358</v>
      </c>
      <c r="I302" t="s">
        <v>6190</v>
      </c>
    </row>
    <row r="303" spans="1:9" x14ac:dyDescent="0.35">
      <c r="A303" s="2" t="s">
        <v>2176</v>
      </c>
      <c r="B303" s="2" t="s">
        <v>2177</v>
      </c>
      <c r="C303" s="2" t="s">
        <v>2178</v>
      </c>
      <c r="D303" s="2" t="s">
        <v>2179</v>
      </c>
      <c r="E303" s="2" t="s">
        <v>2180</v>
      </c>
      <c r="F303" s="2" t="s">
        <v>228</v>
      </c>
      <c r="G303" s="2" t="s">
        <v>19</v>
      </c>
      <c r="H303" s="2">
        <v>78405</v>
      </c>
      <c r="I303" t="s">
        <v>6190</v>
      </c>
    </row>
    <row r="304" spans="1:9" x14ac:dyDescent="0.35">
      <c r="A304" s="2" t="s">
        <v>2182</v>
      </c>
      <c r="B304" s="2" t="s">
        <v>2183</v>
      </c>
      <c r="C304" s="2" t="s">
        <v>2184</v>
      </c>
      <c r="D304" s="2" t="s">
        <v>2185</v>
      </c>
      <c r="E304" s="2" t="s">
        <v>2186</v>
      </c>
      <c r="F304" s="2" t="s">
        <v>73</v>
      </c>
      <c r="G304" s="2" t="s">
        <v>19</v>
      </c>
      <c r="H304" s="2">
        <v>96835</v>
      </c>
      <c r="I304" t="s">
        <v>6190</v>
      </c>
    </row>
    <row r="305" spans="1:9" x14ac:dyDescent="0.35">
      <c r="A305" s="2" t="s">
        <v>2188</v>
      </c>
      <c r="B305" s="2" t="s">
        <v>2189</v>
      </c>
      <c r="C305" s="2" t="s">
        <v>2190</v>
      </c>
      <c r="D305" s="2" t="s">
        <v>2191</v>
      </c>
      <c r="E305" s="2" t="s">
        <v>2192</v>
      </c>
      <c r="F305" s="2" t="s">
        <v>123</v>
      </c>
      <c r="G305" s="2" t="s">
        <v>19</v>
      </c>
      <c r="H305" s="2">
        <v>78737</v>
      </c>
      <c r="I305" t="s">
        <v>6190</v>
      </c>
    </row>
    <row r="306" spans="1:9" x14ac:dyDescent="0.35">
      <c r="A306" s="2" t="s">
        <v>2194</v>
      </c>
      <c r="B306" s="2" t="s">
        <v>2195</v>
      </c>
      <c r="C306" s="2" t="s">
        <v>2196</v>
      </c>
      <c r="D306" s="2" t="s">
        <v>2197</v>
      </c>
      <c r="E306" s="2" t="s">
        <v>2198</v>
      </c>
      <c r="F306" s="2" t="s">
        <v>20</v>
      </c>
      <c r="G306" s="2" t="s">
        <v>19</v>
      </c>
      <c r="H306" s="2">
        <v>21290</v>
      </c>
      <c r="I306" t="s">
        <v>6191</v>
      </c>
    </row>
    <row r="307" spans="1:9" x14ac:dyDescent="0.35">
      <c r="A307" s="2" t="s">
        <v>2200</v>
      </c>
      <c r="B307" s="2" t="s">
        <v>2201</v>
      </c>
      <c r="C307" s="2" t="s">
        <v>2202</v>
      </c>
      <c r="D307" s="2"/>
      <c r="E307" s="2" t="s">
        <v>2203</v>
      </c>
      <c r="F307" s="2" t="s">
        <v>43</v>
      </c>
      <c r="G307" s="2" t="s">
        <v>19</v>
      </c>
      <c r="H307" s="2">
        <v>40596</v>
      </c>
      <c r="I307" t="s">
        <v>6190</v>
      </c>
    </row>
    <row r="308" spans="1:9" x14ac:dyDescent="0.35">
      <c r="A308" s="2" t="s">
        <v>2205</v>
      </c>
      <c r="B308" s="2" t="s">
        <v>2206</v>
      </c>
      <c r="C308" s="2" t="s">
        <v>2207</v>
      </c>
      <c r="D308" s="2"/>
      <c r="E308" s="2" t="s">
        <v>2208</v>
      </c>
      <c r="F308" s="2" t="s">
        <v>316</v>
      </c>
      <c r="G308" s="2" t="s">
        <v>19</v>
      </c>
      <c r="H308" s="2">
        <v>60435</v>
      </c>
      <c r="I308" t="s">
        <v>6190</v>
      </c>
    </row>
    <row r="309" spans="1:9" x14ac:dyDescent="0.35">
      <c r="A309" s="2" t="s">
        <v>2210</v>
      </c>
      <c r="B309" s="2" t="s">
        <v>2211</v>
      </c>
      <c r="C309" s="2" t="s">
        <v>2212</v>
      </c>
      <c r="D309" s="2" t="s">
        <v>2213</v>
      </c>
      <c r="E309" s="2" t="s">
        <v>2214</v>
      </c>
      <c r="F309" s="2" t="s">
        <v>273</v>
      </c>
      <c r="G309" s="2" t="s">
        <v>28</v>
      </c>
      <c r="H309" s="2" t="s">
        <v>274</v>
      </c>
      <c r="I309" t="s">
        <v>6191</v>
      </c>
    </row>
    <row r="310" spans="1:9" x14ac:dyDescent="0.35">
      <c r="A310" s="2" t="s">
        <v>2216</v>
      </c>
      <c r="B310" s="2" t="s">
        <v>2217</v>
      </c>
      <c r="C310" s="2" t="s">
        <v>2218</v>
      </c>
      <c r="D310" s="2" t="s">
        <v>2219</v>
      </c>
      <c r="E310" s="2" t="s">
        <v>2220</v>
      </c>
      <c r="F310" s="2" t="s">
        <v>236</v>
      </c>
      <c r="G310" s="2" t="s">
        <v>19</v>
      </c>
      <c r="H310" s="2">
        <v>68505</v>
      </c>
      <c r="I310" t="s">
        <v>6191</v>
      </c>
    </row>
    <row r="311" spans="1:9" x14ac:dyDescent="0.35">
      <c r="A311" s="2" t="s">
        <v>2222</v>
      </c>
      <c r="B311" s="2" t="s">
        <v>2223</v>
      </c>
      <c r="C311" s="2" t="s">
        <v>2224</v>
      </c>
      <c r="D311" s="2" t="s">
        <v>2225</v>
      </c>
      <c r="E311" s="2" t="s">
        <v>2226</v>
      </c>
      <c r="F311" s="2" t="s">
        <v>51</v>
      </c>
      <c r="G311" s="2" t="s">
        <v>19</v>
      </c>
      <c r="H311" s="2">
        <v>45254</v>
      </c>
      <c r="I311" t="s">
        <v>6190</v>
      </c>
    </row>
    <row r="312" spans="1:9" x14ac:dyDescent="0.35">
      <c r="A312" s="2" t="s">
        <v>2228</v>
      </c>
      <c r="B312" s="2" t="s">
        <v>2229</v>
      </c>
      <c r="C312" s="2" t="s">
        <v>2230</v>
      </c>
      <c r="D312" s="2"/>
      <c r="E312" s="2" t="s">
        <v>2231</v>
      </c>
      <c r="F312" s="2" t="s">
        <v>176</v>
      </c>
      <c r="G312" s="2" t="s">
        <v>28</v>
      </c>
      <c r="H312" s="2" t="s">
        <v>177</v>
      </c>
      <c r="I312" t="s">
        <v>6191</v>
      </c>
    </row>
    <row r="313" spans="1:9" x14ac:dyDescent="0.35">
      <c r="A313" s="2" t="s">
        <v>2233</v>
      </c>
      <c r="B313" s="2" t="s">
        <v>2234</v>
      </c>
      <c r="C313" s="2" t="s">
        <v>2235</v>
      </c>
      <c r="D313" s="2" t="s">
        <v>2236</v>
      </c>
      <c r="E313" s="2" t="s">
        <v>2237</v>
      </c>
      <c r="F313" s="2" t="s">
        <v>379</v>
      </c>
      <c r="G313" s="2" t="s">
        <v>19</v>
      </c>
      <c r="H313" s="2">
        <v>6127</v>
      </c>
      <c r="I313" t="s">
        <v>6190</v>
      </c>
    </row>
    <row r="314" spans="1:9" x14ac:dyDescent="0.35">
      <c r="A314" s="2" t="s">
        <v>2239</v>
      </c>
      <c r="B314" s="2" t="s">
        <v>2240</v>
      </c>
      <c r="C314" s="2" t="s">
        <v>2241</v>
      </c>
      <c r="D314" s="2" t="s">
        <v>2242</v>
      </c>
      <c r="E314" s="2" t="s">
        <v>2243</v>
      </c>
      <c r="F314" s="2" t="s">
        <v>327</v>
      </c>
      <c r="G314" s="2" t="s">
        <v>318</v>
      </c>
      <c r="H314" s="2" t="s">
        <v>321</v>
      </c>
      <c r="I314" t="s">
        <v>6191</v>
      </c>
    </row>
    <row r="315" spans="1:9" x14ac:dyDescent="0.35">
      <c r="A315" s="2" t="s">
        <v>2245</v>
      </c>
      <c r="B315" s="2" t="s">
        <v>2246</v>
      </c>
      <c r="C315" s="2" t="s">
        <v>2247</v>
      </c>
      <c r="D315" s="2" t="s">
        <v>2248</v>
      </c>
      <c r="E315" s="2" t="s">
        <v>2249</v>
      </c>
      <c r="F315" s="2" t="s">
        <v>35</v>
      </c>
      <c r="G315" s="2" t="s">
        <v>19</v>
      </c>
      <c r="H315" s="2">
        <v>28299</v>
      </c>
      <c r="I315" t="s">
        <v>6190</v>
      </c>
    </row>
    <row r="316" spans="1:9" x14ac:dyDescent="0.35">
      <c r="A316" s="2" t="s">
        <v>2251</v>
      </c>
      <c r="B316" s="2" t="s">
        <v>2252</v>
      </c>
      <c r="C316" s="2" t="s">
        <v>2253</v>
      </c>
      <c r="D316" s="2" t="s">
        <v>2254</v>
      </c>
      <c r="E316" s="2" t="s">
        <v>2255</v>
      </c>
      <c r="F316" s="2" t="s">
        <v>164</v>
      </c>
      <c r="G316" s="2" t="s">
        <v>19</v>
      </c>
      <c r="H316" s="2">
        <v>71307</v>
      </c>
      <c r="I316" t="s">
        <v>6190</v>
      </c>
    </row>
    <row r="317" spans="1:9" x14ac:dyDescent="0.35">
      <c r="A317" s="2" t="s">
        <v>2257</v>
      </c>
      <c r="B317" s="2" t="s">
        <v>2258</v>
      </c>
      <c r="C317" s="2" t="s">
        <v>2259</v>
      </c>
      <c r="D317" s="2" t="s">
        <v>2260</v>
      </c>
      <c r="E317" s="2" t="s">
        <v>2261</v>
      </c>
      <c r="F317" s="2" t="s">
        <v>365</v>
      </c>
      <c r="G317" s="2" t="s">
        <v>28</v>
      </c>
      <c r="H317" s="2" t="s">
        <v>366</v>
      </c>
      <c r="I317" t="s">
        <v>6190</v>
      </c>
    </row>
    <row r="318" spans="1:9" x14ac:dyDescent="0.35">
      <c r="A318" s="2" t="s">
        <v>2263</v>
      </c>
      <c r="B318" s="2" t="s">
        <v>2264</v>
      </c>
      <c r="C318" s="2"/>
      <c r="D318" s="2" t="s">
        <v>2265</v>
      </c>
      <c r="E318" s="2" t="s">
        <v>2266</v>
      </c>
      <c r="F318" s="2" t="s">
        <v>107</v>
      </c>
      <c r="G318" s="2" t="s">
        <v>19</v>
      </c>
      <c r="H318" s="2">
        <v>89115</v>
      </c>
      <c r="I318" t="s">
        <v>6191</v>
      </c>
    </row>
    <row r="319" spans="1:9" x14ac:dyDescent="0.35">
      <c r="A319" s="2" t="s">
        <v>2268</v>
      </c>
      <c r="B319" s="2" t="s">
        <v>2269</v>
      </c>
      <c r="C319" s="2" t="s">
        <v>2270</v>
      </c>
      <c r="D319" s="2" t="s">
        <v>2271</v>
      </c>
      <c r="E319" s="2" t="s">
        <v>2272</v>
      </c>
      <c r="F319" s="2" t="s">
        <v>169</v>
      </c>
      <c r="G319" s="2" t="s">
        <v>19</v>
      </c>
      <c r="H319" s="2">
        <v>50369</v>
      </c>
      <c r="I319" t="s">
        <v>6190</v>
      </c>
    </row>
    <row r="320" spans="1:9" x14ac:dyDescent="0.35">
      <c r="A320" s="2" t="s">
        <v>2274</v>
      </c>
      <c r="B320" s="2" t="s">
        <v>2275</v>
      </c>
      <c r="C320" s="2" t="s">
        <v>2276</v>
      </c>
      <c r="D320" s="2" t="s">
        <v>2277</v>
      </c>
      <c r="E320" s="2" t="s">
        <v>2278</v>
      </c>
      <c r="F320" s="2" t="s">
        <v>1282</v>
      </c>
      <c r="G320" s="2" t="s">
        <v>318</v>
      </c>
      <c r="H320" s="2" t="s">
        <v>444</v>
      </c>
      <c r="I320" t="s">
        <v>6191</v>
      </c>
    </row>
    <row r="321" spans="1:9" x14ac:dyDescent="0.35">
      <c r="A321" s="2" t="s">
        <v>2280</v>
      </c>
      <c r="B321" s="2" t="s">
        <v>2281</v>
      </c>
      <c r="C321" s="2" t="s">
        <v>2282</v>
      </c>
      <c r="D321" s="2" t="s">
        <v>2283</v>
      </c>
      <c r="E321" s="2" t="s">
        <v>2284</v>
      </c>
      <c r="F321" s="2" t="s">
        <v>75</v>
      </c>
      <c r="G321" s="2" t="s">
        <v>19</v>
      </c>
      <c r="H321" s="2">
        <v>44315</v>
      </c>
      <c r="I321" t="s">
        <v>6191</v>
      </c>
    </row>
    <row r="322" spans="1:9" x14ac:dyDescent="0.35">
      <c r="A322" s="2" t="s">
        <v>2286</v>
      </c>
      <c r="B322" s="2" t="s">
        <v>2287</v>
      </c>
      <c r="C322" s="2" t="s">
        <v>2288</v>
      </c>
      <c r="D322" s="2" t="s">
        <v>2289</v>
      </c>
      <c r="E322" s="2" t="s">
        <v>2290</v>
      </c>
      <c r="F322" s="2" t="s">
        <v>29</v>
      </c>
      <c r="G322" s="2" t="s">
        <v>19</v>
      </c>
      <c r="H322" s="2">
        <v>33405</v>
      </c>
      <c r="I322" t="s">
        <v>6190</v>
      </c>
    </row>
    <row r="323" spans="1:9" x14ac:dyDescent="0.35">
      <c r="A323" s="2" t="s">
        <v>2292</v>
      </c>
      <c r="B323" s="2" t="s">
        <v>2293</v>
      </c>
      <c r="C323" s="2" t="s">
        <v>2294</v>
      </c>
      <c r="D323" s="2"/>
      <c r="E323" s="2" t="s">
        <v>2295</v>
      </c>
      <c r="F323" s="2" t="s">
        <v>30</v>
      </c>
      <c r="G323" s="2" t="s">
        <v>19</v>
      </c>
      <c r="H323" s="2">
        <v>93715</v>
      </c>
      <c r="I323" t="s">
        <v>6190</v>
      </c>
    </row>
    <row r="324" spans="1:9" x14ac:dyDescent="0.35">
      <c r="A324" s="2" t="s">
        <v>2296</v>
      </c>
      <c r="B324" s="2" t="s">
        <v>2297</v>
      </c>
      <c r="C324" s="2" t="s">
        <v>2298</v>
      </c>
      <c r="D324" s="2" t="s">
        <v>2299</v>
      </c>
      <c r="E324" s="2" t="s">
        <v>2300</v>
      </c>
      <c r="F324" s="2" t="s">
        <v>213</v>
      </c>
      <c r="G324" s="2" t="s">
        <v>19</v>
      </c>
      <c r="H324" s="2">
        <v>52245</v>
      </c>
      <c r="I324" t="s">
        <v>6190</v>
      </c>
    </row>
    <row r="325" spans="1:9" x14ac:dyDescent="0.35">
      <c r="A325" s="2" t="s">
        <v>2302</v>
      </c>
      <c r="B325" s="2" t="s">
        <v>2303</v>
      </c>
      <c r="C325" s="2" t="s">
        <v>2304</v>
      </c>
      <c r="D325" s="2" t="s">
        <v>2305</v>
      </c>
      <c r="E325" s="2" t="s">
        <v>2306</v>
      </c>
      <c r="F325" s="2" t="s">
        <v>390</v>
      </c>
      <c r="G325" s="2" t="s">
        <v>318</v>
      </c>
      <c r="H325" s="2" t="s">
        <v>348</v>
      </c>
      <c r="I325" t="s">
        <v>6190</v>
      </c>
    </row>
    <row r="326" spans="1:9" x14ac:dyDescent="0.35">
      <c r="A326" s="2" t="s">
        <v>2308</v>
      </c>
      <c r="B326" s="2" t="s">
        <v>2309</v>
      </c>
      <c r="C326" s="2" t="s">
        <v>2310</v>
      </c>
      <c r="D326" s="2" t="s">
        <v>2311</v>
      </c>
      <c r="E326" s="2" t="s">
        <v>2312</v>
      </c>
      <c r="F326" s="2" t="s">
        <v>455</v>
      </c>
      <c r="G326" s="2" t="s">
        <v>318</v>
      </c>
      <c r="H326" s="2" t="s">
        <v>348</v>
      </c>
      <c r="I326" t="s">
        <v>6191</v>
      </c>
    </row>
    <row r="327" spans="1:9" x14ac:dyDescent="0.35">
      <c r="A327" s="2" t="s">
        <v>2314</v>
      </c>
      <c r="B327" s="2" t="s">
        <v>2315</v>
      </c>
      <c r="C327" s="2" t="s">
        <v>2316</v>
      </c>
      <c r="D327" s="2" t="s">
        <v>2317</v>
      </c>
      <c r="E327" s="2" t="s">
        <v>2318</v>
      </c>
      <c r="F327" s="2" t="s">
        <v>49</v>
      </c>
      <c r="G327" s="2" t="s">
        <v>19</v>
      </c>
      <c r="H327" s="2">
        <v>37924</v>
      </c>
      <c r="I327" t="s">
        <v>6190</v>
      </c>
    </row>
    <row r="328" spans="1:9" x14ac:dyDescent="0.35">
      <c r="A328" s="2" t="s">
        <v>2320</v>
      </c>
      <c r="B328" s="2" t="s">
        <v>2321</v>
      </c>
      <c r="C328" s="2"/>
      <c r="D328" s="2" t="s">
        <v>2322</v>
      </c>
      <c r="E328" s="2" t="s">
        <v>2323</v>
      </c>
      <c r="F328" s="2" t="s">
        <v>67</v>
      </c>
      <c r="G328" s="2" t="s">
        <v>19</v>
      </c>
      <c r="H328" s="2">
        <v>66276</v>
      </c>
      <c r="I328" t="s">
        <v>6191</v>
      </c>
    </row>
    <row r="329" spans="1:9" x14ac:dyDescent="0.35">
      <c r="A329" s="2" t="s">
        <v>2325</v>
      </c>
      <c r="B329" s="2" t="s">
        <v>2326</v>
      </c>
      <c r="C329" s="2" t="s">
        <v>2327</v>
      </c>
      <c r="D329" s="2" t="s">
        <v>2328</v>
      </c>
      <c r="E329" s="2" t="s">
        <v>2329</v>
      </c>
      <c r="F329" s="2" t="s">
        <v>150</v>
      </c>
      <c r="G329" s="2" t="s">
        <v>19</v>
      </c>
      <c r="H329" s="2">
        <v>94132</v>
      </c>
      <c r="I329" t="s">
        <v>6190</v>
      </c>
    </row>
    <row r="330" spans="1:9" x14ac:dyDescent="0.35">
      <c r="A330" s="2" t="s">
        <v>2331</v>
      </c>
      <c r="B330" s="2" t="s">
        <v>2332</v>
      </c>
      <c r="C330" s="2"/>
      <c r="D330" s="2" t="s">
        <v>2333</v>
      </c>
      <c r="E330" s="2" t="s">
        <v>2334</v>
      </c>
      <c r="F330" s="2" t="s">
        <v>144</v>
      </c>
      <c r="G330" s="2" t="s">
        <v>19</v>
      </c>
      <c r="H330" s="2">
        <v>35244</v>
      </c>
      <c r="I330" t="s">
        <v>6191</v>
      </c>
    </row>
    <row r="331" spans="1:9" x14ac:dyDescent="0.35">
      <c r="A331" s="2" t="s">
        <v>2336</v>
      </c>
      <c r="B331" s="2" t="s">
        <v>2337</v>
      </c>
      <c r="C331" s="2" t="s">
        <v>2338</v>
      </c>
      <c r="D331" s="2" t="s">
        <v>2339</v>
      </c>
      <c r="E331" s="2" t="s">
        <v>2340</v>
      </c>
      <c r="F331" s="2" t="s">
        <v>139</v>
      </c>
      <c r="G331" s="2" t="s">
        <v>19</v>
      </c>
      <c r="H331" s="2">
        <v>11215</v>
      </c>
      <c r="I331" t="s">
        <v>6190</v>
      </c>
    </row>
    <row r="332" spans="1:9" x14ac:dyDescent="0.35">
      <c r="A332" s="2" t="s">
        <v>2342</v>
      </c>
      <c r="B332" s="2" t="s">
        <v>2343</v>
      </c>
      <c r="C332" s="2"/>
      <c r="D332" s="2" t="s">
        <v>2344</v>
      </c>
      <c r="E332" s="2" t="s">
        <v>2345</v>
      </c>
      <c r="F332" s="2" t="s">
        <v>50</v>
      </c>
      <c r="G332" s="2" t="s">
        <v>19</v>
      </c>
      <c r="H332" s="2">
        <v>79934</v>
      </c>
      <c r="I332" t="s">
        <v>6190</v>
      </c>
    </row>
    <row r="333" spans="1:9" x14ac:dyDescent="0.35">
      <c r="A333" s="2" t="s">
        <v>2347</v>
      </c>
      <c r="B333" s="2" t="s">
        <v>2348</v>
      </c>
      <c r="C333" s="2" t="s">
        <v>2349</v>
      </c>
      <c r="D333" s="2"/>
      <c r="E333" s="2" t="s">
        <v>2350</v>
      </c>
      <c r="F333" s="2" t="s">
        <v>131</v>
      </c>
      <c r="G333" s="2" t="s">
        <v>19</v>
      </c>
      <c r="H333" s="2">
        <v>94250</v>
      </c>
      <c r="I333" t="s">
        <v>6190</v>
      </c>
    </row>
    <row r="334" spans="1:9" x14ac:dyDescent="0.35">
      <c r="A334" s="2" t="s">
        <v>2352</v>
      </c>
      <c r="B334" s="2" t="s">
        <v>2353</v>
      </c>
      <c r="C334" s="2" t="s">
        <v>2354</v>
      </c>
      <c r="D334" s="2" t="s">
        <v>2355</v>
      </c>
      <c r="E334" s="2" t="s">
        <v>2356</v>
      </c>
      <c r="F334" s="2" t="s">
        <v>47</v>
      </c>
      <c r="G334" s="2" t="s">
        <v>19</v>
      </c>
      <c r="H334" s="2">
        <v>20220</v>
      </c>
      <c r="I334" t="s">
        <v>6191</v>
      </c>
    </row>
    <row r="335" spans="1:9" x14ac:dyDescent="0.35">
      <c r="A335" s="2" t="s">
        <v>2358</v>
      </c>
      <c r="B335" s="2" t="s">
        <v>2359</v>
      </c>
      <c r="C335" s="2" t="s">
        <v>2360</v>
      </c>
      <c r="D335" s="2" t="s">
        <v>2361</v>
      </c>
      <c r="E335" s="2" t="s">
        <v>2362</v>
      </c>
      <c r="F335" s="2" t="s">
        <v>117</v>
      </c>
      <c r="G335" s="2" t="s">
        <v>19</v>
      </c>
      <c r="H335" s="2">
        <v>33436</v>
      </c>
      <c r="I335" t="s">
        <v>6190</v>
      </c>
    </row>
    <row r="336" spans="1:9" x14ac:dyDescent="0.35">
      <c r="A336" s="2" t="s">
        <v>2364</v>
      </c>
      <c r="B336" s="2" t="s">
        <v>2365</v>
      </c>
      <c r="C336" s="2" t="s">
        <v>2366</v>
      </c>
      <c r="D336" s="2" t="s">
        <v>2367</v>
      </c>
      <c r="E336" s="2" t="s">
        <v>2368</v>
      </c>
      <c r="F336" s="2" t="s">
        <v>27</v>
      </c>
      <c r="G336" s="2" t="s">
        <v>19</v>
      </c>
      <c r="H336" s="2">
        <v>90094</v>
      </c>
      <c r="I336" t="s">
        <v>6190</v>
      </c>
    </row>
    <row r="337" spans="1:9" x14ac:dyDescent="0.35">
      <c r="A337" s="2" t="s">
        <v>2370</v>
      </c>
      <c r="B337" s="2" t="s">
        <v>2371</v>
      </c>
      <c r="C337" s="2" t="s">
        <v>2372</v>
      </c>
      <c r="D337" s="2" t="s">
        <v>2373</v>
      </c>
      <c r="E337" s="2" t="s">
        <v>2374</v>
      </c>
      <c r="F337" s="2" t="s">
        <v>20</v>
      </c>
      <c r="G337" s="2" t="s">
        <v>19</v>
      </c>
      <c r="H337" s="2">
        <v>21275</v>
      </c>
      <c r="I337" t="s">
        <v>6190</v>
      </c>
    </row>
    <row r="338" spans="1:9" x14ac:dyDescent="0.35">
      <c r="A338" s="2" t="s">
        <v>2376</v>
      </c>
      <c r="B338" s="2" t="s">
        <v>2377</v>
      </c>
      <c r="C338" s="2"/>
      <c r="D338" s="2"/>
      <c r="E338" s="2" t="s">
        <v>2378</v>
      </c>
      <c r="F338" s="2" t="s">
        <v>216</v>
      </c>
      <c r="G338" s="2" t="s">
        <v>19</v>
      </c>
      <c r="H338" s="2">
        <v>84125</v>
      </c>
      <c r="I338" t="s">
        <v>6191</v>
      </c>
    </row>
    <row r="339" spans="1:9" x14ac:dyDescent="0.35">
      <c r="A339" s="2" t="s">
        <v>2380</v>
      </c>
      <c r="B339" s="2" t="s">
        <v>2381</v>
      </c>
      <c r="C339" s="2" t="s">
        <v>2382</v>
      </c>
      <c r="D339" s="2" t="s">
        <v>2383</v>
      </c>
      <c r="E339" s="2" t="s">
        <v>2384</v>
      </c>
      <c r="F339" s="2" t="s">
        <v>115</v>
      </c>
      <c r="G339" s="2" t="s">
        <v>19</v>
      </c>
      <c r="H339" s="2">
        <v>75049</v>
      </c>
      <c r="I339" t="s">
        <v>6190</v>
      </c>
    </row>
    <row r="340" spans="1:9" x14ac:dyDescent="0.35">
      <c r="A340" s="2" t="s">
        <v>2386</v>
      </c>
      <c r="B340" s="2" t="s">
        <v>2387</v>
      </c>
      <c r="C340" s="2" t="s">
        <v>2388</v>
      </c>
      <c r="D340" s="2" t="s">
        <v>2389</v>
      </c>
      <c r="E340" s="2" t="s">
        <v>2390</v>
      </c>
      <c r="F340" s="2" t="s">
        <v>253</v>
      </c>
      <c r="G340" s="2" t="s">
        <v>28</v>
      </c>
      <c r="H340" s="2" t="s">
        <v>254</v>
      </c>
      <c r="I340" t="s">
        <v>6191</v>
      </c>
    </row>
    <row r="341" spans="1:9" x14ac:dyDescent="0.35">
      <c r="A341" s="2" t="s">
        <v>2392</v>
      </c>
      <c r="B341" s="2" t="s">
        <v>2393</v>
      </c>
      <c r="C341" s="2"/>
      <c r="D341" s="2" t="s">
        <v>2394</v>
      </c>
      <c r="E341" s="2" t="s">
        <v>2395</v>
      </c>
      <c r="F341" s="2" t="s">
        <v>39</v>
      </c>
      <c r="G341" s="2" t="s">
        <v>19</v>
      </c>
      <c r="H341" s="2">
        <v>43240</v>
      </c>
      <c r="I341" t="s">
        <v>6191</v>
      </c>
    </row>
    <row r="342" spans="1:9" x14ac:dyDescent="0.35">
      <c r="A342" s="2" t="s">
        <v>2397</v>
      </c>
      <c r="B342" s="2" t="s">
        <v>2398</v>
      </c>
      <c r="C342" s="2" t="s">
        <v>2399</v>
      </c>
      <c r="D342" s="2" t="s">
        <v>2400</v>
      </c>
      <c r="E342" s="2" t="s">
        <v>2401</v>
      </c>
      <c r="F342" s="2" t="s">
        <v>57</v>
      </c>
      <c r="G342" s="2" t="s">
        <v>19</v>
      </c>
      <c r="H342" s="2">
        <v>10184</v>
      </c>
      <c r="I342" t="s">
        <v>6191</v>
      </c>
    </row>
    <row r="343" spans="1:9" x14ac:dyDescent="0.35">
      <c r="A343" s="2" t="s">
        <v>2403</v>
      </c>
      <c r="B343" s="2" t="s">
        <v>2404</v>
      </c>
      <c r="C343" s="2" t="s">
        <v>2405</v>
      </c>
      <c r="D343" s="2" t="s">
        <v>2406</v>
      </c>
      <c r="E343" s="2" t="s">
        <v>2407</v>
      </c>
      <c r="F343" s="2" t="s">
        <v>241</v>
      </c>
      <c r="G343" s="2" t="s">
        <v>19</v>
      </c>
      <c r="H343" s="2">
        <v>2216</v>
      </c>
      <c r="I343" t="s">
        <v>6190</v>
      </c>
    </row>
    <row r="344" spans="1:9" x14ac:dyDescent="0.35">
      <c r="A344" s="2" t="s">
        <v>2409</v>
      </c>
      <c r="B344" s="2" t="s">
        <v>2410</v>
      </c>
      <c r="C344" s="2" t="s">
        <v>2411</v>
      </c>
      <c r="D344" s="2" t="s">
        <v>2412</v>
      </c>
      <c r="E344" s="2" t="s">
        <v>2413</v>
      </c>
      <c r="F344" s="2" t="s">
        <v>150</v>
      </c>
      <c r="G344" s="2" t="s">
        <v>19</v>
      </c>
      <c r="H344" s="2">
        <v>94132</v>
      </c>
      <c r="I344" t="s">
        <v>6190</v>
      </c>
    </row>
    <row r="345" spans="1:9" x14ac:dyDescent="0.35">
      <c r="A345" s="2" t="s">
        <v>2415</v>
      </c>
      <c r="B345" s="2" t="s">
        <v>2416</v>
      </c>
      <c r="C345" s="2" t="s">
        <v>2417</v>
      </c>
      <c r="D345" s="2" t="s">
        <v>2418</v>
      </c>
      <c r="E345" s="2" t="s">
        <v>2419</v>
      </c>
      <c r="F345" s="2" t="s">
        <v>36</v>
      </c>
      <c r="G345" s="2" t="s">
        <v>19</v>
      </c>
      <c r="H345" s="2">
        <v>46295</v>
      </c>
      <c r="I345" t="s">
        <v>6191</v>
      </c>
    </row>
    <row r="346" spans="1:9" x14ac:dyDescent="0.35">
      <c r="A346" s="2" t="s">
        <v>2420</v>
      </c>
      <c r="B346" s="2" t="s">
        <v>2421</v>
      </c>
      <c r="C346" s="2" t="s">
        <v>2422</v>
      </c>
      <c r="D346" s="2"/>
      <c r="E346" s="2" t="s">
        <v>2423</v>
      </c>
      <c r="F346" s="2" t="s">
        <v>22</v>
      </c>
      <c r="G346" s="2" t="s">
        <v>19</v>
      </c>
      <c r="H346" s="2">
        <v>32209</v>
      </c>
      <c r="I346" t="s">
        <v>6191</v>
      </c>
    </row>
    <row r="347" spans="1:9" x14ac:dyDescent="0.35">
      <c r="A347" s="2" t="s">
        <v>2425</v>
      </c>
      <c r="B347" s="2" t="s">
        <v>2426</v>
      </c>
      <c r="C347" s="2" t="s">
        <v>2427</v>
      </c>
      <c r="D347" s="2"/>
      <c r="E347" s="2" t="s">
        <v>2428</v>
      </c>
      <c r="F347" s="2" t="s">
        <v>105</v>
      </c>
      <c r="G347" s="2" t="s">
        <v>19</v>
      </c>
      <c r="H347" s="2">
        <v>98148</v>
      </c>
      <c r="I347" t="s">
        <v>6191</v>
      </c>
    </row>
    <row r="348" spans="1:9" x14ac:dyDescent="0.35">
      <c r="A348" s="2" t="s">
        <v>2430</v>
      </c>
      <c r="B348" s="2" t="s">
        <v>2431</v>
      </c>
      <c r="C348" s="2"/>
      <c r="D348" s="2" t="s">
        <v>2432</v>
      </c>
      <c r="E348" s="2" t="s">
        <v>2433</v>
      </c>
      <c r="F348" s="2" t="s">
        <v>428</v>
      </c>
      <c r="G348" s="2" t="s">
        <v>318</v>
      </c>
      <c r="H348" s="2" t="s">
        <v>429</v>
      </c>
      <c r="I348" t="s">
        <v>6190</v>
      </c>
    </row>
    <row r="349" spans="1:9" x14ac:dyDescent="0.35">
      <c r="A349" s="2" t="s">
        <v>2435</v>
      </c>
      <c r="B349" s="2" t="s">
        <v>2436</v>
      </c>
      <c r="C349" s="2" t="s">
        <v>2437</v>
      </c>
      <c r="D349" s="2" t="s">
        <v>2438</v>
      </c>
      <c r="E349" s="2" t="s">
        <v>2439</v>
      </c>
      <c r="F349" s="2" t="s">
        <v>187</v>
      </c>
      <c r="G349" s="2" t="s">
        <v>19</v>
      </c>
      <c r="H349" s="2">
        <v>36109</v>
      </c>
      <c r="I349" t="s">
        <v>6191</v>
      </c>
    </row>
    <row r="350" spans="1:9" x14ac:dyDescent="0.35">
      <c r="A350" s="2" t="s">
        <v>2441</v>
      </c>
      <c r="B350" s="2" t="s">
        <v>2442</v>
      </c>
      <c r="C350" s="2" t="s">
        <v>2443</v>
      </c>
      <c r="D350" s="2" t="s">
        <v>2444</v>
      </c>
      <c r="E350" s="2" t="s">
        <v>2445</v>
      </c>
      <c r="F350" s="2" t="s">
        <v>52</v>
      </c>
      <c r="G350" s="2" t="s">
        <v>19</v>
      </c>
      <c r="H350" s="2">
        <v>75372</v>
      </c>
      <c r="I350" t="s">
        <v>6190</v>
      </c>
    </row>
    <row r="351" spans="1:9" x14ac:dyDescent="0.35">
      <c r="A351" s="2" t="s">
        <v>2447</v>
      </c>
      <c r="B351" s="2" t="s">
        <v>2448</v>
      </c>
      <c r="C351" s="2" t="s">
        <v>2449</v>
      </c>
      <c r="D351" s="2" t="s">
        <v>2450</v>
      </c>
      <c r="E351" s="2" t="s">
        <v>2451</v>
      </c>
      <c r="F351" s="2" t="s">
        <v>148</v>
      </c>
      <c r="G351" s="2" t="s">
        <v>19</v>
      </c>
      <c r="H351" s="2">
        <v>66622</v>
      </c>
      <c r="I351" t="s">
        <v>6191</v>
      </c>
    </row>
    <row r="352" spans="1:9" x14ac:dyDescent="0.35">
      <c r="A352" s="2" t="s">
        <v>2453</v>
      </c>
      <c r="B352" s="2" t="s">
        <v>2454</v>
      </c>
      <c r="C352" s="2" t="s">
        <v>2455</v>
      </c>
      <c r="D352" s="2" t="s">
        <v>2456</v>
      </c>
      <c r="E352" s="2" t="s">
        <v>2457</v>
      </c>
      <c r="F352" s="2" t="s">
        <v>185</v>
      </c>
      <c r="G352" s="2" t="s">
        <v>19</v>
      </c>
      <c r="H352" s="2">
        <v>75799</v>
      </c>
      <c r="I352" t="s">
        <v>6191</v>
      </c>
    </row>
    <row r="353" spans="1:9" x14ac:dyDescent="0.35">
      <c r="A353" s="2" t="s">
        <v>2459</v>
      </c>
      <c r="B353" s="2" t="s">
        <v>2460</v>
      </c>
      <c r="C353" s="2" t="s">
        <v>2461</v>
      </c>
      <c r="D353" s="2" t="s">
        <v>2462</v>
      </c>
      <c r="E353" s="2" t="s">
        <v>2463</v>
      </c>
      <c r="F353" s="2" t="s">
        <v>27</v>
      </c>
      <c r="G353" s="2" t="s">
        <v>19</v>
      </c>
      <c r="H353" s="2">
        <v>90065</v>
      </c>
      <c r="I353" t="s">
        <v>6191</v>
      </c>
    </row>
    <row r="354" spans="1:9" x14ac:dyDescent="0.35">
      <c r="A354" s="2" t="s">
        <v>2465</v>
      </c>
      <c r="B354" s="2" t="s">
        <v>2466</v>
      </c>
      <c r="C354" s="2" t="s">
        <v>2467</v>
      </c>
      <c r="D354" s="2" t="s">
        <v>2468</v>
      </c>
      <c r="E354" s="2" t="s">
        <v>2469</v>
      </c>
      <c r="F354" s="2" t="s">
        <v>175</v>
      </c>
      <c r="G354" s="2" t="s">
        <v>19</v>
      </c>
      <c r="H354" s="2">
        <v>71137</v>
      </c>
      <c r="I354" t="s">
        <v>6191</v>
      </c>
    </row>
    <row r="355" spans="1:9" x14ac:dyDescent="0.35">
      <c r="A355" s="2" t="s">
        <v>2471</v>
      </c>
      <c r="B355" s="2" t="s">
        <v>2472</v>
      </c>
      <c r="C355" s="2" t="s">
        <v>2473</v>
      </c>
      <c r="D355" s="2" t="s">
        <v>2474</v>
      </c>
      <c r="E355" s="2" t="s">
        <v>2475</v>
      </c>
      <c r="F355" s="2" t="s">
        <v>196</v>
      </c>
      <c r="G355" s="2" t="s">
        <v>19</v>
      </c>
      <c r="H355" s="2">
        <v>83722</v>
      </c>
      <c r="I355" t="s">
        <v>6191</v>
      </c>
    </row>
    <row r="356" spans="1:9" x14ac:dyDescent="0.35">
      <c r="A356" s="2" t="s">
        <v>2477</v>
      </c>
      <c r="B356" s="2" t="s">
        <v>2478</v>
      </c>
      <c r="C356" s="2" t="s">
        <v>2479</v>
      </c>
      <c r="D356" s="2" t="s">
        <v>2480</v>
      </c>
      <c r="E356" s="2" t="s">
        <v>2481</v>
      </c>
      <c r="F356" s="2" t="s">
        <v>272</v>
      </c>
      <c r="G356" s="2" t="s">
        <v>19</v>
      </c>
      <c r="H356" s="2">
        <v>92415</v>
      </c>
      <c r="I356" t="s">
        <v>6191</v>
      </c>
    </row>
    <row r="357" spans="1:9" x14ac:dyDescent="0.35">
      <c r="A357" s="2" t="s">
        <v>2483</v>
      </c>
      <c r="B357" s="2" t="s">
        <v>2484</v>
      </c>
      <c r="C357" s="2"/>
      <c r="D357" s="2" t="s">
        <v>2485</v>
      </c>
      <c r="E357" s="2" t="s">
        <v>2486</v>
      </c>
      <c r="F357" s="2" t="s">
        <v>187</v>
      </c>
      <c r="G357" s="2" t="s">
        <v>19</v>
      </c>
      <c r="H357" s="2">
        <v>36177</v>
      </c>
      <c r="I357" t="s">
        <v>6190</v>
      </c>
    </row>
    <row r="358" spans="1:9" x14ac:dyDescent="0.35">
      <c r="A358" s="2" t="s">
        <v>2488</v>
      </c>
      <c r="B358" s="2" t="s">
        <v>2489</v>
      </c>
      <c r="C358" s="2" t="s">
        <v>2490</v>
      </c>
      <c r="D358" s="2"/>
      <c r="E358" s="2" t="s">
        <v>2491</v>
      </c>
      <c r="F358" s="2" t="s">
        <v>270</v>
      </c>
      <c r="G358" s="2" t="s">
        <v>19</v>
      </c>
      <c r="H358" s="2">
        <v>34981</v>
      </c>
      <c r="I358" t="s">
        <v>6191</v>
      </c>
    </row>
    <row r="359" spans="1:9" x14ac:dyDescent="0.35">
      <c r="A359" s="2" t="s">
        <v>2493</v>
      </c>
      <c r="B359" s="2" t="s">
        <v>2494</v>
      </c>
      <c r="C359" s="2" t="s">
        <v>2495</v>
      </c>
      <c r="D359" s="2" t="s">
        <v>2496</v>
      </c>
      <c r="E359" s="2" t="s">
        <v>2497</v>
      </c>
      <c r="F359" s="2" t="s">
        <v>82</v>
      </c>
      <c r="G359" s="2" t="s">
        <v>19</v>
      </c>
      <c r="H359" s="2">
        <v>27415</v>
      </c>
      <c r="I359" t="s">
        <v>6190</v>
      </c>
    </row>
    <row r="360" spans="1:9" x14ac:dyDescent="0.35">
      <c r="A360" s="2" t="s">
        <v>2499</v>
      </c>
      <c r="B360" s="2" t="s">
        <v>2500</v>
      </c>
      <c r="C360" s="2" t="s">
        <v>2501</v>
      </c>
      <c r="D360" s="2" t="s">
        <v>2502</v>
      </c>
      <c r="E360" s="2" t="s">
        <v>2503</v>
      </c>
      <c r="F360" s="2" t="s">
        <v>131</v>
      </c>
      <c r="G360" s="2" t="s">
        <v>19</v>
      </c>
      <c r="H360" s="2">
        <v>94237</v>
      </c>
      <c r="I360" t="s">
        <v>6190</v>
      </c>
    </row>
    <row r="361" spans="1:9" x14ac:dyDescent="0.35">
      <c r="A361" s="2" t="s">
        <v>2505</v>
      </c>
      <c r="B361" s="2" t="s">
        <v>2506</v>
      </c>
      <c r="C361" s="2"/>
      <c r="D361" s="2" t="s">
        <v>2507</v>
      </c>
      <c r="E361" s="2" t="s">
        <v>2508</v>
      </c>
      <c r="F361" s="2" t="s">
        <v>296</v>
      </c>
      <c r="G361" s="2" t="s">
        <v>19</v>
      </c>
      <c r="H361" s="2">
        <v>78682</v>
      </c>
      <c r="I361" t="s">
        <v>6191</v>
      </c>
    </row>
    <row r="362" spans="1:9" x14ac:dyDescent="0.35">
      <c r="A362" s="2" t="s">
        <v>2510</v>
      </c>
      <c r="B362" s="2" t="s">
        <v>2511</v>
      </c>
      <c r="C362" s="2" t="s">
        <v>2512</v>
      </c>
      <c r="D362" s="2" t="s">
        <v>2513</v>
      </c>
      <c r="E362" s="2" t="s">
        <v>2514</v>
      </c>
      <c r="F362" s="2" t="s">
        <v>143</v>
      </c>
      <c r="G362" s="2" t="s">
        <v>19</v>
      </c>
      <c r="H362" s="2">
        <v>22096</v>
      </c>
      <c r="I362" t="s">
        <v>6191</v>
      </c>
    </row>
    <row r="363" spans="1:9" x14ac:dyDescent="0.35">
      <c r="A363" s="2" t="s">
        <v>2516</v>
      </c>
      <c r="B363" s="2" t="s">
        <v>2517</v>
      </c>
      <c r="C363" s="2" t="s">
        <v>2518</v>
      </c>
      <c r="D363" s="2" t="s">
        <v>2519</v>
      </c>
      <c r="E363" s="2" t="s">
        <v>2520</v>
      </c>
      <c r="F363" s="2" t="s">
        <v>286</v>
      </c>
      <c r="G363" s="2" t="s">
        <v>28</v>
      </c>
      <c r="H363" s="2" t="s">
        <v>287</v>
      </c>
      <c r="I363" t="s">
        <v>6191</v>
      </c>
    </row>
    <row r="364" spans="1:9" x14ac:dyDescent="0.35">
      <c r="A364" s="2" t="s">
        <v>2522</v>
      </c>
      <c r="B364" s="2" t="s">
        <v>2523</v>
      </c>
      <c r="C364" s="2" t="s">
        <v>2524</v>
      </c>
      <c r="D364" s="2" t="s">
        <v>2525</v>
      </c>
      <c r="E364" s="2" t="s">
        <v>2526</v>
      </c>
      <c r="F364" s="2" t="s">
        <v>60</v>
      </c>
      <c r="G364" s="2" t="s">
        <v>19</v>
      </c>
      <c r="H364" s="2">
        <v>29220</v>
      </c>
      <c r="I364" t="s">
        <v>6191</v>
      </c>
    </row>
    <row r="365" spans="1:9" x14ac:dyDescent="0.35">
      <c r="A365" s="2" t="s">
        <v>2527</v>
      </c>
      <c r="B365" s="2" t="s">
        <v>2528</v>
      </c>
      <c r="C365" s="2" t="s">
        <v>2529</v>
      </c>
      <c r="D365" s="2" t="s">
        <v>2530</v>
      </c>
      <c r="E365" s="2" t="s">
        <v>2531</v>
      </c>
      <c r="F365" s="2" t="s">
        <v>130</v>
      </c>
      <c r="G365" s="2" t="s">
        <v>19</v>
      </c>
      <c r="H365" s="2">
        <v>37215</v>
      </c>
      <c r="I365" t="s">
        <v>6190</v>
      </c>
    </row>
    <row r="366" spans="1:9" x14ac:dyDescent="0.35">
      <c r="A366" s="2" t="s">
        <v>2533</v>
      </c>
      <c r="B366" s="2" t="s">
        <v>2534</v>
      </c>
      <c r="C366" s="2" t="s">
        <v>2535</v>
      </c>
      <c r="D366" s="2" t="s">
        <v>2536</v>
      </c>
      <c r="E366" s="2" t="s">
        <v>2537</v>
      </c>
      <c r="F366" s="2" t="s">
        <v>184</v>
      </c>
      <c r="G366" s="2" t="s">
        <v>19</v>
      </c>
      <c r="H366" s="2">
        <v>85025</v>
      </c>
      <c r="I366" t="s">
        <v>6190</v>
      </c>
    </row>
    <row r="367" spans="1:9" x14ac:dyDescent="0.35">
      <c r="A367" s="2" t="s">
        <v>2539</v>
      </c>
      <c r="B367" s="2" t="s">
        <v>2540</v>
      </c>
      <c r="C367" s="2" t="s">
        <v>2541</v>
      </c>
      <c r="D367" s="2"/>
      <c r="E367" s="2" t="s">
        <v>2542</v>
      </c>
      <c r="F367" s="2" t="s">
        <v>92</v>
      </c>
      <c r="G367" s="2" t="s">
        <v>19</v>
      </c>
      <c r="H367" s="2">
        <v>33233</v>
      </c>
      <c r="I367" t="s">
        <v>6191</v>
      </c>
    </row>
    <row r="368" spans="1:9" x14ac:dyDescent="0.35">
      <c r="A368" s="2" t="s">
        <v>2544</v>
      </c>
      <c r="B368" s="2" t="s">
        <v>2545</v>
      </c>
      <c r="C368" s="2" t="s">
        <v>2546</v>
      </c>
      <c r="D368" s="2" t="s">
        <v>2547</v>
      </c>
      <c r="E368" s="2" t="s">
        <v>2548</v>
      </c>
      <c r="F368" s="2" t="s">
        <v>30</v>
      </c>
      <c r="G368" s="2" t="s">
        <v>19</v>
      </c>
      <c r="H368" s="2">
        <v>93762</v>
      </c>
      <c r="I368" t="s">
        <v>6190</v>
      </c>
    </row>
    <row r="369" spans="1:9" x14ac:dyDescent="0.35">
      <c r="A369" s="2" t="s">
        <v>2550</v>
      </c>
      <c r="B369" s="2" t="s">
        <v>2551</v>
      </c>
      <c r="C369" s="2" t="s">
        <v>2552</v>
      </c>
      <c r="D369" s="2"/>
      <c r="E369" s="2" t="s">
        <v>2553</v>
      </c>
      <c r="F369" s="2" t="s">
        <v>282</v>
      </c>
      <c r="G369" s="2" t="s">
        <v>19</v>
      </c>
      <c r="H369" s="2">
        <v>92825</v>
      </c>
      <c r="I369" t="s">
        <v>6191</v>
      </c>
    </row>
    <row r="370" spans="1:9" x14ac:dyDescent="0.35">
      <c r="A370" s="2" t="s">
        <v>2555</v>
      </c>
      <c r="B370" s="2" t="s">
        <v>2556</v>
      </c>
      <c r="C370" s="2"/>
      <c r="D370" s="2" t="s">
        <v>2557</v>
      </c>
      <c r="E370" s="2" t="s">
        <v>2558</v>
      </c>
      <c r="F370" s="2" t="s">
        <v>311</v>
      </c>
      <c r="G370" s="2" t="s">
        <v>19</v>
      </c>
      <c r="H370" s="2">
        <v>23605</v>
      </c>
      <c r="I370" t="s">
        <v>6191</v>
      </c>
    </row>
    <row r="371" spans="1:9" x14ac:dyDescent="0.35">
      <c r="A371" s="2" t="s">
        <v>2560</v>
      </c>
      <c r="B371" s="2" t="s">
        <v>2561</v>
      </c>
      <c r="C371" s="2"/>
      <c r="D371" s="2"/>
      <c r="E371" s="2" t="s">
        <v>2562</v>
      </c>
      <c r="F371" s="2" t="s">
        <v>295</v>
      </c>
      <c r="G371" s="2" t="s">
        <v>19</v>
      </c>
      <c r="H371" s="2">
        <v>29305</v>
      </c>
      <c r="I371" t="s">
        <v>6190</v>
      </c>
    </row>
    <row r="372" spans="1:9" x14ac:dyDescent="0.35">
      <c r="A372" s="2" t="s">
        <v>2564</v>
      </c>
      <c r="B372" s="2" t="s">
        <v>2565</v>
      </c>
      <c r="C372" s="2" t="s">
        <v>2566</v>
      </c>
      <c r="D372" s="2" t="s">
        <v>2567</v>
      </c>
      <c r="E372" s="2" t="s">
        <v>2568</v>
      </c>
      <c r="F372" s="2" t="s">
        <v>302</v>
      </c>
      <c r="G372" s="2" t="s">
        <v>19</v>
      </c>
      <c r="H372" s="2">
        <v>10305</v>
      </c>
      <c r="I372" t="s">
        <v>6191</v>
      </c>
    </row>
    <row r="373" spans="1:9" x14ac:dyDescent="0.35">
      <c r="A373" s="2" t="s">
        <v>2570</v>
      </c>
      <c r="B373" s="2" t="s">
        <v>2571</v>
      </c>
      <c r="C373" s="2"/>
      <c r="D373" s="2"/>
      <c r="E373" s="2" t="s">
        <v>2572</v>
      </c>
      <c r="F373" s="2" t="s">
        <v>107</v>
      </c>
      <c r="G373" s="2" t="s">
        <v>19</v>
      </c>
      <c r="H373" s="2">
        <v>89115</v>
      </c>
      <c r="I373" t="s">
        <v>6190</v>
      </c>
    </row>
    <row r="374" spans="1:9" x14ac:dyDescent="0.35">
      <c r="A374" s="2" t="s">
        <v>2574</v>
      </c>
      <c r="B374" s="2" t="s">
        <v>2575</v>
      </c>
      <c r="C374" s="2" t="s">
        <v>2576</v>
      </c>
      <c r="D374" s="2" t="s">
        <v>2577</v>
      </c>
      <c r="E374" s="2" t="s">
        <v>2578</v>
      </c>
      <c r="F374" s="2" t="s">
        <v>216</v>
      </c>
      <c r="G374" s="2" t="s">
        <v>19</v>
      </c>
      <c r="H374" s="2">
        <v>84105</v>
      </c>
      <c r="I374" t="s">
        <v>6190</v>
      </c>
    </row>
    <row r="375" spans="1:9" x14ac:dyDescent="0.35">
      <c r="A375" s="2" t="s">
        <v>2580</v>
      </c>
      <c r="B375" s="2" t="s">
        <v>2581</v>
      </c>
      <c r="C375" s="2" t="s">
        <v>2582</v>
      </c>
      <c r="D375" s="2" t="s">
        <v>2583</v>
      </c>
      <c r="E375" s="2" t="s">
        <v>2584</v>
      </c>
      <c r="F375" s="2" t="s">
        <v>105</v>
      </c>
      <c r="G375" s="2" t="s">
        <v>19</v>
      </c>
      <c r="H375" s="2">
        <v>98109</v>
      </c>
      <c r="I375" t="s">
        <v>6190</v>
      </c>
    </row>
    <row r="376" spans="1:9" x14ac:dyDescent="0.35">
      <c r="A376" s="2" t="s">
        <v>2586</v>
      </c>
      <c r="B376" s="2" t="s">
        <v>2587</v>
      </c>
      <c r="C376" s="2" t="s">
        <v>2588</v>
      </c>
      <c r="D376" s="2" t="s">
        <v>2589</v>
      </c>
      <c r="E376" s="2" t="s">
        <v>2590</v>
      </c>
      <c r="F376" s="2" t="s">
        <v>166</v>
      </c>
      <c r="G376" s="2" t="s">
        <v>19</v>
      </c>
      <c r="H376" s="2">
        <v>79764</v>
      </c>
      <c r="I376" t="s">
        <v>6191</v>
      </c>
    </row>
    <row r="377" spans="1:9" x14ac:dyDescent="0.35">
      <c r="A377" s="2" t="s">
        <v>2592</v>
      </c>
      <c r="B377" s="2" t="s">
        <v>2593</v>
      </c>
      <c r="C377" s="2"/>
      <c r="D377" s="2" t="s">
        <v>2594</v>
      </c>
      <c r="E377" s="2" t="s">
        <v>2595</v>
      </c>
      <c r="F377" s="2" t="s">
        <v>2596</v>
      </c>
      <c r="G377" s="2" t="s">
        <v>318</v>
      </c>
      <c r="H377" s="2" t="s">
        <v>427</v>
      </c>
      <c r="I377" t="s">
        <v>6190</v>
      </c>
    </row>
    <row r="378" spans="1:9" x14ac:dyDescent="0.35">
      <c r="A378" s="2" t="s">
        <v>2598</v>
      </c>
      <c r="B378" s="2" t="s">
        <v>2599</v>
      </c>
      <c r="C378" s="2" t="s">
        <v>2600</v>
      </c>
      <c r="D378" s="2" t="s">
        <v>2601</v>
      </c>
      <c r="E378" s="2" t="s">
        <v>2602</v>
      </c>
      <c r="F378" s="2" t="s">
        <v>162</v>
      </c>
      <c r="G378" s="2" t="s">
        <v>19</v>
      </c>
      <c r="H378" s="2">
        <v>75037</v>
      </c>
      <c r="I378" t="s">
        <v>6190</v>
      </c>
    </row>
    <row r="379" spans="1:9" x14ac:dyDescent="0.35">
      <c r="A379" s="2" t="s">
        <v>2604</v>
      </c>
      <c r="B379" s="2" t="s">
        <v>2605</v>
      </c>
      <c r="C379" s="2" t="s">
        <v>2606</v>
      </c>
      <c r="D379" s="2" t="s">
        <v>2607</v>
      </c>
      <c r="E379" s="2" t="s">
        <v>2608</v>
      </c>
      <c r="F379" s="2" t="s">
        <v>203</v>
      </c>
      <c r="G379" s="2" t="s">
        <v>19</v>
      </c>
      <c r="H379" s="2">
        <v>45426</v>
      </c>
      <c r="I379" t="s">
        <v>6190</v>
      </c>
    </row>
    <row r="380" spans="1:9" x14ac:dyDescent="0.35">
      <c r="A380" s="2" t="s">
        <v>2610</v>
      </c>
      <c r="B380" s="2" t="s">
        <v>2611</v>
      </c>
      <c r="C380" s="2" t="s">
        <v>2612</v>
      </c>
      <c r="D380" s="2" t="s">
        <v>2613</v>
      </c>
      <c r="E380" s="2" t="s">
        <v>2614</v>
      </c>
      <c r="F380" s="2" t="s">
        <v>183</v>
      </c>
      <c r="G380" s="2" t="s">
        <v>19</v>
      </c>
      <c r="H380" s="2">
        <v>49560</v>
      </c>
      <c r="I380" t="s">
        <v>6190</v>
      </c>
    </row>
    <row r="381" spans="1:9" x14ac:dyDescent="0.35">
      <c r="A381" s="2" t="s">
        <v>2616</v>
      </c>
      <c r="B381" s="2" t="s">
        <v>2617</v>
      </c>
      <c r="C381" s="2" t="s">
        <v>2618</v>
      </c>
      <c r="D381" s="2" t="s">
        <v>2619</v>
      </c>
      <c r="E381" s="2" t="s">
        <v>2620</v>
      </c>
      <c r="F381" s="2" t="s">
        <v>1700</v>
      </c>
      <c r="G381" s="2" t="s">
        <v>318</v>
      </c>
      <c r="H381" s="2" t="s">
        <v>348</v>
      </c>
      <c r="I381" t="s">
        <v>6191</v>
      </c>
    </row>
    <row r="382" spans="1:9" x14ac:dyDescent="0.35">
      <c r="A382" s="2" t="s">
        <v>2622</v>
      </c>
      <c r="B382" s="2" t="s">
        <v>2623</v>
      </c>
      <c r="C382" s="2" t="s">
        <v>2624</v>
      </c>
      <c r="D382" s="2" t="s">
        <v>2625</v>
      </c>
      <c r="E382" s="2" t="s">
        <v>2626</v>
      </c>
      <c r="F382" s="2" t="s">
        <v>468</v>
      </c>
      <c r="G382" s="2" t="s">
        <v>318</v>
      </c>
      <c r="H382" s="2" t="s">
        <v>438</v>
      </c>
      <c r="I382" t="s">
        <v>6190</v>
      </c>
    </row>
    <row r="383" spans="1:9" x14ac:dyDescent="0.35">
      <c r="A383" s="2" t="s">
        <v>2628</v>
      </c>
      <c r="B383" s="2" t="s">
        <v>2629</v>
      </c>
      <c r="C383" s="2" t="s">
        <v>2630</v>
      </c>
      <c r="D383" s="2"/>
      <c r="E383" s="2" t="s">
        <v>2631</v>
      </c>
      <c r="F383" s="2" t="s">
        <v>70</v>
      </c>
      <c r="G383" s="2" t="s">
        <v>28</v>
      </c>
      <c r="H383" s="2" t="s">
        <v>111</v>
      </c>
      <c r="I383" t="s">
        <v>6190</v>
      </c>
    </row>
    <row r="384" spans="1:9" x14ac:dyDescent="0.35">
      <c r="A384" s="2" t="s">
        <v>2633</v>
      </c>
      <c r="B384" s="2" t="s">
        <v>2634</v>
      </c>
      <c r="C384" s="2" t="s">
        <v>2635</v>
      </c>
      <c r="D384" s="2" t="s">
        <v>2636</v>
      </c>
      <c r="E384" s="2" t="s">
        <v>2637</v>
      </c>
      <c r="F384" s="2" t="s">
        <v>83</v>
      </c>
      <c r="G384" s="2" t="s">
        <v>19</v>
      </c>
      <c r="H384" s="2">
        <v>62756</v>
      </c>
      <c r="I384" t="s">
        <v>6191</v>
      </c>
    </row>
    <row r="385" spans="1:9" x14ac:dyDescent="0.35">
      <c r="A385" s="2" t="s">
        <v>2639</v>
      </c>
      <c r="B385" s="2" t="s">
        <v>2640</v>
      </c>
      <c r="C385" s="2" t="s">
        <v>2641</v>
      </c>
      <c r="D385" s="2" t="s">
        <v>2642</v>
      </c>
      <c r="E385" s="2" t="s">
        <v>2643</v>
      </c>
      <c r="F385" s="2" t="s">
        <v>27</v>
      </c>
      <c r="G385" s="2" t="s">
        <v>19</v>
      </c>
      <c r="H385" s="2">
        <v>90010</v>
      </c>
      <c r="I385" t="s">
        <v>6190</v>
      </c>
    </row>
    <row r="386" spans="1:9" x14ac:dyDescent="0.35">
      <c r="A386" s="2" t="s">
        <v>2645</v>
      </c>
      <c r="B386" s="2" t="s">
        <v>2646</v>
      </c>
      <c r="C386" s="2" t="s">
        <v>2647</v>
      </c>
      <c r="D386" s="2" t="s">
        <v>2648</v>
      </c>
      <c r="E386" s="2" t="s">
        <v>2649</v>
      </c>
      <c r="F386" s="2" t="s">
        <v>20</v>
      </c>
      <c r="G386" s="2" t="s">
        <v>19</v>
      </c>
      <c r="H386" s="2">
        <v>21239</v>
      </c>
      <c r="I386" t="s">
        <v>6191</v>
      </c>
    </row>
    <row r="387" spans="1:9" x14ac:dyDescent="0.35">
      <c r="A387" s="2" t="s">
        <v>2651</v>
      </c>
      <c r="B387" s="2" t="s">
        <v>2652</v>
      </c>
      <c r="C387" s="2"/>
      <c r="D387" s="2" t="s">
        <v>2653</v>
      </c>
      <c r="E387" s="2" t="s">
        <v>2654</v>
      </c>
      <c r="F387" s="2" t="s">
        <v>172</v>
      </c>
      <c r="G387" s="2" t="s">
        <v>19</v>
      </c>
      <c r="H387" s="2">
        <v>17126</v>
      </c>
      <c r="I387" t="s">
        <v>6190</v>
      </c>
    </row>
    <row r="388" spans="1:9" x14ac:dyDescent="0.35">
      <c r="A388" s="2" t="s">
        <v>2656</v>
      </c>
      <c r="B388" s="2" t="s">
        <v>2657</v>
      </c>
      <c r="C388" s="2"/>
      <c r="D388" s="2" t="s">
        <v>2658</v>
      </c>
      <c r="E388" s="2" t="s">
        <v>2659</v>
      </c>
      <c r="F388" s="2" t="s">
        <v>52</v>
      </c>
      <c r="G388" s="2" t="s">
        <v>19</v>
      </c>
      <c r="H388" s="2">
        <v>75216</v>
      </c>
      <c r="I388" t="s">
        <v>6191</v>
      </c>
    </row>
    <row r="389" spans="1:9" x14ac:dyDescent="0.35">
      <c r="A389" s="2" t="s">
        <v>2661</v>
      </c>
      <c r="B389" s="2" t="s">
        <v>2662</v>
      </c>
      <c r="C389" s="2" t="s">
        <v>2663</v>
      </c>
      <c r="D389" s="2" t="s">
        <v>2664</v>
      </c>
      <c r="E389" s="2" t="s">
        <v>2665</v>
      </c>
      <c r="F389" s="2" t="s">
        <v>116</v>
      </c>
      <c r="G389" s="2" t="s">
        <v>19</v>
      </c>
      <c r="H389" s="2">
        <v>64125</v>
      </c>
      <c r="I389" t="s">
        <v>6190</v>
      </c>
    </row>
    <row r="390" spans="1:9" x14ac:dyDescent="0.35">
      <c r="A390" s="2" t="s">
        <v>2667</v>
      </c>
      <c r="B390" s="2" t="s">
        <v>2668</v>
      </c>
      <c r="C390" s="2"/>
      <c r="D390" s="2" t="s">
        <v>2669</v>
      </c>
      <c r="E390" s="2" t="s">
        <v>2670</v>
      </c>
      <c r="F390" s="2" t="s">
        <v>83</v>
      </c>
      <c r="G390" s="2" t="s">
        <v>19</v>
      </c>
      <c r="H390" s="2">
        <v>62723</v>
      </c>
      <c r="I390" t="s">
        <v>6190</v>
      </c>
    </row>
    <row r="391" spans="1:9" x14ac:dyDescent="0.35">
      <c r="A391" s="2" t="s">
        <v>2672</v>
      </c>
      <c r="B391" s="2" t="s">
        <v>2673</v>
      </c>
      <c r="C391" s="2" t="s">
        <v>2674</v>
      </c>
      <c r="D391" s="2" t="s">
        <v>2675</v>
      </c>
      <c r="E391" s="2" t="s">
        <v>2676</v>
      </c>
      <c r="F391" s="2" t="s">
        <v>18</v>
      </c>
      <c r="G391" s="2" t="s">
        <v>19</v>
      </c>
      <c r="H391" s="2">
        <v>6510</v>
      </c>
      <c r="I391" t="s">
        <v>6190</v>
      </c>
    </row>
    <row r="392" spans="1:9" x14ac:dyDescent="0.35">
      <c r="A392" s="2" t="s">
        <v>2678</v>
      </c>
      <c r="B392" s="2" t="s">
        <v>2679</v>
      </c>
      <c r="C392" s="2" t="s">
        <v>2680</v>
      </c>
      <c r="D392" s="2" t="s">
        <v>2681</v>
      </c>
      <c r="E392" s="2" t="s">
        <v>2682</v>
      </c>
      <c r="F392" s="2" t="s">
        <v>259</v>
      </c>
      <c r="G392" s="2" t="s">
        <v>19</v>
      </c>
      <c r="H392" s="2">
        <v>30045</v>
      </c>
      <c r="I392" t="s">
        <v>6190</v>
      </c>
    </row>
    <row r="393" spans="1:9" x14ac:dyDescent="0.35">
      <c r="A393" s="2" t="s">
        <v>2684</v>
      </c>
      <c r="B393" s="2" t="s">
        <v>2685</v>
      </c>
      <c r="C393" s="2" t="s">
        <v>2686</v>
      </c>
      <c r="D393" s="2" t="s">
        <v>2687</v>
      </c>
      <c r="E393" s="2" t="s">
        <v>2688</v>
      </c>
      <c r="F393" s="2" t="s">
        <v>171</v>
      </c>
      <c r="G393" s="2" t="s">
        <v>19</v>
      </c>
      <c r="H393" s="2">
        <v>28805</v>
      </c>
      <c r="I393" t="s">
        <v>6190</v>
      </c>
    </row>
    <row r="394" spans="1:9" x14ac:dyDescent="0.35">
      <c r="A394" s="2" t="s">
        <v>2690</v>
      </c>
      <c r="B394" s="2" t="s">
        <v>2691</v>
      </c>
      <c r="C394" s="2" t="s">
        <v>2692</v>
      </c>
      <c r="D394" s="2"/>
      <c r="E394" s="2" t="s">
        <v>2693</v>
      </c>
      <c r="F394" s="2" t="s">
        <v>173</v>
      </c>
      <c r="G394" s="2" t="s">
        <v>19</v>
      </c>
      <c r="H394" s="2">
        <v>55123</v>
      </c>
      <c r="I394" t="s">
        <v>6190</v>
      </c>
    </row>
    <row r="395" spans="1:9" x14ac:dyDescent="0.35">
      <c r="A395" s="2" t="s">
        <v>2695</v>
      </c>
      <c r="B395" s="2" t="s">
        <v>2696</v>
      </c>
      <c r="C395" s="2" t="s">
        <v>2697</v>
      </c>
      <c r="D395" s="2"/>
      <c r="E395" s="2" t="s">
        <v>2698</v>
      </c>
      <c r="F395" s="2" t="s">
        <v>33</v>
      </c>
      <c r="G395" s="2" t="s">
        <v>19</v>
      </c>
      <c r="H395" s="2">
        <v>55458</v>
      </c>
      <c r="I395" t="s">
        <v>6191</v>
      </c>
    </row>
    <row r="396" spans="1:9" x14ac:dyDescent="0.35">
      <c r="A396" s="2" t="s">
        <v>2700</v>
      </c>
      <c r="B396" s="2" t="s">
        <v>2701</v>
      </c>
      <c r="C396" s="2" t="s">
        <v>2702</v>
      </c>
      <c r="D396" s="2" t="s">
        <v>2703</v>
      </c>
      <c r="E396" s="2" t="s">
        <v>2704</v>
      </c>
      <c r="F396" s="2" t="s">
        <v>178</v>
      </c>
      <c r="G396" s="2" t="s">
        <v>19</v>
      </c>
      <c r="H396" s="2">
        <v>92725</v>
      </c>
      <c r="I396" t="s">
        <v>6191</v>
      </c>
    </row>
    <row r="397" spans="1:9" x14ac:dyDescent="0.35">
      <c r="A397" s="2" t="s">
        <v>2705</v>
      </c>
      <c r="B397" s="2" t="s">
        <v>2706</v>
      </c>
      <c r="C397" s="2" t="s">
        <v>2707</v>
      </c>
      <c r="D397" s="2" t="s">
        <v>2708</v>
      </c>
      <c r="E397" s="2" t="s">
        <v>2709</v>
      </c>
      <c r="F397" s="2" t="s">
        <v>261</v>
      </c>
      <c r="G397" s="2" t="s">
        <v>19</v>
      </c>
      <c r="H397" s="2">
        <v>21747</v>
      </c>
      <c r="I397" t="s">
        <v>6190</v>
      </c>
    </row>
    <row r="398" spans="1:9" x14ac:dyDescent="0.35">
      <c r="A398" s="2" t="s">
        <v>2711</v>
      </c>
      <c r="B398" s="2" t="s">
        <v>2712</v>
      </c>
      <c r="C398" s="2" t="s">
        <v>2713</v>
      </c>
      <c r="D398" s="2" t="s">
        <v>2714</v>
      </c>
      <c r="E398" s="2" t="s">
        <v>2715</v>
      </c>
      <c r="F398" s="2" t="s">
        <v>33</v>
      </c>
      <c r="G398" s="2" t="s">
        <v>19</v>
      </c>
      <c r="H398" s="2">
        <v>55458</v>
      </c>
      <c r="I398" t="s">
        <v>6191</v>
      </c>
    </row>
    <row r="399" spans="1:9" x14ac:dyDescent="0.35">
      <c r="A399" s="2" t="s">
        <v>2717</v>
      </c>
      <c r="B399" s="2" t="s">
        <v>2718</v>
      </c>
      <c r="C399" s="2" t="s">
        <v>2719</v>
      </c>
      <c r="D399" s="2"/>
      <c r="E399" s="2" t="s">
        <v>2720</v>
      </c>
      <c r="F399" s="2" t="s">
        <v>47</v>
      </c>
      <c r="G399" s="2" t="s">
        <v>19</v>
      </c>
      <c r="H399" s="2">
        <v>20420</v>
      </c>
      <c r="I399" t="s">
        <v>6190</v>
      </c>
    </row>
    <row r="400" spans="1:9" x14ac:dyDescent="0.35">
      <c r="A400" s="2" t="s">
        <v>2722</v>
      </c>
      <c r="B400" s="2" t="s">
        <v>2723</v>
      </c>
      <c r="C400" s="2" t="s">
        <v>2724</v>
      </c>
      <c r="D400" s="2" t="s">
        <v>2725</v>
      </c>
      <c r="E400" s="2" t="s">
        <v>2726</v>
      </c>
      <c r="F400" s="2" t="s">
        <v>272</v>
      </c>
      <c r="G400" s="2" t="s">
        <v>19</v>
      </c>
      <c r="H400" s="2">
        <v>92415</v>
      </c>
      <c r="I400" t="s">
        <v>6191</v>
      </c>
    </row>
    <row r="401" spans="1:9" x14ac:dyDescent="0.35">
      <c r="A401" s="2" t="s">
        <v>2728</v>
      </c>
      <c r="B401" s="2" t="s">
        <v>2729</v>
      </c>
      <c r="C401" s="2" t="s">
        <v>2730</v>
      </c>
      <c r="D401" s="2" t="s">
        <v>2731</v>
      </c>
      <c r="E401" s="2" t="s">
        <v>2732</v>
      </c>
      <c r="F401" s="2" t="s">
        <v>219</v>
      </c>
      <c r="G401" s="2" t="s">
        <v>19</v>
      </c>
      <c r="H401" s="2">
        <v>14609</v>
      </c>
      <c r="I401" t="s">
        <v>6190</v>
      </c>
    </row>
    <row r="402" spans="1:9" x14ac:dyDescent="0.35">
      <c r="A402" s="2" t="s">
        <v>2734</v>
      </c>
      <c r="B402" s="2" t="s">
        <v>2735</v>
      </c>
      <c r="C402" s="2" t="s">
        <v>2736</v>
      </c>
      <c r="D402" s="2" t="s">
        <v>2737</v>
      </c>
      <c r="E402" s="2" t="s">
        <v>2738</v>
      </c>
      <c r="F402" s="2" t="s">
        <v>91</v>
      </c>
      <c r="G402" s="2" t="s">
        <v>19</v>
      </c>
      <c r="H402" s="2">
        <v>98664</v>
      </c>
      <c r="I402" t="s">
        <v>6190</v>
      </c>
    </row>
    <row r="403" spans="1:9" x14ac:dyDescent="0.35">
      <c r="A403" s="2" t="s">
        <v>2740</v>
      </c>
      <c r="B403" s="2" t="s">
        <v>2741</v>
      </c>
      <c r="C403" s="2" t="s">
        <v>2742</v>
      </c>
      <c r="D403" s="2" t="s">
        <v>2743</v>
      </c>
      <c r="E403" s="2" t="s">
        <v>2744</v>
      </c>
      <c r="F403" s="2" t="s">
        <v>305</v>
      </c>
      <c r="G403" s="2" t="s">
        <v>28</v>
      </c>
      <c r="H403" s="2" t="s">
        <v>306</v>
      </c>
      <c r="I403" t="s">
        <v>6191</v>
      </c>
    </row>
    <row r="404" spans="1:9" x14ac:dyDescent="0.35">
      <c r="A404" s="2" t="s">
        <v>2746</v>
      </c>
      <c r="B404" s="2" t="s">
        <v>2747</v>
      </c>
      <c r="C404" s="2" t="s">
        <v>2748</v>
      </c>
      <c r="D404" s="2" t="s">
        <v>2749</v>
      </c>
      <c r="E404" s="2" t="s">
        <v>2750</v>
      </c>
      <c r="F404" s="2" t="s">
        <v>47</v>
      </c>
      <c r="G404" s="2" t="s">
        <v>19</v>
      </c>
      <c r="H404" s="2">
        <v>20057</v>
      </c>
      <c r="I404" t="s">
        <v>6191</v>
      </c>
    </row>
    <row r="405" spans="1:9" x14ac:dyDescent="0.35">
      <c r="A405" s="2" t="s">
        <v>2752</v>
      </c>
      <c r="B405" s="2" t="s">
        <v>2753</v>
      </c>
      <c r="C405" s="2" t="s">
        <v>2754</v>
      </c>
      <c r="D405" s="2" t="s">
        <v>2755</v>
      </c>
      <c r="E405" s="2" t="s">
        <v>2756</v>
      </c>
      <c r="F405" s="2" t="s">
        <v>49</v>
      </c>
      <c r="G405" s="2" t="s">
        <v>19</v>
      </c>
      <c r="H405" s="2">
        <v>37924</v>
      </c>
      <c r="I405" t="s">
        <v>6190</v>
      </c>
    </row>
    <row r="406" spans="1:9" x14ac:dyDescent="0.35">
      <c r="A406" s="2" t="s">
        <v>2758</v>
      </c>
      <c r="B406" s="2" t="s">
        <v>2759</v>
      </c>
      <c r="C406" s="2" t="s">
        <v>2760</v>
      </c>
      <c r="D406" s="2" t="s">
        <v>2761</v>
      </c>
      <c r="E406" s="2" t="s">
        <v>2762</v>
      </c>
      <c r="F406" s="2" t="s">
        <v>48</v>
      </c>
      <c r="G406" s="2" t="s">
        <v>19</v>
      </c>
      <c r="H406" s="2">
        <v>25336</v>
      </c>
      <c r="I406" t="s">
        <v>6190</v>
      </c>
    </row>
    <row r="407" spans="1:9" x14ac:dyDescent="0.35">
      <c r="A407" s="2" t="s">
        <v>2764</v>
      </c>
      <c r="B407" s="2" t="s">
        <v>2765</v>
      </c>
      <c r="C407" s="2" t="s">
        <v>2766</v>
      </c>
      <c r="D407" s="2" t="s">
        <v>2767</v>
      </c>
      <c r="E407" s="2" t="s">
        <v>2768</v>
      </c>
      <c r="F407" s="2" t="s">
        <v>52</v>
      </c>
      <c r="G407" s="2" t="s">
        <v>19</v>
      </c>
      <c r="H407" s="2">
        <v>75372</v>
      </c>
      <c r="I407" t="s">
        <v>6191</v>
      </c>
    </row>
    <row r="408" spans="1:9" x14ac:dyDescent="0.35">
      <c r="A408" s="2" t="s">
        <v>2770</v>
      </c>
      <c r="B408" s="2" t="s">
        <v>2771</v>
      </c>
      <c r="C408" s="2" t="s">
        <v>2772</v>
      </c>
      <c r="D408" s="2" t="s">
        <v>2773</v>
      </c>
      <c r="E408" s="2" t="s">
        <v>2774</v>
      </c>
      <c r="F408" s="2" t="s">
        <v>469</v>
      </c>
      <c r="G408" s="2" t="s">
        <v>318</v>
      </c>
      <c r="H408" s="2" t="s">
        <v>470</v>
      </c>
      <c r="I408" t="s">
        <v>6191</v>
      </c>
    </row>
    <row r="409" spans="1:9" x14ac:dyDescent="0.35">
      <c r="A409" s="2" t="s">
        <v>2776</v>
      </c>
      <c r="B409" s="2" t="s">
        <v>2777</v>
      </c>
      <c r="C409" s="2" t="s">
        <v>2778</v>
      </c>
      <c r="D409" s="2" t="s">
        <v>2779</v>
      </c>
      <c r="E409" s="2" t="s">
        <v>2780</v>
      </c>
      <c r="F409" s="2" t="s">
        <v>237</v>
      </c>
      <c r="G409" s="2" t="s">
        <v>19</v>
      </c>
      <c r="H409" s="2">
        <v>95973</v>
      </c>
      <c r="I409" t="s">
        <v>6190</v>
      </c>
    </row>
    <row r="410" spans="1:9" x14ac:dyDescent="0.35">
      <c r="A410" s="2" t="s">
        <v>2782</v>
      </c>
      <c r="B410" s="2" t="s">
        <v>2783</v>
      </c>
      <c r="C410" s="2" t="s">
        <v>2784</v>
      </c>
      <c r="D410" s="2" t="s">
        <v>2785</v>
      </c>
      <c r="E410" s="2" t="s">
        <v>2786</v>
      </c>
      <c r="F410" s="2" t="s">
        <v>88</v>
      </c>
      <c r="G410" s="2" t="s">
        <v>19</v>
      </c>
      <c r="H410" s="2">
        <v>72215</v>
      </c>
      <c r="I410" t="s">
        <v>6190</v>
      </c>
    </row>
    <row r="411" spans="1:9" x14ac:dyDescent="0.35">
      <c r="A411" s="2" t="s">
        <v>2788</v>
      </c>
      <c r="B411" s="2" t="s">
        <v>2789</v>
      </c>
      <c r="C411" s="2"/>
      <c r="D411" s="2" t="s">
        <v>2790</v>
      </c>
      <c r="E411" s="2" t="s">
        <v>2791</v>
      </c>
      <c r="F411" s="2" t="s">
        <v>373</v>
      </c>
      <c r="G411" s="2" t="s">
        <v>318</v>
      </c>
      <c r="H411" s="2" t="s">
        <v>374</v>
      </c>
      <c r="I411" t="s">
        <v>6191</v>
      </c>
    </row>
    <row r="412" spans="1:9" x14ac:dyDescent="0.35">
      <c r="A412" s="2" t="s">
        <v>2793</v>
      </c>
      <c r="B412" s="2" t="s">
        <v>2794</v>
      </c>
      <c r="C412" s="2" t="s">
        <v>2795</v>
      </c>
      <c r="D412" s="2" t="s">
        <v>2796</v>
      </c>
      <c r="E412" s="2" t="s">
        <v>2797</v>
      </c>
      <c r="F412" s="2" t="s">
        <v>304</v>
      </c>
      <c r="G412" s="2" t="s">
        <v>19</v>
      </c>
      <c r="H412" s="2">
        <v>8922</v>
      </c>
      <c r="I412" t="s">
        <v>6190</v>
      </c>
    </row>
    <row r="413" spans="1:9" x14ac:dyDescent="0.35">
      <c r="A413" s="2" t="s">
        <v>2799</v>
      </c>
      <c r="B413" s="2" t="s">
        <v>2800</v>
      </c>
      <c r="C413" s="2"/>
      <c r="D413" s="2" t="s">
        <v>2801</v>
      </c>
      <c r="E413" s="2" t="s">
        <v>2802</v>
      </c>
      <c r="F413" s="2" t="s">
        <v>486</v>
      </c>
      <c r="G413" s="2" t="s">
        <v>318</v>
      </c>
      <c r="H413" s="2" t="s">
        <v>487</v>
      </c>
      <c r="I413" t="s">
        <v>6190</v>
      </c>
    </row>
    <row r="414" spans="1:9" x14ac:dyDescent="0.35">
      <c r="A414" s="2" t="s">
        <v>2804</v>
      </c>
      <c r="B414" s="2" t="s">
        <v>2805</v>
      </c>
      <c r="C414" s="2"/>
      <c r="D414" s="2" t="s">
        <v>2806</v>
      </c>
      <c r="E414" s="2" t="s">
        <v>2807</v>
      </c>
      <c r="F414" s="2" t="s">
        <v>150</v>
      </c>
      <c r="G414" s="2" t="s">
        <v>19</v>
      </c>
      <c r="H414" s="2">
        <v>94132</v>
      </c>
      <c r="I414" t="s">
        <v>6191</v>
      </c>
    </row>
    <row r="415" spans="1:9" x14ac:dyDescent="0.35">
      <c r="A415" s="2" t="s">
        <v>2809</v>
      </c>
      <c r="B415" s="2" t="s">
        <v>2810</v>
      </c>
      <c r="C415" s="2"/>
      <c r="D415" s="2" t="s">
        <v>2811</v>
      </c>
      <c r="E415" s="2" t="s">
        <v>2812</v>
      </c>
      <c r="F415" s="2" t="s">
        <v>292</v>
      </c>
      <c r="G415" s="2" t="s">
        <v>19</v>
      </c>
      <c r="H415" s="2">
        <v>70505</v>
      </c>
      <c r="I415" t="s">
        <v>6190</v>
      </c>
    </row>
    <row r="416" spans="1:9" x14ac:dyDescent="0.35">
      <c r="A416" s="2" t="s">
        <v>2814</v>
      </c>
      <c r="B416" s="2" t="s">
        <v>2815</v>
      </c>
      <c r="C416" s="2"/>
      <c r="D416" s="2" t="s">
        <v>2816</v>
      </c>
      <c r="E416" s="2" t="s">
        <v>2817</v>
      </c>
      <c r="F416" s="2" t="s">
        <v>58</v>
      </c>
      <c r="G416" s="2" t="s">
        <v>19</v>
      </c>
      <c r="H416" s="2">
        <v>92191</v>
      </c>
      <c r="I416" t="s">
        <v>6190</v>
      </c>
    </row>
    <row r="417" spans="1:9" x14ac:dyDescent="0.35">
      <c r="A417" s="2" t="s">
        <v>2819</v>
      </c>
      <c r="B417" s="2" t="s">
        <v>2820</v>
      </c>
      <c r="C417" s="2" t="s">
        <v>2821</v>
      </c>
      <c r="D417" s="2" t="s">
        <v>2822</v>
      </c>
      <c r="E417" s="2" t="s">
        <v>2823</v>
      </c>
      <c r="F417" s="2" t="s">
        <v>109</v>
      </c>
      <c r="G417" s="2" t="s">
        <v>19</v>
      </c>
      <c r="H417" s="2">
        <v>91841</v>
      </c>
      <c r="I417" t="s">
        <v>6190</v>
      </c>
    </row>
    <row r="418" spans="1:9" x14ac:dyDescent="0.35">
      <c r="A418" s="2" t="s">
        <v>2825</v>
      </c>
      <c r="B418" s="2" t="s">
        <v>2826</v>
      </c>
      <c r="C418" s="2"/>
      <c r="D418" s="2" t="s">
        <v>2827</v>
      </c>
      <c r="E418" s="2" t="s">
        <v>2828</v>
      </c>
      <c r="F418" s="2" t="s">
        <v>185</v>
      </c>
      <c r="G418" s="2" t="s">
        <v>19</v>
      </c>
      <c r="H418" s="2">
        <v>75799</v>
      </c>
      <c r="I418" t="s">
        <v>6190</v>
      </c>
    </row>
    <row r="419" spans="1:9" x14ac:dyDescent="0.35">
      <c r="A419" s="2" t="s">
        <v>2830</v>
      </c>
      <c r="B419" s="2" t="s">
        <v>2831</v>
      </c>
      <c r="C419" s="2" t="s">
        <v>2832</v>
      </c>
      <c r="D419" s="2"/>
      <c r="E419" s="2" t="s">
        <v>2833</v>
      </c>
      <c r="F419" s="2" t="s">
        <v>292</v>
      </c>
      <c r="G419" s="2" t="s">
        <v>19</v>
      </c>
      <c r="H419" s="2">
        <v>70593</v>
      </c>
      <c r="I419" t="s">
        <v>6191</v>
      </c>
    </row>
    <row r="420" spans="1:9" x14ac:dyDescent="0.35">
      <c r="A420" s="2" t="s">
        <v>2835</v>
      </c>
      <c r="B420" s="2" t="s">
        <v>2836</v>
      </c>
      <c r="C420" s="2"/>
      <c r="D420" s="2" t="s">
        <v>2837</v>
      </c>
      <c r="E420" s="2" t="s">
        <v>2838</v>
      </c>
      <c r="F420" s="2" t="s">
        <v>203</v>
      </c>
      <c r="G420" s="2" t="s">
        <v>19</v>
      </c>
      <c r="H420" s="2">
        <v>45426</v>
      </c>
      <c r="I420" t="s">
        <v>6190</v>
      </c>
    </row>
    <row r="421" spans="1:9" x14ac:dyDescent="0.35">
      <c r="A421" s="2" t="s">
        <v>2840</v>
      </c>
      <c r="B421" s="2" t="s">
        <v>2841</v>
      </c>
      <c r="C421" s="2"/>
      <c r="D421" s="2" t="s">
        <v>2842</v>
      </c>
      <c r="E421" s="2" t="s">
        <v>2843</v>
      </c>
      <c r="F421" s="2" t="s">
        <v>184</v>
      </c>
      <c r="G421" s="2" t="s">
        <v>19</v>
      </c>
      <c r="H421" s="2">
        <v>85072</v>
      </c>
      <c r="I421" t="s">
        <v>6190</v>
      </c>
    </row>
    <row r="422" spans="1:9" x14ac:dyDescent="0.35">
      <c r="A422" s="2" t="s">
        <v>2845</v>
      </c>
      <c r="B422" s="2" t="s">
        <v>2846</v>
      </c>
      <c r="C422" s="2" t="s">
        <v>2847</v>
      </c>
      <c r="D422" s="2"/>
      <c r="E422" s="2" t="s">
        <v>2848</v>
      </c>
      <c r="F422" s="2" t="s">
        <v>131</v>
      </c>
      <c r="G422" s="2" t="s">
        <v>19</v>
      </c>
      <c r="H422" s="2">
        <v>94263</v>
      </c>
      <c r="I422" t="s">
        <v>6190</v>
      </c>
    </row>
    <row r="423" spans="1:9" x14ac:dyDescent="0.35">
      <c r="A423" s="2" t="s">
        <v>2850</v>
      </c>
      <c r="B423" s="2" t="s">
        <v>2851</v>
      </c>
      <c r="C423" s="2" t="s">
        <v>2852</v>
      </c>
      <c r="D423" s="2" t="s">
        <v>2853</v>
      </c>
      <c r="E423" s="2" t="s">
        <v>2854</v>
      </c>
      <c r="F423" s="2" t="s">
        <v>236</v>
      </c>
      <c r="G423" s="2" t="s">
        <v>19</v>
      </c>
      <c r="H423" s="2">
        <v>68505</v>
      </c>
      <c r="I423" t="s">
        <v>6190</v>
      </c>
    </row>
    <row r="424" spans="1:9" x14ac:dyDescent="0.35">
      <c r="A424" s="2" t="s">
        <v>2856</v>
      </c>
      <c r="B424" s="2" t="s">
        <v>2857</v>
      </c>
      <c r="C424" s="2" t="s">
        <v>2858</v>
      </c>
      <c r="D424" s="2" t="s">
        <v>2859</v>
      </c>
      <c r="E424" s="2" t="s">
        <v>2860</v>
      </c>
      <c r="F424" s="2" t="s">
        <v>172</v>
      </c>
      <c r="G424" s="2" t="s">
        <v>19</v>
      </c>
      <c r="H424" s="2">
        <v>17126</v>
      </c>
      <c r="I424" t="s">
        <v>6191</v>
      </c>
    </row>
    <row r="425" spans="1:9" x14ac:dyDescent="0.35">
      <c r="A425" s="2" t="s">
        <v>2861</v>
      </c>
      <c r="B425" s="2" t="s">
        <v>2862</v>
      </c>
      <c r="C425" s="2" t="s">
        <v>2863</v>
      </c>
      <c r="D425" s="2" t="s">
        <v>2864</v>
      </c>
      <c r="E425" s="2" t="s">
        <v>2865</v>
      </c>
      <c r="F425" s="2" t="s">
        <v>69</v>
      </c>
      <c r="G425" s="2" t="s">
        <v>19</v>
      </c>
      <c r="H425" s="2">
        <v>70174</v>
      </c>
      <c r="I425" t="s">
        <v>6190</v>
      </c>
    </row>
    <row r="426" spans="1:9" x14ac:dyDescent="0.35">
      <c r="A426" s="2" t="s">
        <v>2867</v>
      </c>
      <c r="B426" s="2" t="s">
        <v>2868</v>
      </c>
      <c r="C426" s="2"/>
      <c r="D426" s="2" t="s">
        <v>2869</v>
      </c>
      <c r="E426" s="2" t="s">
        <v>2870</v>
      </c>
      <c r="F426" s="2" t="s">
        <v>231</v>
      </c>
      <c r="G426" s="2" t="s">
        <v>19</v>
      </c>
      <c r="H426" s="2">
        <v>53726</v>
      </c>
      <c r="I426" t="s">
        <v>6191</v>
      </c>
    </row>
    <row r="427" spans="1:9" x14ac:dyDescent="0.35">
      <c r="A427" s="2" t="s">
        <v>2872</v>
      </c>
      <c r="B427" s="2" t="s">
        <v>2873</v>
      </c>
      <c r="C427" s="2"/>
      <c r="D427" s="2" t="s">
        <v>2874</v>
      </c>
      <c r="E427" s="2" t="s">
        <v>2875</v>
      </c>
      <c r="F427" s="2" t="s">
        <v>48</v>
      </c>
      <c r="G427" s="2" t="s">
        <v>19</v>
      </c>
      <c r="H427" s="2">
        <v>25336</v>
      </c>
      <c r="I427" t="s">
        <v>6191</v>
      </c>
    </row>
    <row r="428" spans="1:9" x14ac:dyDescent="0.35">
      <c r="A428" s="2" t="s">
        <v>2877</v>
      </c>
      <c r="B428" s="2" t="s">
        <v>2878</v>
      </c>
      <c r="C428" s="2" t="s">
        <v>2879</v>
      </c>
      <c r="D428" s="2" t="s">
        <v>2880</v>
      </c>
      <c r="E428" s="2" t="s">
        <v>2881</v>
      </c>
      <c r="F428" s="2" t="s">
        <v>88</v>
      </c>
      <c r="G428" s="2" t="s">
        <v>19</v>
      </c>
      <c r="H428" s="2">
        <v>72204</v>
      </c>
      <c r="I428" t="s">
        <v>6190</v>
      </c>
    </row>
    <row r="429" spans="1:9" x14ac:dyDescent="0.35">
      <c r="A429" s="2" t="s">
        <v>2883</v>
      </c>
      <c r="B429" s="2" t="s">
        <v>2884</v>
      </c>
      <c r="C429" s="2" t="s">
        <v>2885</v>
      </c>
      <c r="D429" s="2" t="s">
        <v>2886</v>
      </c>
      <c r="E429" s="2" t="s">
        <v>2887</v>
      </c>
      <c r="F429" s="2" t="s">
        <v>72</v>
      </c>
      <c r="G429" s="2" t="s">
        <v>19</v>
      </c>
      <c r="H429" s="2">
        <v>99507</v>
      </c>
      <c r="I429" t="s">
        <v>6191</v>
      </c>
    </row>
    <row r="430" spans="1:9" x14ac:dyDescent="0.35">
      <c r="A430" s="2" t="s">
        <v>2889</v>
      </c>
      <c r="B430" s="2" t="s">
        <v>2890</v>
      </c>
      <c r="C430" s="2" t="s">
        <v>2891</v>
      </c>
      <c r="D430" s="2" t="s">
        <v>2892</v>
      </c>
      <c r="E430" s="2" t="s">
        <v>2893</v>
      </c>
      <c r="F430" s="2" t="s">
        <v>380</v>
      </c>
      <c r="G430" s="2" t="s">
        <v>318</v>
      </c>
      <c r="H430" s="2" t="s">
        <v>381</v>
      </c>
      <c r="I430" t="s">
        <v>6190</v>
      </c>
    </row>
    <row r="431" spans="1:9" x14ac:dyDescent="0.35">
      <c r="A431" s="2" t="s">
        <v>2895</v>
      </c>
      <c r="B431" s="2" t="s">
        <v>2896</v>
      </c>
      <c r="C431" s="2"/>
      <c r="D431" s="2" t="s">
        <v>2897</v>
      </c>
      <c r="E431" s="2" t="s">
        <v>2898</v>
      </c>
      <c r="F431" s="2" t="s">
        <v>150</v>
      </c>
      <c r="G431" s="2" t="s">
        <v>19</v>
      </c>
      <c r="H431" s="2">
        <v>94110</v>
      </c>
      <c r="I431" t="s">
        <v>6190</v>
      </c>
    </row>
    <row r="432" spans="1:9" x14ac:dyDescent="0.35">
      <c r="A432" s="2" t="s">
        <v>2900</v>
      </c>
      <c r="B432" s="2" t="s">
        <v>2901</v>
      </c>
      <c r="C432" s="2" t="s">
        <v>2902</v>
      </c>
      <c r="D432" s="2" t="s">
        <v>2903</v>
      </c>
      <c r="E432" s="2" t="s">
        <v>2904</v>
      </c>
      <c r="F432" s="2" t="s">
        <v>181</v>
      </c>
      <c r="G432" s="2" t="s">
        <v>19</v>
      </c>
      <c r="H432" s="2">
        <v>44485</v>
      </c>
      <c r="I432" t="s">
        <v>6191</v>
      </c>
    </row>
    <row r="433" spans="1:9" x14ac:dyDescent="0.35">
      <c r="A433" s="2" t="s">
        <v>2906</v>
      </c>
      <c r="B433" s="2" t="s">
        <v>2907</v>
      </c>
      <c r="C433" s="2" t="s">
        <v>2908</v>
      </c>
      <c r="D433" s="2" t="s">
        <v>2909</v>
      </c>
      <c r="E433" s="2" t="s">
        <v>2910</v>
      </c>
      <c r="F433" s="2" t="s">
        <v>233</v>
      </c>
      <c r="G433" s="2" t="s">
        <v>19</v>
      </c>
      <c r="H433" s="2">
        <v>23324</v>
      </c>
      <c r="I433" t="s">
        <v>6191</v>
      </c>
    </row>
    <row r="434" spans="1:9" x14ac:dyDescent="0.35">
      <c r="A434" s="2" t="s">
        <v>2912</v>
      </c>
      <c r="B434" s="2" t="s">
        <v>2913</v>
      </c>
      <c r="C434" s="2" t="s">
        <v>2914</v>
      </c>
      <c r="D434" s="2" t="s">
        <v>2915</v>
      </c>
      <c r="E434" s="2" t="s">
        <v>2916</v>
      </c>
      <c r="F434" s="2" t="s">
        <v>93</v>
      </c>
      <c r="G434" s="2" t="s">
        <v>19</v>
      </c>
      <c r="H434" s="2">
        <v>39236</v>
      </c>
      <c r="I434" t="s">
        <v>6190</v>
      </c>
    </row>
    <row r="435" spans="1:9" x14ac:dyDescent="0.35">
      <c r="A435" s="2" t="s">
        <v>2918</v>
      </c>
      <c r="B435" s="2" t="s">
        <v>2919</v>
      </c>
      <c r="C435" s="2" t="s">
        <v>2920</v>
      </c>
      <c r="D435" s="2" t="s">
        <v>2921</v>
      </c>
      <c r="E435" s="2" t="s">
        <v>2922</v>
      </c>
      <c r="F435" s="2" t="s">
        <v>337</v>
      </c>
      <c r="G435" s="2" t="s">
        <v>318</v>
      </c>
      <c r="H435" s="2" t="s">
        <v>338</v>
      </c>
      <c r="I435" t="s">
        <v>6190</v>
      </c>
    </row>
    <row r="436" spans="1:9" x14ac:dyDescent="0.35">
      <c r="A436" s="2" t="s">
        <v>2924</v>
      </c>
      <c r="B436" s="2" t="s">
        <v>2925</v>
      </c>
      <c r="C436" s="2"/>
      <c r="D436" s="2" t="s">
        <v>2926</v>
      </c>
      <c r="E436" s="2" t="s">
        <v>2927</v>
      </c>
      <c r="F436" s="2" t="s">
        <v>45</v>
      </c>
      <c r="G436" s="2" t="s">
        <v>19</v>
      </c>
      <c r="H436" s="2">
        <v>53277</v>
      </c>
      <c r="I436" t="s">
        <v>6191</v>
      </c>
    </row>
    <row r="437" spans="1:9" x14ac:dyDescent="0.35">
      <c r="A437" s="2" t="s">
        <v>2929</v>
      </c>
      <c r="B437" s="2" t="s">
        <v>2930</v>
      </c>
      <c r="C437" s="2" t="s">
        <v>2931</v>
      </c>
      <c r="D437" s="2" t="s">
        <v>2932</v>
      </c>
      <c r="E437" s="2" t="s">
        <v>2933</v>
      </c>
      <c r="F437" s="2" t="s">
        <v>131</v>
      </c>
      <c r="G437" s="2" t="s">
        <v>19</v>
      </c>
      <c r="H437" s="2">
        <v>94250</v>
      </c>
      <c r="I437" t="s">
        <v>6190</v>
      </c>
    </row>
    <row r="438" spans="1:9" x14ac:dyDescent="0.35">
      <c r="A438" s="2" t="s">
        <v>2935</v>
      </c>
      <c r="B438" s="2" t="s">
        <v>2936</v>
      </c>
      <c r="C438" s="2"/>
      <c r="D438" s="2" t="s">
        <v>2937</v>
      </c>
      <c r="E438" s="2" t="s">
        <v>2938</v>
      </c>
      <c r="F438" s="2" t="s">
        <v>241</v>
      </c>
      <c r="G438" s="2" t="s">
        <v>19</v>
      </c>
      <c r="H438" s="2">
        <v>2298</v>
      </c>
      <c r="I438" t="s">
        <v>6191</v>
      </c>
    </row>
    <row r="439" spans="1:9" x14ac:dyDescent="0.35">
      <c r="A439" s="2" t="s">
        <v>2940</v>
      </c>
      <c r="B439" s="2" t="s">
        <v>2941</v>
      </c>
      <c r="C439" s="2" t="s">
        <v>2942</v>
      </c>
      <c r="D439" s="2" t="s">
        <v>2943</v>
      </c>
      <c r="E439" s="2" t="s">
        <v>2944</v>
      </c>
      <c r="F439" s="2" t="s">
        <v>148</v>
      </c>
      <c r="G439" s="2" t="s">
        <v>19</v>
      </c>
      <c r="H439" s="2">
        <v>66622</v>
      </c>
      <c r="I439" t="s">
        <v>6191</v>
      </c>
    </row>
    <row r="440" spans="1:9" x14ac:dyDescent="0.35">
      <c r="A440" s="2" t="s">
        <v>2946</v>
      </c>
      <c r="B440" s="2" t="s">
        <v>2947</v>
      </c>
      <c r="C440" s="2" t="s">
        <v>2948</v>
      </c>
      <c r="D440" s="2" t="s">
        <v>2949</v>
      </c>
      <c r="E440" s="2" t="s">
        <v>2950</v>
      </c>
      <c r="F440" s="2" t="s">
        <v>97</v>
      </c>
      <c r="G440" s="2" t="s">
        <v>19</v>
      </c>
      <c r="H440" s="2">
        <v>58122</v>
      </c>
      <c r="I440" t="s">
        <v>6190</v>
      </c>
    </row>
    <row r="441" spans="1:9" x14ac:dyDescent="0.35">
      <c r="A441" s="2" t="s">
        <v>2952</v>
      </c>
      <c r="B441" s="2" t="s">
        <v>2953</v>
      </c>
      <c r="C441" s="2"/>
      <c r="D441" s="2" t="s">
        <v>2954</v>
      </c>
      <c r="E441" s="2" t="s">
        <v>2955</v>
      </c>
      <c r="F441" s="2" t="s">
        <v>63</v>
      </c>
      <c r="G441" s="2" t="s">
        <v>19</v>
      </c>
      <c r="H441" s="2">
        <v>77095</v>
      </c>
      <c r="I441" t="s">
        <v>6191</v>
      </c>
    </row>
    <row r="442" spans="1:9" x14ac:dyDescent="0.35">
      <c r="A442" s="2" t="s">
        <v>2957</v>
      </c>
      <c r="B442" s="2" t="s">
        <v>2958</v>
      </c>
      <c r="C442" s="2" t="s">
        <v>2959</v>
      </c>
      <c r="D442" s="2" t="s">
        <v>2960</v>
      </c>
      <c r="E442" s="2" t="s">
        <v>2961</v>
      </c>
      <c r="F442" s="2" t="s">
        <v>77</v>
      </c>
      <c r="G442" s="2" t="s">
        <v>19</v>
      </c>
      <c r="H442" s="2">
        <v>73190</v>
      </c>
      <c r="I442" t="s">
        <v>6191</v>
      </c>
    </row>
    <row r="443" spans="1:9" x14ac:dyDescent="0.35">
      <c r="A443" s="2" t="s">
        <v>2963</v>
      </c>
      <c r="B443" s="2" t="s">
        <v>2964</v>
      </c>
      <c r="C443" s="2" t="s">
        <v>2965</v>
      </c>
      <c r="D443" s="2" t="s">
        <v>2966</v>
      </c>
      <c r="E443" s="2" t="s">
        <v>2967</v>
      </c>
      <c r="F443" s="2" t="s">
        <v>474</v>
      </c>
      <c r="G443" s="2" t="s">
        <v>318</v>
      </c>
      <c r="H443" s="2" t="s">
        <v>416</v>
      </c>
      <c r="I443" t="s">
        <v>6191</v>
      </c>
    </row>
    <row r="444" spans="1:9" x14ac:dyDescent="0.35">
      <c r="A444" s="2" t="s">
        <v>2969</v>
      </c>
      <c r="B444" s="2" t="s">
        <v>2970</v>
      </c>
      <c r="C444" s="2" t="s">
        <v>2971</v>
      </c>
      <c r="D444" s="2" t="s">
        <v>2972</v>
      </c>
      <c r="E444" s="2" t="s">
        <v>2973</v>
      </c>
      <c r="F444" s="2" t="s">
        <v>120</v>
      </c>
      <c r="G444" s="2" t="s">
        <v>19</v>
      </c>
      <c r="H444" s="2">
        <v>14205</v>
      </c>
      <c r="I444" t="s">
        <v>6190</v>
      </c>
    </row>
    <row r="445" spans="1:9" x14ac:dyDescent="0.35">
      <c r="A445" s="2" t="s">
        <v>2975</v>
      </c>
      <c r="B445" s="2" t="s">
        <v>2976</v>
      </c>
      <c r="C445" s="2" t="s">
        <v>2977</v>
      </c>
      <c r="D445" s="2" t="s">
        <v>2978</v>
      </c>
      <c r="E445" s="2" t="s">
        <v>2979</v>
      </c>
      <c r="F445" s="2" t="s">
        <v>2031</v>
      </c>
      <c r="G445" s="2" t="s">
        <v>318</v>
      </c>
      <c r="H445" s="2" t="s">
        <v>454</v>
      </c>
      <c r="I445" t="s">
        <v>6190</v>
      </c>
    </row>
    <row r="446" spans="1:9" x14ac:dyDescent="0.35">
      <c r="A446" s="2" t="s">
        <v>2981</v>
      </c>
      <c r="B446" s="2" t="s">
        <v>2982</v>
      </c>
      <c r="C446" s="2" t="s">
        <v>2983</v>
      </c>
      <c r="D446" s="2" t="s">
        <v>2984</v>
      </c>
      <c r="E446" s="2" t="s">
        <v>2985</v>
      </c>
      <c r="F446" s="2" t="s">
        <v>294</v>
      </c>
      <c r="G446" s="2" t="s">
        <v>19</v>
      </c>
      <c r="H446" s="2">
        <v>18018</v>
      </c>
      <c r="I446" t="s">
        <v>6191</v>
      </c>
    </row>
    <row r="447" spans="1:9" x14ac:dyDescent="0.35">
      <c r="A447" s="2" t="s">
        <v>2987</v>
      </c>
      <c r="B447" s="2" t="s">
        <v>2988</v>
      </c>
      <c r="C447" s="2" t="s">
        <v>2989</v>
      </c>
      <c r="D447" s="2" t="s">
        <v>2990</v>
      </c>
      <c r="E447" s="2" t="s">
        <v>2991</v>
      </c>
      <c r="F447" s="2" t="s">
        <v>465</v>
      </c>
      <c r="G447" s="2" t="s">
        <v>318</v>
      </c>
      <c r="H447" s="2" t="s">
        <v>383</v>
      </c>
      <c r="I447" t="s">
        <v>6190</v>
      </c>
    </row>
    <row r="448" spans="1:9" x14ac:dyDescent="0.35">
      <c r="A448" s="2" t="s">
        <v>2993</v>
      </c>
      <c r="B448" s="2" t="s">
        <v>2994</v>
      </c>
      <c r="C448" s="2" t="s">
        <v>2995</v>
      </c>
      <c r="D448" s="2" t="s">
        <v>2996</v>
      </c>
      <c r="E448" s="2" t="s">
        <v>2997</v>
      </c>
      <c r="F448" s="2" t="s">
        <v>2998</v>
      </c>
      <c r="G448" s="2" t="s">
        <v>318</v>
      </c>
      <c r="H448" s="2" t="s">
        <v>395</v>
      </c>
      <c r="I448" t="s">
        <v>6191</v>
      </c>
    </row>
    <row r="449" spans="1:9" x14ac:dyDescent="0.35">
      <c r="A449" s="2" t="s">
        <v>3000</v>
      </c>
      <c r="B449" s="2" t="s">
        <v>3001</v>
      </c>
      <c r="C449" s="2" t="s">
        <v>3002</v>
      </c>
      <c r="D449" s="2"/>
      <c r="E449" s="2" t="s">
        <v>3003</v>
      </c>
      <c r="F449" s="2" t="s">
        <v>390</v>
      </c>
      <c r="G449" s="2" t="s">
        <v>318</v>
      </c>
      <c r="H449" s="2" t="s">
        <v>348</v>
      </c>
      <c r="I449" t="s">
        <v>6190</v>
      </c>
    </row>
    <row r="450" spans="1:9" x14ac:dyDescent="0.35">
      <c r="A450" s="2" t="s">
        <v>3005</v>
      </c>
      <c r="B450" s="2" t="s">
        <v>3006</v>
      </c>
      <c r="C450" s="2" t="s">
        <v>3007</v>
      </c>
      <c r="D450" s="2" t="s">
        <v>3008</v>
      </c>
      <c r="E450" s="2" t="s">
        <v>3009</v>
      </c>
      <c r="F450" s="2" t="s">
        <v>144</v>
      </c>
      <c r="G450" s="2" t="s">
        <v>28</v>
      </c>
      <c r="H450" s="2" t="s">
        <v>215</v>
      </c>
      <c r="I450" t="s">
        <v>6190</v>
      </c>
    </row>
    <row r="451" spans="1:9" x14ac:dyDescent="0.35">
      <c r="A451" s="2" t="s">
        <v>3011</v>
      </c>
      <c r="B451" s="2" t="s">
        <v>3012</v>
      </c>
      <c r="C451" s="2" t="s">
        <v>3013</v>
      </c>
      <c r="D451" s="2"/>
      <c r="E451" s="2" t="s">
        <v>3014</v>
      </c>
      <c r="F451" s="2" t="s">
        <v>184</v>
      </c>
      <c r="G451" s="2" t="s">
        <v>19</v>
      </c>
      <c r="H451" s="2">
        <v>85099</v>
      </c>
      <c r="I451" t="s">
        <v>6191</v>
      </c>
    </row>
    <row r="452" spans="1:9" x14ac:dyDescent="0.35">
      <c r="A452" s="2" t="s">
        <v>3016</v>
      </c>
      <c r="B452" s="2" t="s">
        <v>3017</v>
      </c>
      <c r="C452" s="2" t="s">
        <v>3018</v>
      </c>
      <c r="D452" s="2" t="s">
        <v>3019</v>
      </c>
      <c r="E452" s="2" t="s">
        <v>3020</v>
      </c>
      <c r="F452" s="2" t="s">
        <v>344</v>
      </c>
      <c r="G452" s="2" t="s">
        <v>318</v>
      </c>
      <c r="H452" s="2" t="s">
        <v>345</v>
      </c>
      <c r="I452" t="s">
        <v>6191</v>
      </c>
    </row>
    <row r="453" spans="1:9" x14ac:dyDescent="0.35">
      <c r="A453" s="2" t="s">
        <v>3022</v>
      </c>
      <c r="B453" s="2" t="s">
        <v>3023</v>
      </c>
      <c r="C453" s="2" t="s">
        <v>3024</v>
      </c>
      <c r="D453" s="2" t="s">
        <v>3025</v>
      </c>
      <c r="E453" s="2" t="s">
        <v>3026</v>
      </c>
      <c r="F453" s="2" t="s">
        <v>260</v>
      </c>
      <c r="G453" s="2" t="s">
        <v>19</v>
      </c>
      <c r="H453" s="2">
        <v>43610</v>
      </c>
      <c r="I453" t="s">
        <v>6191</v>
      </c>
    </row>
    <row r="454" spans="1:9" x14ac:dyDescent="0.35">
      <c r="A454" s="2" t="s">
        <v>3028</v>
      </c>
      <c r="B454" s="2" t="s">
        <v>3029</v>
      </c>
      <c r="C454" s="2" t="s">
        <v>3030</v>
      </c>
      <c r="D454" s="2" t="s">
        <v>3031</v>
      </c>
      <c r="E454" s="2" t="s">
        <v>3032</v>
      </c>
      <c r="F454" s="2" t="s">
        <v>3033</v>
      </c>
      <c r="G454" s="2" t="s">
        <v>318</v>
      </c>
      <c r="H454" s="2" t="s">
        <v>3034</v>
      </c>
      <c r="I454" t="s">
        <v>6191</v>
      </c>
    </row>
    <row r="455" spans="1:9" x14ac:dyDescent="0.35">
      <c r="A455" s="2" t="s">
        <v>3036</v>
      </c>
      <c r="B455" s="2" t="s">
        <v>3037</v>
      </c>
      <c r="C455" s="2" t="s">
        <v>3038</v>
      </c>
      <c r="D455" s="2" t="s">
        <v>3039</v>
      </c>
      <c r="E455" s="2" t="s">
        <v>3040</v>
      </c>
      <c r="F455" s="2" t="s">
        <v>35</v>
      </c>
      <c r="G455" s="2" t="s">
        <v>19</v>
      </c>
      <c r="H455" s="2">
        <v>28210</v>
      </c>
      <c r="I455" t="s">
        <v>6190</v>
      </c>
    </row>
    <row r="456" spans="1:9" x14ac:dyDescent="0.35">
      <c r="A456" s="2" t="s">
        <v>3042</v>
      </c>
      <c r="B456" s="2" t="s">
        <v>3043</v>
      </c>
      <c r="C456" s="2" t="s">
        <v>3044</v>
      </c>
      <c r="D456" s="2" t="s">
        <v>3045</v>
      </c>
      <c r="E456" s="2" t="s">
        <v>3046</v>
      </c>
      <c r="F456" s="2" t="s">
        <v>105</v>
      </c>
      <c r="G456" s="2" t="s">
        <v>19</v>
      </c>
      <c r="H456" s="2">
        <v>98109</v>
      </c>
      <c r="I456" t="s">
        <v>6191</v>
      </c>
    </row>
    <row r="457" spans="1:9" x14ac:dyDescent="0.35">
      <c r="A457" s="2" t="s">
        <v>3048</v>
      </c>
      <c r="B457" s="2" t="s">
        <v>3049</v>
      </c>
      <c r="C457" s="2" t="s">
        <v>3050</v>
      </c>
      <c r="D457" s="2" t="s">
        <v>3051</v>
      </c>
      <c r="E457" s="2" t="s">
        <v>3052</v>
      </c>
      <c r="F457" s="2" t="s">
        <v>202</v>
      </c>
      <c r="G457" s="2" t="s">
        <v>19</v>
      </c>
      <c r="H457" s="2">
        <v>18706</v>
      </c>
      <c r="I457" t="s">
        <v>6191</v>
      </c>
    </row>
    <row r="458" spans="1:9" x14ac:dyDescent="0.35">
      <c r="A458" s="2" t="s">
        <v>3054</v>
      </c>
      <c r="B458" s="2" t="s">
        <v>3055</v>
      </c>
      <c r="C458" s="2" t="s">
        <v>3056</v>
      </c>
      <c r="D458" s="2"/>
      <c r="E458" s="2" t="s">
        <v>3057</v>
      </c>
      <c r="F458" s="2" t="s">
        <v>449</v>
      </c>
      <c r="G458" s="2" t="s">
        <v>318</v>
      </c>
      <c r="H458" s="2" t="s">
        <v>330</v>
      </c>
      <c r="I458" t="s">
        <v>6190</v>
      </c>
    </row>
    <row r="459" spans="1:9" x14ac:dyDescent="0.35">
      <c r="A459" s="2" t="s">
        <v>3059</v>
      </c>
      <c r="B459" s="2" t="s">
        <v>3060</v>
      </c>
      <c r="C459" s="2" t="s">
        <v>3061</v>
      </c>
      <c r="D459" s="2" t="s">
        <v>3062</v>
      </c>
      <c r="E459" s="2" t="s">
        <v>3063</v>
      </c>
      <c r="F459" s="2" t="s">
        <v>488</v>
      </c>
      <c r="G459" s="2" t="s">
        <v>318</v>
      </c>
      <c r="H459" s="2" t="s">
        <v>363</v>
      </c>
      <c r="I459" t="s">
        <v>6190</v>
      </c>
    </row>
    <row r="460" spans="1:9" x14ac:dyDescent="0.35">
      <c r="A460" s="2" t="s">
        <v>3065</v>
      </c>
      <c r="B460" s="2" t="s">
        <v>3066</v>
      </c>
      <c r="C460" s="2" t="s">
        <v>3067</v>
      </c>
      <c r="D460" s="2" t="s">
        <v>3068</v>
      </c>
      <c r="E460" s="2" t="s">
        <v>3069</v>
      </c>
      <c r="F460" s="2" t="s">
        <v>284</v>
      </c>
      <c r="G460" s="2" t="s">
        <v>28</v>
      </c>
      <c r="H460" s="2" t="s">
        <v>285</v>
      </c>
      <c r="I460" t="s">
        <v>6191</v>
      </c>
    </row>
    <row r="461" spans="1:9" x14ac:dyDescent="0.35">
      <c r="A461" s="2" t="s">
        <v>3071</v>
      </c>
      <c r="B461" s="2" t="s">
        <v>3072</v>
      </c>
      <c r="C461" s="2" t="s">
        <v>3073</v>
      </c>
      <c r="D461" s="2" t="s">
        <v>3074</v>
      </c>
      <c r="E461" s="2" t="s">
        <v>3075</v>
      </c>
      <c r="F461" s="2" t="s">
        <v>219</v>
      </c>
      <c r="G461" s="2" t="s">
        <v>19</v>
      </c>
      <c r="H461" s="2">
        <v>14652</v>
      </c>
      <c r="I461" t="s">
        <v>6191</v>
      </c>
    </row>
    <row r="462" spans="1:9" x14ac:dyDescent="0.35">
      <c r="A462" s="2" t="s">
        <v>3077</v>
      </c>
      <c r="B462" s="2" t="s">
        <v>3078</v>
      </c>
      <c r="C462" s="2" t="s">
        <v>3079</v>
      </c>
      <c r="D462" s="2" t="s">
        <v>3080</v>
      </c>
      <c r="E462" s="2" t="s">
        <v>3081</v>
      </c>
      <c r="F462" s="2" t="s">
        <v>126</v>
      </c>
      <c r="G462" s="2" t="s">
        <v>19</v>
      </c>
      <c r="H462" s="2">
        <v>85754</v>
      </c>
      <c r="I462" t="s">
        <v>6191</v>
      </c>
    </row>
    <row r="463" spans="1:9" x14ac:dyDescent="0.35">
      <c r="A463" s="2" t="s">
        <v>3083</v>
      </c>
      <c r="B463" s="2" t="s">
        <v>3084</v>
      </c>
      <c r="C463" s="2" t="s">
        <v>3085</v>
      </c>
      <c r="D463" s="2" t="s">
        <v>3086</v>
      </c>
      <c r="E463" s="2" t="s">
        <v>3087</v>
      </c>
      <c r="F463" s="2" t="s">
        <v>33</v>
      </c>
      <c r="G463" s="2" t="s">
        <v>19</v>
      </c>
      <c r="H463" s="2">
        <v>55480</v>
      </c>
      <c r="I463" t="s">
        <v>6191</v>
      </c>
    </row>
    <row r="464" spans="1:9" x14ac:dyDescent="0.35">
      <c r="A464" s="2" t="s">
        <v>3089</v>
      </c>
      <c r="B464" s="2" t="s">
        <v>3090</v>
      </c>
      <c r="C464" s="2" t="s">
        <v>3091</v>
      </c>
      <c r="D464" s="2" t="s">
        <v>3092</v>
      </c>
      <c r="E464" s="2" t="s">
        <v>3093</v>
      </c>
      <c r="F464" s="2" t="s">
        <v>399</v>
      </c>
      <c r="G464" s="2" t="s">
        <v>318</v>
      </c>
      <c r="H464" s="2" t="s">
        <v>400</v>
      </c>
      <c r="I464" t="s">
        <v>6190</v>
      </c>
    </row>
    <row r="465" spans="1:9" x14ac:dyDescent="0.35">
      <c r="A465" s="2" t="s">
        <v>3095</v>
      </c>
      <c r="B465" s="2" t="s">
        <v>3096</v>
      </c>
      <c r="C465" s="2" t="s">
        <v>3097</v>
      </c>
      <c r="D465" s="2" t="s">
        <v>3098</v>
      </c>
      <c r="E465" s="2" t="s">
        <v>3099</v>
      </c>
      <c r="F465" s="2" t="s">
        <v>85</v>
      </c>
      <c r="G465" s="2" t="s">
        <v>28</v>
      </c>
      <c r="H465" s="2" t="s">
        <v>86</v>
      </c>
      <c r="I465" t="s">
        <v>6190</v>
      </c>
    </row>
    <row r="466" spans="1:9" x14ac:dyDescent="0.35">
      <c r="A466" s="2" t="s">
        <v>3101</v>
      </c>
      <c r="B466" s="2" t="s">
        <v>3102</v>
      </c>
      <c r="C466" s="2" t="s">
        <v>3103</v>
      </c>
      <c r="D466" s="2" t="s">
        <v>3104</v>
      </c>
      <c r="E466" s="2" t="s">
        <v>3105</v>
      </c>
      <c r="F466" s="2" t="s">
        <v>84</v>
      </c>
      <c r="G466" s="2" t="s">
        <v>19</v>
      </c>
      <c r="H466" s="2">
        <v>31119</v>
      </c>
      <c r="I466" t="s">
        <v>6190</v>
      </c>
    </row>
    <row r="467" spans="1:9" x14ac:dyDescent="0.35">
      <c r="A467" s="2" t="s">
        <v>3107</v>
      </c>
      <c r="B467" s="2" t="s">
        <v>3108</v>
      </c>
      <c r="C467" s="2" t="s">
        <v>3109</v>
      </c>
      <c r="D467" s="2" t="s">
        <v>3110</v>
      </c>
      <c r="E467" s="2" t="s">
        <v>3111</v>
      </c>
      <c r="F467" s="2" t="s">
        <v>439</v>
      </c>
      <c r="G467" s="2" t="s">
        <v>318</v>
      </c>
      <c r="H467" s="2" t="s">
        <v>346</v>
      </c>
      <c r="I467" t="s">
        <v>6191</v>
      </c>
    </row>
    <row r="468" spans="1:9" x14ac:dyDescent="0.35">
      <c r="A468" s="2" t="s">
        <v>3113</v>
      </c>
      <c r="B468" s="2" t="s">
        <v>3114</v>
      </c>
      <c r="C468" s="2" t="s">
        <v>3115</v>
      </c>
      <c r="D468" s="2" t="s">
        <v>3116</v>
      </c>
      <c r="E468" s="2" t="s">
        <v>3117</v>
      </c>
      <c r="F468" s="2" t="s">
        <v>299</v>
      </c>
      <c r="G468" s="2" t="s">
        <v>28</v>
      </c>
      <c r="H468" s="2" t="s">
        <v>300</v>
      </c>
      <c r="I468" t="s">
        <v>6191</v>
      </c>
    </row>
    <row r="469" spans="1:9" x14ac:dyDescent="0.35">
      <c r="A469" s="2" t="s">
        <v>3119</v>
      </c>
      <c r="B469" s="2" t="s">
        <v>3120</v>
      </c>
      <c r="C469" s="2" t="s">
        <v>3121</v>
      </c>
      <c r="D469" s="2" t="s">
        <v>3122</v>
      </c>
      <c r="E469" s="2" t="s">
        <v>3123</v>
      </c>
      <c r="F469" s="2" t="s">
        <v>49</v>
      </c>
      <c r="G469" s="2" t="s">
        <v>19</v>
      </c>
      <c r="H469" s="2">
        <v>37939</v>
      </c>
      <c r="I469" t="s">
        <v>6190</v>
      </c>
    </row>
    <row r="470" spans="1:9" x14ac:dyDescent="0.35">
      <c r="A470" s="2" t="s">
        <v>3125</v>
      </c>
      <c r="B470" s="2" t="s">
        <v>3126</v>
      </c>
      <c r="C470" s="2" t="s">
        <v>3127</v>
      </c>
      <c r="D470" s="2" t="s">
        <v>3128</v>
      </c>
      <c r="E470" s="2" t="s">
        <v>3129</v>
      </c>
      <c r="F470" s="2" t="s">
        <v>158</v>
      </c>
      <c r="G470" s="2" t="s">
        <v>19</v>
      </c>
      <c r="H470" s="2">
        <v>48604</v>
      </c>
      <c r="I470" t="s">
        <v>6190</v>
      </c>
    </row>
    <row r="471" spans="1:9" x14ac:dyDescent="0.35">
      <c r="A471" s="2" t="s">
        <v>3131</v>
      </c>
      <c r="B471" s="2" t="s">
        <v>3132</v>
      </c>
      <c r="C471" s="2" t="s">
        <v>3133</v>
      </c>
      <c r="D471" s="2" t="s">
        <v>3134</v>
      </c>
      <c r="E471" s="2" t="s">
        <v>3135</v>
      </c>
      <c r="F471" s="2" t="s">
        <v>201</v>
      </c>
      <c r="G471" s="2" t="s">
        <v>19</v>
      </c>
      <c r="H471" s="2">
        <v>32092</v>
      </c>
      <c r="I471" t="s">
        <v>6191</v>
      </c>
    </row>
    <row r="472" spans="1:9" x14ac:dyDescent="0.35">
      <c r="A472" s="2" t="s">
        <v>3137</v>
      </c>
      <c r="B472" s="2" t="s">
        <v>3138</v>
      </c>
      <c r="C472" s="2" t="s">
        <v>3139</v>
      </c>
      <c r="D472" s="2"/>
      <c r="E472" s="2" t="s">
        <v>3140</v>
      </c>
      <c r="F472" s="2" t="s">
        <v>140</v>
      </c>
      <c r="G472" s="2" t="s">
        <v>19</v>
      </c>
      <c r="H472" s="2">
        <v>94913</v>
      </c>
      <c r="I472" t="s">
        <v>6190</v>
      </c>
    </row>
    <row r="473" spans="1:9" x14ac:dyDescent="0.35">
      <c r="A473" s="2" t="s">
        <v>3142</v>
      </c>
      <c r="B473" s="2" t="s">
        <v>3143</v>
      </c>
      <c r="C473" s="2" t="s">
        <v>3144</v>
      </c>
      <c r="D473" s="2" t="s">
        <v>3145</v>
      </c>
      <c r="E473" s="2" t="s">
        <v>3146</v>
      </c>
      <c r="F473" s="2" t="s">
        <v>98</v>
      </c>
      <c r="G473" s="2" t="s">
        <v>19</v>
      </c>
      <c r="H473" s="2">
        <v>95113</v>
      </c>
      <c r="I473" t="s">
        <v>6190</v>
      </c>
    </row>
    <row r="474" spans="1:9" x14ac:dyDescent="0.35">
      <c r="A474" s="2" t="s">
        <v>3148</v>
      </c>
      <c r="B474" s="2" t="s">
        <v>3149</v>
      </c>
      <c r="C474" s="2" t="s">
        <v>3150</v>
      </c>
      <c r="D474" s="2" t="s">
        <v>3151</v>
      </c>
      <c r="E474" s="2" t="s">
        <v>3152</v>
      </c>
      <c r="F474" s="2" t="s">
        <v>259</v>
      </c>
      <c r="G474" s="2" t="s">
        <v>19</v>
      </c>
      <c r="H474" s="2">
        <v>30045</v>
      </c>
      <c r="I474" t="s">
        <v>6190</v>
      </c>
    </row>
    <row r="475" spans="1:9" x14ac:dyDescent="0.35">
      <c r="A475" s="2" t="s">
        <v>3154</v>
      </c>
      <c r="B475" s="2" t="s">
        <v>3155</v>
      </c>
      <c r="C475" s="2"/>
      <c r="D475" s="2" t="s">
        <v>3156</v>
      </c>
      <c r="E475" s="2" t="s">
        <v>3157</v>
      </c>
      <c r="F475" s="2" t="s">
        <v>148</v>
      </c>
      <c r="G475" s="2" t="s">
        <v>19</v>
      </c>
      <c r="H475" s="2">
        <v>66622</v>
      </c>
      <c r="I475" t="s">
        <v>6190</v>
      </c>
    </row>
    <row r="476" spans="1:9" x14ac:dyDescent="0.35">
      <c r="A476" s="2" t="s">
        <v>3159</v>
      </c>
      <c r="B476" s="2" t="s">
        <v>3160</v>
      </c>
      <c r="C476" s="2" t="s">
        <v>3161</v>
      </c>
      <c r="D476" s="2" t="s">
        <v>3162</v>
      </c>
      <c r="E476" s="2" t="s">
        <v>3163</v>
      </c>
      <c r="F476" s="2" t="s">
        <v>67</v>
      </c>
      <c r="G476" s="2" t="s">
        <v>19</v>
      </c>
      <c r="H476" s="2">
        <v>66276</v>
      </c>
      <c r="I476" t="s">
        <v>6191</v>
      </c>
    </row>
    <row r="477" spans="1:9" x14ac:dyDescent="0.35">
      <c r="A477" s="2" t="s">
        <v>3165</v>
      </c>
      <c r="B477" s="2" t="s">
        <v>3166</v>
      </c>
      <c r="C477" s="2" t="s">
        <v>3167</v>
      </c>
      <c r="D477" s="2" t="s">
        <v>3168</v>
      </c>
      <c r="E477" s="2" t="s">
        <v>3169</v>
      </c>
      <c r="F477" s="2" t="s">
        <v>105</v>
      </c>
      <c r="G477" s="2" t="s">
        <v>19</v>
      </c>
      <c r="H477" s="2">
        <v>98148</v>
      </c>
      <c r="I477" t="s">
        <v>6191</v>
      </c>
    </row>
    <row r="478" spans="1:9" x14ac:dyDescent="0.35">
      <c r="A478" s="2" t="s">
        <v>3171</v>
      </c>
      <c r="B478" s="2" t="s">
        <v>3172</v>
      </c>
      <c r="C478" s="2" t="s">
        <v>3173</v>
      </c>
      <c r="D478" s="2" t="s">
        <v>3174</v>
      </c>
      <c r="E478" s="2" t="s">
        <v>3175</v>
      </c>
      <c r="F478" s="2" t="s">
        <v>393</v>
      </c>
      <c r="G478" s="2" t="s">
        <v>318</v>
      </c>
      <c r="H478" s="2" t="s">
        <v>394</v>
      </c>
      <c r="I478" t="s">
        <v>6190</v>
      </c>
    </row>
    <row r="479" spans="1:9" x14ac:dyDescent="0.35">
      <c r="A479" s="2" t="s">
        <v>3177</v>
      </c>
      <c r="B479" s="2" t="s">
        <v>3178</v>
      </c>
      <c r="C479" s="2" t="s">
        <v>3179</v>
      </c>
      <c r="D479" s="2"/>
      <c r="E479" s="2" t="s">
        <v>3180</v>
      </c>
      <c r="F479" s="2" t="s">
        <v>315</v>
      </c>
      <c r="G479" s="2" t="s">
        <v>19</v>
      </c>
      <c r="H479" s="2">
        <v>34745</v>
      </c>
      <c r="I479" t="s">
        <v>6191</v>
      </c>
    </row>
    <row r="480" spans="1:9" x14ac:dyDescent="0.35">
      <c r="A480" s="2" t="s">
        <v>3182</v>
      </c>
      <c r="B480" s="2" t="s">
        <v>3183</v>
      </c>
      <c r="C480" s="2" t="s">
        <v>3184</v>
      </c>
      <c r="D480" s="2" t="s">
        <v>3185</v>
      </c>
      <c r="E480" s="2" t="s">
        <v>3186</v>
      </c>
      <c r="F480" s="2" t="s">
        <v>219</v>
      </c>
      <c r="G480" s="2" t="s">
        <v>19</v>
      </c>
      <c r="H480" s="2">
        <v>14683</v>
      </c>
      <c r="I480" t="s">
        <v>6190</v>
      </c>
    </row>
    <row r="481" spans="1:9" x14ac:dyDescent="0.35">
      <c r="A481" s="2" t="s">
        <v>3188</v>
      </c>
      <c r="B481" s="2" t="s">
        <v>3189</v>
      </c>
      <c r="C481" s="2" t="s">
        <v>3190</v>
      </c>
      <c r="D481" s="2" t="s">
        <v>3191</v>
      </c>
      <c r="E481" s="2" t="s">
        <v>3192</v>
      </c>
      <c r="F481" s="2" t="s">
        <v>185</v>
      </c>
      <c r="G481" s="2" t="s">
        <v>19</v>
      </c>
      <c r="H481" s="2">
        <v>75799</v>
      </c>
      <c r="I481" t="s">
        <v>6191</v>
      </c>
    </row>
    <row r="482" spans="1:9" x14ac:dyDescent="0.35">
      <c r="A482" s="2" t="s">
        <v>3194</v>
      </c>
      <c r="B482" s="2" t="s">
        <v>3195</v>
      </c>
      <c r="C482" s="2" t="s">
        <v>3196</v>
      </c>
      <c r="D482" s="2" t="s">
        <v>3197</v>
      </c>
      <c r="E482" s="2" t="s">
        <v>3198</v>
      </c>
      <c r="F482" s="2" t="s">
        <v>89</v>
      </c>
      <c r="G482" s="2" t="s">
        <v>19</v>
      </c>
      <c r="H482" s="2">
        <v>11388</v>
      </c>
      <c r="I482" t="s">
        <v>6190</v>
      </c>
    </row>
    <row r="483" spans="1:9" x14ac:dyDescent="0.35">
      <c r="A483" s="2" t="s">
        <v>3199</v>
      </c>
      <c r="B483" s="2" t="s">
        <v>3200</v>
      </c>
      <c r="C483" s="2"/>
      <c r="D483" s="2" t="s">
        <v>3201</v>
      </c>
      <c r="E483" s="2" t="s">
        <v>3202</v>
      </c>
      <c r="F483" s="2" t="s">
        <v>34</v>
      </c>
      <c r="G483" s="2" t="s">
        <v>19</v>
      </c>
      <c r="H483" s="2">
        <v>20167</v>
      </c>
      <c r="I483" t="s">
        <v>6190</v>
      </c>
    </row>
    <row r="484" spans="1:9" x14ac:dyDescent="0.35">
      <c r="A484" s="2" t="s">
        <v>3203</v>
      </c>
      <c r="B484" s="2" t="s">
        <v>3204</v>
      </c>
      <c r="C484" s="2" t="s">
        <v>3205</v>
      </c>
      <c r="D484" s="2" t="s">
        <v>3206</v>
      </c>
      <c r="E484" s="2" t="s">
        <v>3207</v>
      </c>
      <c r="F484" s="2" t="s">
        <v>38</v>
      </c>
      <c r="G484" s="2" t="s">
        <v>19</v>
      </c>
      <c r="H484" s="2">
        <v>23203</v>
      </c>
      <c r="I484" t="s">
        <v>6191</v>
      </c>
    </row>
    <row r="485" spans="1:9" x14ac:dyDescent="0.35">
      <c r="A485" s="2" t="s">
        <v>3209</v>
      </c>
      <c r="B485" s="2" t="s">
        <v>3210</v>
      </c>
      <c r="C485" s="2" t="s">
        <v>3211</v>
      </c>
      <c r="D485" s="2" t="s">
        <v>3212</v>
      </c>
      <c r="E485" s="2" t="s">
        <v>3213</v>
      </c>
      <c r="F485" s="2" t="s">
        <v>251</v>
      </c>
      <c r="G485" s="2" t="s">
        <v>28</v>
      </c>
      <c r="H485" s="2" t="s">
        <v>114</v>
      </c>
      <c r="I485" t="s">
        <v>6191</v>
      </c>
    </row>
    <row r="486" spans="1:9" x14ac:dyDescent="0.35">
      <c r="A486" s="2" t="s">
        <v>3215</v>
      </c>
      <c r="B486" s="2" t="s">
        <v>3216</v>
      </c>
      <c r="C486" s="2" t="s">
        <v>3217</v>
      </c>
      <c r="D486" s="2" t="s">
        <v>3218</v>
      </c>
      <c r="E486" s="2" t="s">
        <v>3219</v>
      </c>
      <c r="F486" s="2" t="s">
        <v>164</v>
      </c>
      <c r="G486" s="2" t="s">
        <v>19</v>
      </c>
      <c r="H486" s="2">
        <v>22309</v>
      </c>
      <c r="I486" t="s">
        <v>6190</v>
      </c>
    </row>
    <row r="487" spans="1:9" x14ac:dyDescent="0.35">
      <c r="A487" s="2" t="s">
        <v>3221</v>
      </c>
      <c r="B487" s="2" t="s">
        <v>3222</v>
      </c>
      <c r="C487" s="2"/>
      <c r="D487" s="2" t="s">
        <v>3223</v>
      </c>
      <c r="E487" s="2" t="s">
        <v>3224</v>
      </c>
      <c r="F487" s="2" t="s">
        <v>216</v>
      </c>
      <c r="G487" s="2" t="s">
        <v>19</v>
      </c>
      <c r="H487" s="2">
        <v>84115</v>
      </c>
      <c r="I487" t="s">
        <v>6190</v>
      </c>
    </row>
    <row r="488" spans="1:9" x14ac:dyDescent="0.35">
      <c r="A488" s="2" t="s">
        <v>3226</v>
      </c>
      <c r="B488" s="2" t="s">
        <v>3227</v>
      </c>
      <c r="C488" s="2" t="s">
        <v>3228</v>
      </c>
      <c r="D488" s="2"/>
      <c r="E488" s="2" t="s">
        <v>3229</v>
      </c>
      <c r="F488" s="2" t="s">
        <v>98</v>
      </c>
      <c r="G488" s="2" t="s">
        <v>19</v>
      </c>
      <c r="H488" s="2">
        <v>95108</v>
      </c>
      <c r="I488" t="s">
        <v>6191</v>
      </c>
    </row>
    <row r="489" spans="1:9" x14ac:dyDescent="0.35">
      <c r="A489" s="2" t="s">
        <v>3231</v>
      </c>
      <c r="B489" s="2" t="s">
        <v>3232</v>
      </c>
      <c r="C489" s="2" t="s">
        <v>3233</v>
      </c>
      <c r="D489" s="2" t="s">
        <v>3234</v>
      </c>
      <c r="E489" s="2" t="s">
        <v>3235</v>
      </c>
      <c r="F489" s="2" t="s">
        <v>371</v>
      </c>
      <c r="G489" s="2" t="s">
        <v>318</v>
      </c>
      <c r="H489" s="2" t="s">
        <v>372</v>
      </c>
      <c r="I489" t="s">
        <v>6190</v>
      </c>
    </row>
    <row r="490" spans="1:9" x14ac:dyDescent="0.35">
      <c r="A490" s="2" t="s">
        <v>3237</v>
      </c>
      <c r="B490" s="2" t="s">
        <v>3238</v>
      </c>
      <c r="C490" s="2" t="s">
        <v>3239</v>
      </c>
      <c r="D490" s="2" t="s">
        <v>3240</v>
      </c>
      <c r="E490" s="2" t="s">
        <v>3241</v>
      </c>
      <c r="F490" s="2" t="s">
        <v>471</v>
      </c>
      <c r="G490" s="2" t="s">
        <v>318</v>
      </c>
      <c r="H490" s="2" t="s">
        <v>444</v>
      </c>
      <c r="I490" t="s">
        <v>6190</v>
      </c>
    </row>
    <row r="491" spans="1:9" x14ac:dyDescent="0.35">
      <c r="A491" s="2" t="s">
        <v>3243</v>
      </c>
      <c r="B491" s="2" t="s">
        <v>3244</v>
      </c>
      <c r="C491" s="2" t="s">
        <v>3245</v>
      </c>
      <c r="D491" s="2" t="s">
        <v>3246</v>
      </c>
      <c r="E491" s="2" t="s">
        <v>3247</v>
      </c>
      <c r="F491" s="2" t="s">
        <v>471</v>
      </c>
      <c r="G491" s="2" t="s">
        <v>318</v>
      </c>
      <c r="H491" s="2" t="s">
        <v>444</v>
      </c>
      <c r="I491" t="s">
        <v>6191</v>
      </c>
    </row>
    <row r="492" spans="1:9" x14ac:dyDescent="0.35">
      <c r="A492" s="2" t="s">
        <v>3249</v>
      </c>
      <c r="B492" s="2" t="s">
        <v>3250</v>
      </c>
      <c r="C492" s="2" t="s">
        <v>3251</v>
      </c>
      <c r="D492" s="2" t="s">
        <v>3252</v>
      </c>
      <c r="E492" s="2" t="s">
        <v>3253</v>
      </c>
      <c r="F492" s="2" t="s">
        <v>424</v>
      </c>
      <c r="G492" s="2" t="s">
        <v>318</v>
      </c>
      <c r="H492" s="2" t="s">
        <v>425</v>
      </c>
      <c r="I492" t="s">
        <v>6190</v>
      </c>
    </row>
    <row r="493" spans="1:9" x14ac:dyDescent="0.35">
      <c r="A493" s="2" t="s">
        <v>3255</v>
      </c>
      <c r="B493" s="2" t="s">
        <v>3256</v>
      </c>
      <c r="C493" s="2" t="s">
        <v>3257</v>
      </c>
      <c r="D493" s="2" t="s">
        <v>3258</v>
      </c>
      <c r="E493" s="2" t="s">
        <v>3259</v>
      </c>
      <c r="F493" s="2" t="s">
        <v>50</v>
      </c>
      <c r="G493" s="2" t="s">
        <v>19</v>
      </c>
      <c r="H493" s="2">
        <v>79945</v>
      </c>
      <c r="I493" t="s">
        <v>6191</v>
      </c>
    </row>
    <row r="494" spans="1:9" x14ac:dyDescent="0.35">
      <c r="A494" s="2" t="s">
        <v>3261</v>
      </c>
      <c r="B494" s="2" t="s">
        <v>3262</v>
      </c>
      <c r="C494" s="2" t="s">
        <v>3263</v>
      </c>
      <c r="D494" s="2" t="s">
        <v>3264</v>
      </c>
      <c r="E494" s="2" t="s">
        <v>3265</v>
      </c>
      <c r="F494" s="2" t="s">
        <v>271</v>
      </c>
      <c r="G494" s="2" t="s">
        <v>19</v>
      </c>
      <c r="H494" s="2">
        <v>33355</v>
      </c>
      <c r="I494" t="s">
        <v>6191</v>
      </c>
    </row>
    <row r="495" spans="1:9" x14ac:dyDescent="0.35">
      <c r="A495" s="2" t="s">
        <v>3267</v>
      </c>
      <c r="B495" s="2" t="s">
        <v>3268</v>
      </c>
      <c r="C495" s="2"/>
      <c r="D495" s="2" t="s">
        <v>3269</v>
      </c>
      <c r="E495" s="2" t="s">
        <v>3270</v>
      </c>
      <c r="F495" s="2" t="s">
        <v>36</v>
      </c>
      <c r="G495" s="2" t="s">
        <v>19</v>
      </c>
      <c r="H495" s="2">
        <v>46295</v>
      </c>
      <c r="I495" t="s">
        <v>6191</v>
      </c>
    </row>
    <row r="496" spans="1:9" x14ac:dyDescent="0.35">
      <c r="A496" s="2" t="s">
        <v>3272</v>
      </c>
      <c r="B496" s="2" t="s">
        <v>3273</v>
      </c>
      <c r="C496" s="2" t="s">
        <v>3274</v>
      </c>
      <c r="D496" s="2" t="s">
        <v>3275</v>
      </c>
      <c r="E496" s="2" t="s">
        <v>3276</v>
      </c>
      <c r="F496" s="2" t="s">
        <v>45</v>
      </c>
      <c r="G496" s="2" t="s">
        <v>19</v>
      </c>
      <c r="H496" s="2">
        <v>53234</v>
      </c>
      <c r="I496" t="s">
        <v>6190</v>
      </c>
    </row>
    <row r="497" spans="1:9" x14ac:dyDescent="0.35">
      <c r="A497" s="2" t="s">
        <v>3278</v>
      </c>
      <c r="B497" s="2" t="s">
        <v>3279</v>
      </c>
      <c r="C497" s="2" t="s">
        <v>3280</v>
      </c>
      <c r="D497" s="2" t="s">
        <v>3281</v>
      </c>
      <c r="E497" s="2" t="s">
        <v>3282</v>
      </c>
      <c r="F497" s="2" t="s">
        <v>273</v>
      </c>
      <c r="G497" s="2" t="s">
        <v>28</v>
      </c>
      <c r="H497" s="2" t="s">
        <v>274</v>
      </c>
      <c r="I497" t="s">
        <v>6191</v>
      </c>
    </row>
    <row r="498" spans="1:9" x14ac:dyDescent="0.35">
      <c r="A498" s="2" t="s">
        <v>3284</v>
      </c>
      <c r="B498" s="2" t="s">
        <v>3285</v>
      </c>
      <c r="C498" s="2" t="s">
        <v>3286</v>
      </c>
      <c r="D498" s="2" t="s">
        <v>3287</v>
      </c>
      <c r="E498" s="2" t="s">
        <v>3288</v>
      </c>
      <c r="F498" s="2" t="s">
        <v>32</v>
      </c>
      <c r="G498" s="2" t="s">
        <v>19</v>
      </c>
      <c r="H498" s="2">
        <v>70836</v>
      </c>
      <c r="I498" t="s">
        <v>6191</v>
      </c>
    </row>
    <row r="499" spans="1:9" x14ac:dyDescent="0.35">
      <c r="A499" s="2" t="s">
        <v>3290</v>
      </c>
      <c r="B499" s="2" t="s">
        <v>3291</v>
      </c>
      <c r="C499" s="2"/>
      <c r="D499" s="2" t="s">
        <v>3292</v>
      </c>
      <c r="E499" s="2" t="s">
        <v>3293</v>
      </c>
      <c r="F499" s="2" t="s">
        <v>170</v>
      </c>
      <c r="G499" s="2" t="s">
        <v>19</v>
      </c>
      <c r="H499" s="2">
        <v>6816</v>
      </c>
      <c r="I499" t="s">
        <v>6190</v>
      </c>
    </row>
    <row r="500" spans="1:9" x14ac:dyDescent="0.35">
      <c r="A500" s="2" t="s">
        <v>3295</v>
      </c>
      <c r="B500" s="2" t="s">
        <v>3296</v>
      </c>
      <c r="C500" s="2" t="s">
        <v>3297</v>
      </c>
      <c r="D500" s="2" t="s">
        <v>3298</v>
      </c>
      <c r="E500" s="2" t="s">
        <v>3299</v>
      </c>
      <c r="F500" s="2" t="s">
        <v>250</v>
      </c>
      <c r="G500" s="2" t="s">
        <v>19</v>
      </c>
      <c r="H500" s="2">
        <v>32590</v>
      </c>
      <c r="I500" t="s">
        <v>6191</v>
      </c>
    </row>
    <row r="501" spans="1:9" x14ac:dyDescent="0.35">
      <c r="A501" s="2" t="s">
        <v>3301</v>
      </c>
      <c r="B501" s="2" t="s">
        <v>3302</v>
      </c>
      <c r="C501" s="2" t="s">
        <v>3303</v>
      </c>
      <c r="D501" s="2" t="s">
        <v>3304</v>
      </c>
      <c r="E501" s="2" t="s">
        <v>3305</v>
      </c>
      <c r="F501" s="2" t="s">
        <v>3306</v>
      </c>
      <c r="G501" s="2" t="s">
        <v>318</v>
      </c>
      <c r="H501" s="2" t="s">
        <v>348</v>
      </c>
      <c r="I501" t="s">
        <v>6191</v>
      </c>
    </row>
    <row r="502" spans="1:9" x14ac:dyDescent="0.35">
      <c r="A502" s="2" t="s">
        <v>3308</v>
      </c>
      <c r="B502" s="2" t="s">
        <v>3309</v>
      </c>
      <c r="C502" s="2" t="s">
        <v>3310</v>
      </c>
      <c r="D502" s="2" t="s">
        <v>3311</v>
      </c>
      <c r="E502" s="2" t="s">
        <v>3312</v>
      </c>
      <c r="F502" s="2" t="s">
        <v>220</v>
      </c>
      <c r="G502" s="2" t="s">
        <v>28</v>
      </c>
      <c r="H502" s="2" t="s">
        <v>336</v>
      </c>
      <c r="I502" t="s">
        <v>6190</v>
      </c>
    </row>
    <row r="503" spans="1:9" x14ac:dyDescent="0.35">
      <c r="A503" s="2" t="s">
        <v>3314</v>
      </c>
      <c r="B503" s="2" t="s">
        <v>3315</v>
      </c>
      <c r="C503" s="2"/>
      <c r="D503" s="2" t="s">
        <v>3316</v>
      </c>
      <c r="E503" s="2" t="s">
        <v>3317</v>
      </c>
      <c r="F503" s="2" t="s">
        <v>1700</v>
      </c>
      <c r="G503" s="2" t="s">
        <v>318</v>
      </c>
      <c r="H503" s="2" t="s">
        <v>348</v>
      </c>
      <c r="I503" t="s">
        <v>6190</v>
      </c>
    </row>
    <row r="504" spans="1:9" x14ac:dyDescent="0.35">
      <c r="A504" s="2" t="s">
        <v>3319</v>
      </c>
      <c r="B504" s="2" t="s">
        <v>3320</v>
      </c>
      <c r="C504" s="2"/>
      <c r="D504" s="2" t="s">
        <v>3321</v>
      </c>
      <c r="E504" s="2" t="s">
        <v>3322</v>
      </c>
      <c r="F504" s="2" t="s">
        <v>183</v>
      </c>
      <c r="G504" s="2" t="s">
        <v>19</v>
      </c>
      <c r="H504" s="2">
        <v>49518</v>
      </c>
      <c r="I504" t="s">
        <v>6191</v>
      </c>
    </row>
    <row r="505" spans="1:9" x14ac:dyDescent="0.35">
      <c r="A505" s="2" t="s">
        <v>3324</v>
      </c>
      <c r="B505" s="2" t="s">
        <v>3325</v>
      </c>
      <c r="C505" s="2" t="s">
        <v>3326</v>
      </c>
      <c r="D505" s="2" t="s">
        <v>3327</v>
      </c>
      <c r="E505" s="2" t="s">
        <v>3328</v>
      </c>
      <c r="F505" s="2" t="s">
        <v>365</v>
      </c>
      <c r="G505" s="2" t="s">
        <v>28</v>
      </c>
      <c r="H505" s="2" t="s">
        <v>366</v>
      </c>
      <c r="I505" t="s">
        <v>6191</v>
      </c>
    </row>
    <row r="506" spans="1:9" x14ac:dyDescent="0.35">
      <c r="A506" s="2" t="s">
        <v>3329</v>
      </c>
      <c r="B506" s="2" t="s">
        <v>3330</v>
      </c>
      <c r="C506" s="2" t="s">
        <v>3331</v>
      </c>
      <c r="D506" s="2" t="s">
        <v>3332</v>
      </c>
      <c r="E506" s="2" t="s">
        <v>3333</v>
      </c>
      <c r="F506" s="2" t="s">
        <v>116</v>
      </c>
      <c r="G506" s="2" t="s">
        <v>19</v>
      </c>
      <c r="H506" s="2">
        <v>66160</v>
      </c>
      <c r="I506" t="s">
        <v>6191</v>
      </c>
    </row>
    <row r="507" spans="1:9" x14ac:dyDescent="0.35">
      <c r="A507" s="2" t="s">
        <v>3334</v>
      </c>
      <c r="B507" s="2" t="s">
        <v>3335</v>
      </c>
      <c r="C507" s="2"/>
      <c r="D507" s="2" t="s">
        <v>3336</v>
      </c>
      <c r="E507" s="2" t="s">
        <v>3337</v>
      </c>
      <c r="F507" s="2" t="s">
        <v>450</v>
      </c>
      <c r="G507" s="2" t="s">
        <v>19</v>
      </c>
      <c r="H507" s="2">
        <v>14905</v>
      </c>
      <c r="I507" t="s">
        <v>6191</v>
      </c>
    </row>
    <row r="508" spans="1:9" x14ac:dyDescent="0.35">
      <c r="A508" s="2" t="s">
        <v>3338</v>
      </c>
      <c r="B508" s="2" t="s">
        <v>3339</v>
      </c>
      <c r="C508" s="2" t="s">
        <v>3340</v>
      </c>
      <c r="D508" s="2" t="s">
        <v>3341</v>
      </c>
      <c r="E508" s="2" t="s">
        <v>3342</v>
      </c>
      <c r="F508" s="2" t="s">
        <v>45</v>
      </c>
      <c r="G508" s="2" t="s">
        <v>19</v>
      </c>
      <c r="H508" s="2">
        <v>53205</v>
      </c>
      <c r="I508" t="s">
        <v>6190</v>
      </c>
    </row>
    <row r="509" spans="1:9" x14ac:dyDescent="0.35">
      <c r="A509" s="2" t="s">
        <v>3344</v>
      </c>
      <c r="B509" s="2" t="s">
        <v>3345</v>
      </c>
      <c r="C509" s="2" t="s">
        <v>3346</v>
      </c>
      <c r="D509" s="2" t="s">
        <v>3347</v>
      </c>
      <c r="E509" s="2" t="s">
        <v>3348</v>
      </c>
      <c r="F509" s="2" t="s">
        <v>257</v>
      </c>
      <c r="G509" s="2" t="s">
        <v>19</v>
      </c>
      <c r="H509" s="2">
        <v>27264</v>
      </c>
      <c r="I509" t="s">
        <v>6191</v>
      </c>
    </row>
    <row r="510" spans="1:9" x14ac:dyDescent="0.35">
      <c r="A510" s="2" t="s">
        <v>3350</v>
      </c>
      <c r="B510" s="2" t="s">
        <v>3351</v>
      </c>
      <c r="C510" s="2" t="s">
        <v>3352</v>
      </c>
      <c r="D510" s="2" t="s">
        <v>3353</v>
      </c>
      <c r="E510" s="2" t="s">
        <v>3354</v>
      </c>
      <c r="F510" s="2" t="s">
        <v>50</v>
      </c>
      <c r="G510" s="2" t="s">
        <v>19</v>
      </c>
      <c r="H510" s="2">
        <v>88546</v>
      </c>
      <c r="I510" t="s">
        <v>6190</v>
      </c>
    </row>
    <row r="511" spans="1:9" x14ac:dyDescent="0.35">
      <c r="A511" s="2" t="s">
        <v>3356</v>
      </c>
      <c r="B511" s="2" t="s">
        <v>3357</v>
      </c>
      <c r="C511" s="2" t="s">
        <v>3358</v>
      </c>
      <c r="D511" s="2" t="s">
        <v>3359</v>
      </c>
      <c r="E511" s="2" t="s">
        <v>3360</v>
      </c>
      <c r="F511" s="2" t="s">
        <v>255</v>
      </c>
      <c r="G511" s="2" t="s">
        <v>19</v>
      </c>
      <c r="H511" s="2">
        <v>44185</v>
      </c>
      <c r="I511" t="s">
        <v>6190</v>
      </c>
    </row>
    <row r="512" spans="1:9" x14ac:dyDescent="0.35">
      <c r="A512" s="2" t="s">
        <v>3362</v>
      </c>
      <c r="B512" s="2" t="s">
        <v>3363</v>
      </c>
      <c r="C512" s="2" t="s">
        <v>3364</v>
      </c>
      <c r="D512" s="2" t="s">
        <v>3365</v>
      </c>
      <c r="E512" s="2" t="s">
        <v>3366</v>
      </c>
      <c r="F512" s="2" t="s">
        <v>377</v>
      </c>
      <c r="G512" s="2" t="s">
        <v>318</v>
      </c>
      <c r="H512" s="2" t="s">
        <v>378</v>
      </c>
      <c r="I512" t="s">
        <v>6191</v>
      </c>
    </row>
    <row r="513" spans="1:9" x14ac:dyDescent="0.35">
      <c r="A513" s="2" t="s">
        <v>3368</v>
      </c>
      <c r="B513" s="2" t="s">
        <v>3369</v>
      </c>
      <c r="C513" s="2" t="s">
        <v>3370</v>
      </c>
      <c r="D513" s="2" t="s">
        <v>3371</v>
      </c>
      <c r="E513" s="2" t="s">
        <v>3372</v>
      </c>
      <c r="F513" s="2" t="s">
        <v>466</v>
      </c>
      <c r="G513" s="2" t="s">
        <v>318</v>
      </c>
      <c r="H513" s="2" t="s">
        <v>385</v>
      </c>
      <c r="I513" t="s">
        <v>6190</v>
      </c>
    </row>
    <row r="514" spans="1:9" x14ac:dyDescent="0.35">
      <c r="A514" s="2" t="s">
        <v>3374</v>
      </c>
      <c r="B514" s="2" t="s">
        <v>3375</v>
      </c>
      <c r="C514" s="2" t="s">
        <v>3376</v>
      </c>
      <c r="D514" s="2" t="s">
        <v>3377</v>
      </c>
      <c r="E514" s="2" t="s">
        <v>3378</v>
      </c>
      <c r="F514" s="2" t="s">
        <v>469</v>
      </c>
      <c r="G514" s="2" t="s">
        <v>318</v>
      </c>
      <c r="H514" s="2" t="s">
        <v>470</v>
      </c>
      <c r="I514" t="s">
        <v>6190</v>
      </c>
    </row>
    <row r="515" spans="1:9" x14ac:dyDescent="0.35">
      <c r="A515" s="2" t="s">
        <v>3380</v>
      </c>
      <c r="B515" s="2" t="s">
        <v>3381</v>
      </c>
      <c r="C515" s="2" t="s">
        <v>3382</v>
      </c>
      <c r="D515" s="2" t="s">
        <v>3383</v>
      </c>
      <c r="E515" s="2" t="s">
        <v>3384</v>
      </c>
      <c r="F515" s="2" t="s">
        <v>144</v>
      </c>
      <c r="G515" s="2" t="s">
        <v>19</v>
      </c>
      <c r="H515" s="2">
        <v>35244</v>
      </c>
      <c r="I515" t="s">
        <v>6190</v>
      </c>
    </row>
    <row r="516" spans="1:9" x14ac:dyDescent="0.35">
      <c r="A516" s="2" t="s">
        <v>3386</v>
      </c>
      <c r="B516" s="2" t="s">
        <v>3387</v>
      </c>
      <c r="C516" s="2" t="s">
        <v>3388</v>
      </c>
      <c r="D516" s="2" t="s">
        <v>3389</v>
      </c>
      <c r="E516" s="2" t="s">
        <v>3390</v>
      </c>
      <c r="F516" s="2" t="s">
        <v>328</v>
      </c>
      <c r="G516" s="2" t="s">
        <v>19</v>
      </c>
      <c r="H516" s="2">
        <v>56372</v>
      </c>
      <c r="I516" t="s">
        <v>6191</v>
      </c>
    </row>
    <row r="517" spans="1:9" x14ac:dyDescent="0.35">
      <c r="A517" s="2" t="s">
        <v>3392</v>
      </c>
      <c r="B517" s="2" t="s">
        <v>3393</v>
      </c>
      <c r="C517" s="2" t="s">
        <v>3394</v>
      </c>
      <c r="D517" s="2"/>
      <c r="E517" s="2" t="s">
        <v>3395</v>
      </c>
      <c r="F517" s="2" t="s">
        <v>46</v>
      </c>
      <c r="G517" s="2" t="s">
        <v>19</v>
      </c>
      <c r="H517" s="2">
        <v>19191</v>
      </c>
      <c r="I517" t="s">
        <v>6191</v>
      </c>
    </row>
    <row r="518" spans="1:9" x14ac:dyDescent="0.35">
      <c r="A518" s="2" t="s">
        <v>3397</v>
      </c>
      <c r="B518" s="2" t="s">
        <v>3398</v>
      </c>
      <c r="C518" s="2" t="s">
        <v>3399</v>
      </c>
      <c r="D518" s="2" t="s">
        <v>3400</v>
      </c>
      <c r="E518" s="2" t="s">
        <v>3401</v>
      </c>
      <c r="F518" s="2" t="s">
        <v>41</v>
      </c>
      <c r="G518" s="2" t="s">
        <v>19</v>
      </c>
      <c r="H518" s="2">
        <v>48211</v>
      </c>
      <c r="I518" t="s">
        <v>6190</v>
      </c>
    </row>
    <row r="519" spans="1:9" x14ac:dyDescent="0.35">
      <c r="A519" s="2" t="s">
        <v>3403</v>
      </c>
      <c r="B519" s="2" t="s">
        <v>3404</v>
      </c>
      <c r="C519" s="2" t="s">
        <v>3405</v>
      </c>
      <c r="D519" s="2" t="s">
        <v>3406</v>
      </c>
      <c r="E519" s="2" t="s">
        <v>3407</v>
      </c>
      <c r="F519" s="2" t="s">
        <v>104</v>
      </c>
      <c r="G519" s="2" t="s">
        <v>19</v>
      </c>
      <c r="H519" s="2">
        <v>63180</v>
      </c>
      <c r="I519" t="s">
        <v>6191</v>
      </c>
    </row>
    <row r="520" spans="1:9" x14ac:dyDescent="0.35">
      <c r="A520" s="2" t="s">
        <v>3409</v>
      </c>
      <c r="B520" s="2" t="s">
        <v>3410</v>
      </c>
      <c r="C520" s="2"/>
      <c r="D520" s="2" t="s">
        <v>3411</v>
      </c>
      <c r="E520" s="2" t="s">
        <v>3412</v>
      </c>
      <c r="F520" s="2" t="s">
        <v>283</v>
      </c>
      <c r="G520" s="2" t="s">
        <v>19</v>
      </c>
      <c r="H520" s="2">
        <v>12305</v>
      </c>
      <c r="I520" t="s">
        <v>6190</v>
      </c>
    </row>
    <row r="521" spans="1:9" x14ac:dyDescent="0.35">
      <c r="A521" s="2" t="s">
        <v>3414</v>
      </c>
      <c r="B521" s="2" t="s">
        <v>3415</v>
      </c>
      <c r="C521" s="2"/>
      <c r="D521" s="2" t="s">
        <v>3416</v>
      </c>
      <c r="E521" s="2" t="s">
        <v>3417</v>
      </c>
      <c r="F521" s="2" t="s">
        <v>319</v>
      </c>
      <c r="G521" s="2" t="s">
        <v>19</v>
      </c>
      <c r="H521" s="2">
        <v>33805</v>
      </c>
      <c r="I521" t="s">
        <v>6191</v>
      </c>
    </row>
    <row r="522" spans="1:9" x14ac:dyDescent="0.35">
      <c r="A522" s="2" t="s">
        <v>3419</v>
      </c>
      <c r="B522" s="2" t="s">
        <v>3420</v>
      </c>
      <c r="C522" s="2" t="s">
        <v>3421</v>
      </c>
      <c r="D522" s="2" t="s">
        <v>3422</v>
      </c>
      <c r="E522" s="2" t="s">
        <v>3423</v>
      </c>
      <c r="F522" s="2" t="s">
        <v>356</v>
      </c>
      <c r="G522" s="2" t="s">
        <v>19</v>
      </c>
      <c r="H522" s="2">
        <v>32941</v>
      </c>
      <c r="I522" t="s">
        <v>6191</v>
      </c>
    </row>
    <row r="523" spans="1:9" x14ac:dyDescent="0.35">
      <c r="A523" s="2" t="s">
        <v>3425</v>
      </c>
      <c r="B523" s="2" t="s">
        <v>3426</v>
      </c>
      <c r="C523" s="2" t="s">
        <v>3427</v>
      </c>
      <c r="D523" s="2" t="s">
        <v>3428</v>
      </c>
      <c r="E523" s="2" t="s">
        <v>3429</v>
      </c>
      <c r="F523" s="2" t="s">
        <v>63</v>
      </c>
      <c r="G523" s="2" t="s">
        <v>19</v>
      </c>
      <c r="H523" s="2">
        <v>77075</v>
      </c>
      <c r="I523" t="s">
        <v>6191</v>
      </c>
    </row>
    <row r="524" spans="1:9" x14ac:dyDescent="0.35">
      <c r="A524" s="2" t="s">
        <v>3431</v>
      </c>
      <c r="B524" s="2" t="s">
        <v>3432</v>
      </c>
      <c r="C524" s="2" t="s">
        <v>3433</v>
      </c>
      <c r="D524" s="2" t="s">
        <v>3434</v>
      </c>
      <c r="E524" s="2" t="s">
        <v>3435</v>
      </c>
      <c r="F524" s="2" t="s">
        <v>69</v>
      </c>
      <c r="G524" s="2" t="s">
        <v>19</v>
      </c>
      <c r="H524" s="2">
        <v>70179</v>
      </c>
      <c r="I524" t="s">
        <v>6191</v>
      </c>
    </row>
    <row r="525" spans="1:9" x14ac:dyDescent="0.35">
      <c r="A525" s="2" t="s">
        <v>3436</v>
      </c>
      <c r="B525" s="2" t="s">
        <v>3437</v>
      </c>
      <c r="C525" s="2" t="s">
        <v>3438</v>
      </c>
      <c r="D525" s="2" t="s">
        <v>3439</v>
      </c>
      <c r="E525" s="2" t="s">
        <v>3440</v>
      </c>
      <c r="F525" s="2" t="s">
        <v>77</v>
      </c>
      <c r="G525" s="2" t="s">
        <v>19</v>
      </c>
      <c r="H525" s="2">
        <v>73142</v>
      </c>
      <c r="I525" t="s">
        <v>6191</v>
      </c>
    </row>
    <row r="526" spans="1:9" x14ac:dyDescent="0.35">
      <c r="A526" s="2" t="s">
        <v>3442</v>
      </c>
      <c r="B526" s="2" t="s">
        <v>3443</v>
      </c>
      <c r="C526" s="2" t="s">
        <v>3444</v>
      </c>
      <c r="D526" s="2" t="s">
        <v>3445</v>
      </c>
      <c r="E526" s="2" t="s">
        <v>3446</v>
      </c>
      <c r="F526" s="2" t="s">
        <v>148</v>
      </c>
      <c r="G526" s="2" t="s">
        <v>19</v>
      </c>
      <c r="H526" s="2">
        <v>66617</v>
      </c>
      <c r="I526" t="s">
        <v>6191</v>
      </c>
    </row>
    <row r="527" spans="1:9" x14ac:dyDescent="0.35">
      <c r="A527" s="2" t="s">
        <v>3448</v>
      </c>
      <c r="B527" s="2" t="s">
        <v>3449</v>
      </c>
      <c r="C527" s="2" t="s">
        <v>3450</v>
      </c>
      <c r="D527" s="2" t="s">
        <v>3451</v>
      </c>
      <c r="E527" s="2" t="s">
        <v>3452</v>
      </c>
      <c r="F527" s="2" t="s">
        <v>426</v>
      </c>
      <c r="G527" s="2" t="s">
        <v>318</v>
      </c>
      <c r="H527" s="2" t="s">
        <v>427</v>
      </c>
      <c r="I527" t="s">
        <v>6191</v>
      </c>
    </row>
    <row r="528" spans="1:9" x14ac:dyDescent="0.35">
      <c r="A528" s="2" t="s">
        <v>3454</v>
      </c>
      <c r="B528" s="2" t="s">
        <v>3455</v>
      </c>
      <c r="C528" s="2"/>
      <c r="D528" s="2" t="s">
        <v>3456</v>
      </c>
      <c r="E528" s="2" t="s">
        <v>3457</v>
      </c>
      <c r="F528" s="2" t="s">
        <v>83</v>
      </c>
      <c r="G528" s="2" t="s">
        <v>19</v>
      </c>
      <c r="H528" s="2">
        <v>62723</v>
      </c>
      <c r="I528" t="s">
        <v>6191</v>
      </c>
    </row>
    <row r="529" spans="1:9" x14ac:dyDescent="0.35">
      <c r="A529" s="2" t="s">
        <v>3459</v>
      </c>
      <c r="B529" s="2" t="s">
        <v>3460</v>
      </c>
      <c r="C529" s="2"/>
      <c r="D529" s="2" t="s">
        <v>3461</v>
      </c>
      <c r="E529" s="2" t="s">
        <v>3462</v>
      </c>
      <c r="F529" s="2" t="s">
        <v>21</v>
      </c>
      <c r="G529" s="2" t="s">
        <v>19</v>
      </c>
      <c r="H529" s="2">
        <v>8104</v>
      </c>
      <c r="I529" t="s">
        <v>6190</v>
      </c>
    </row>
    <row r="530" spans="1:9" x14ac:dyDescent="0.35">
      <c r="A530" s="2" t="s">
        <v>3464</v>
      </c>
      <c r="B530" s="2" t="s">
        <v>3465</v>
      </c>
      <c r="C530" s="2" t="s">
        <v>3466</v>
      </c>
      <c r="D530" s="2" t="s">
        <v>3467</v>
      </c>
      <c r="E530" s="2" t="s">
        <v>3468</v>
      </c>
      <c r="F530" s="2" t="s">
        <v>105</v>
      </c>
      <c r="G530" s="2" t="s">
        <v>19</v>
      </c>
      <c r="H530" s="2">
        <v>98185</v>
      </c>
      <c r="I530" t="s">
        <v>6190</v>
      </c>
    </row>
    <row r="531" spans="1:9" x14ac:dyDescent="0.35">
      <c r="A531" s="2" t="s">
        <v>3470</v>
      </c>
      <c r="B531" s="2" t="s">
        <v>3471</v>
      </c>
      <c r="C531" s="2" t="s">
        <v>3472</v>
      </c>
      <c r="D531" s="2" t="s">
        <v>3473</v>
      </c>
      <c r="E531" s="2" t="s">
        <v>3474</v>
      </c>
      <c r="F531" s="2" t="s">
        <v>151</v>
      </c>
      <c r="G531" s="2" t="s">
        <v>28</v>
      </c>
      <c r="H531" s="2" t="s">
        <v>152</v>
      </c>
      <c r="I531" t="s">
        <v>6191</v>
      </c>
    </row>
    <row r="532" spans="1:9" x14ac:dyDescent="0.35">
      <c r="A532" s="2" t="s">
        <v>3476</v>
      </c>
      <c r="B532" s="2" t="s">
        <v>3477</v>
      </c>
      <c r="C532" s="2" t="s">
        <v>3478</v>
      </c>
      <c r="D532" s="2" t="s">
        <v>3479</v>
      </c>
      <c r="E532" s="2" t="s">
        <v>3480</v>
      </c>
      <c r="F532" s="2" t="s">
        <v>96</v>
      </c>
      <c r="G532" s="2" t="s">
        <v>19</v>
      </c>
      <c r="H532" s="2">
        <v>76711</v>
      </c>
      <c r="I532" t="s">
        <v>6191</v>
      </c>
    </row>
    <row r="533" spans="1:9" x14ac:dyDescent="0.35">
      <c r="A533" s="2" t="s">
        <v>3482</v>
      </c>
      <c r="B533" s="2" t="s">
        <v>3483</v>
      </c>
      <c r="C533" s="2" t="s">
        <v>3484</v>
      </c>
      <c r="D533" s="2" t="s">
        <v>3485</v>
      </c>
      <c r="E533" s="2" t="s">
        <v>3486</v>
      </c>
      <c r="F533" s="2" t="s">
        <v>38</v>
      </c>
      <c r="G533" s="2" t="s">
        <v>19</v>
      </c>
      <c r="H533" s="2">
        <v>23242</v>
      </c>
      <c r="I533" t="s">
        <v>6191</v>
      </c>
    </row>
    <row r="534" spans="1:9" x14ac:dyDescent="0.35">
      <c r="A534" s="2" t="s">
        <v>3488</v>
      </c>
      <c r="B534" s="2" t="s">
        <v>3489</v>
      </c>
      <c r="C534" s="2" t="s">
        <v>3490</v>
      </c>
      <c r="D534" s="2" t="s">
        <v>3491</v>
      </c>
      <c r="E534" s="2" t="s">
        <v>3492</v>
      </c>
      <c r="F534" s="2" t="s">
        <v>260</v>
      </c>
      <c r="G534" s="2" t="s">
        <v>19</v>
      </c>
      <c r="H534" s="2">
        <v>43610</v>
      </c>
      <c r="I534" t="s">
        <v>6191</v>
      </c>
    </row>
    <row r="535" spans="1:9" x14ac:dyDescent="0.35">
      <c r="A535" s="2" t="s">
        <v>3494</v>
      </c>
      <c r="B535" s="2" t="s">
        <v>3495</v>
      </c>
      <c r="C535" s="2" t="s">
        <v>3496</v>
      </c>
      <c r="D535" s="2" t="s">
        <v>3497</v>
      </c>
      <c r="E535" s="2" t="s">
        <v>3498</v>
      </c>
      <c r="F535" s="2" t="s">
        <v>26</v>
      </c>
      <c r="G535" s="2" t="s">
        <v>19</v>
      </c>
      <c r="H535" s="2">
        <v>25705</v>
      </c>
      <c r="I535" t="s">
        <v>6191</v>
      </c>
    </row>
    <row r="536" spans="1:9" x14ac:dyDescent="0.35">
      <c r="A536" s="2" t="s">
        <v>3500</v>
      </c>
      <c r="B536" s="2" t="s">
        <v>3501</v>
      </c>
      <c r="C536" s="2" t="s">
        <v>3502</v>
      </c>
      <c r="D536" s="2" t="s">
        <v>3503</v>
      </c>
      <c r="E536" s="2" t="s">
        <v>3504</v>
      </c>
      <c r="F536" s="2" t="s">
        <v>413</v>
      </c>
      <c r="G536" s="2" t="s">
        <v>19</v>
      </c>
      <c r="H536" s="2">
        <v>33884</v>
      </c>
      <c r="I536" t="s">
        <v>6190</v>
      </c>
    </row>
    <row r="537" spans="1:9" x14ac:dyDescent="0.35">
      <c r="A537" s="2" t="s">
        <v>3506</v>
      </c>
      <c r="B537" s="2" t="s">
        <v>3507</v>
      </c>
      <c r="C537" s="2"/>
      <c r="D537" s="2" t="s">
        <v>3508</v>
      </c>
      <c r="E537" s="2" t="s">
        <v>3509</v>
      </c>
      <c r="F537" s="2" t="s">
        <v>52</v>
      </c>
      <c r="G537" s="2" t="s">
        <v>19</v>
      </c>
      <c r="H537" s="2">
        <v>75323</v>
      </c>
      <c r="I537" t="s">
        <v>6191</v>
      </c>
    </row>
    <row r="538" spans="1:9" x14ac:dyDescent="0.35">
      <c r="A538" s="2" t="s">
        <v>3511</v>
      </c>
      <c r="B538" s="2" t="s">
        <v>3512</v>
      </c>
      <c r="C538" s="2" t="s">
        <v>3513</v>
      </c>
      <c r="D538" s="2" t="s">
        <v>3514</v>
      </c>
      <c r="E538" s="2" t="s">
        <v>3515</v>
      </c>
      <c r="F538" s="2" t="s">
        <v>456</v>
      </c>
      <c r="G538" s="2" t="s">
        <v>318</v>
      </c>
      <c r="H538" s="2" t="s">
        <v>457</v>
      </c>
      <c r="I538" t="s">
        <v>6190</v>
      </c>
    </row>
    <row r="539" spans="1:9" x14ac:dyDescent="0.35">
      <c r="A539" s="2" t="s">
        <v>3517</v>
      </c>
      <c r="B539" s="2" t="s">
        <v>3518</v>
      </c>
      <c r="C539" s="2"/>
      <c r="D539" s="2" t="s">
        <v>3519</v>
      </c>
      <c r="E539" s="2" t="s">
        <v>3520</v>
      </c>
      <c r="F539" s="2" t="s">
        <v>1282</v>
      </c>
      <c r="G539" s="2" t="s">
        <v>318</v>
      </c>
      <c r="H539" s="2" t="s">
        <v>444</v>
      </c>
      <c r="I539" t="s">
        <v>6191</v>
      </c>
    </row>
    <row r="540" spans="1:9" x14ac:dyDescent="0.35">
      <c r="A540" s="2" t="s">
        <v>3522</v>
      </c>
      <c r="B540" s="2" t="s">
        <v>3523</v>
      </c>
      <c r="C540" s="2" t="s">
        <v>3524</v>
      </c>
      <c r="D540" s="2" t="s">
        <v>3525</v>
      </c>
      <c r="E540" s="2" t="s">
        <v>3526</v>
      </c>
      <c r="F540" s="2" t="s">
        <v>39</v>
      </c>
      <c r="G540" s="2" t="s">
        <v>19</v>
      </c>
      <c r="H540" s="2">
        <v>43231</v>
      </c>
      <c r="I540" t="s">
        <v>6191</v>
      </c>
    </row>
    <row r="541" spans="1:9" x14ac:dyDescent="0.35">
      <c r="A541" s="2" t="s">
        <v>3528</v>
      </c>
      <c r="B541" s="2" t="s">
        <v>3529</v>
      </c>
      <c r="C541" s="2" t="s">
        <v>3530</v>
      </c>
      <c r="D541" s="2"/>
      <c r="E541" s="2" t="s">
        <v>3531</v>
      </c>
      <c r="F541" s="2" t="s">
        <v>95</v>
      </c>
      <c r="G541" s="2" t="s">
        <v>19</v>
      </c>
      <c r="H541" s="2">
        <v>47747</v>
      </c>
      <c r="I541" t="s">
        <v>6190</v>
      </c>
    </row>
    <row r="542" spans="1:9" x14ac:dyDescent="0.35">
      <c r="A542" s="2" t="s">
        <v>3533</v>
      </c>
      <c r="B542" s="2" t="s">
        <v>3534</v>
      </c>
      <c r="C542" s="2" t="s">
        <v>3535</v>
      </c>
      <c r="D542" s="2"/>
      <c r="E542" s="2" t="s">
        <v>3536</v>
      </c>
      <c r="F542" s="2" t="s">
        <v>217</v>
      </c>
      <c r="G542" s="2" t="s">
        <v>19</v>
      </c>
      <c r="H542" s="2">
        <v>60567</v>
      </c>
      <c r="I542" t="s">
        <v>6190</v>
      </c>
    </row>
    <row r="543" spans="1:9" x14ac:dyDescent="0.35">
      <c r="A543" s="2" t="s">
        <v>3538</v>
      </c>
      <c r="B543" s="2" t="s">
        <v>3539</v>
      </c>
      <c r="C543" s="2" t="s">
        <v>3540</v>
      </c>
      <c r="D543" s="2"/>
      <c r="E543" s="2" t="s">
        <v>3541</v>
      </c>
      <c r="F543" s="2" t="s">
        <v>48</v>
      </c>
      <c r="G543" s="2" t="s">
        <v>19</v>
      </c>
      <c r="H543" s="2">
        <v>29424</v>
      </c>
      <c r="I543" t="s">
        <v>6191</v>
      </c>
    </row>
    <row r="544" spans="1:9" x14ac:dyDescent="0.35">
      <c r="A544" s="2" t="s">
        <v>3543</v>
      </c>
      <c r="B544" s="2" t="s">
        <v>3544</v>
      </c>
      <c r="C544" s="2" t="s">
        <v>3545</v>
      </c>
      <c r="D544" s="2" t="s">
        <v>3546</v>
      </c>
      <c r="E544" s="2" t="s">
        <v>3547</v>
      </c>
      <c r="F544" s="2" t="s">
        <v>174</v>
      </c>
      <c r="G544" s="2" t="s">
        <v>19</v>
      </c>
      <c r="H544" s="2">
        <v>48930</v>
      </c>
      <c r="I544" t="s">
        <v>6190</v>
      </c>
    </row>
    <row r="545" spans="1:9" x14ac:dyDescent="0.35">
      <c r="A545" s="2" t="s">
        <v>3549</v>
      </c>
      <c r="B545" s="2" t="s">
        <v>3550</v>
      </c>
      <c r="C545" s="2"/>
      <c r="D545" s="2" t="s">
        <v>3551</v>
      </c>
      <c r="E545" s="2" t="s">
        <v>3552</v>
      </c>
      <c r="F545" s="2" t="s">
        <v>443</v>
      </c>
      <c r="G545" s="2" t="s">
        <v>318</v>
      </c>
      <c r="H545" s="2" t="s">
        <v>378</v>
      </c>
      <c r="I545" t="s">
        <v>6190</v>
      </c>
    </row>
    <row r="546" spans="1:9" x14ac:dyDescent="0.35">
      <c r="A546" s="2" t="s">
        <v>3554</v>
      </c>
      <c r="B546" s="2" t="s">
        <v>3555</v>
      </c>
      <c r="C546" s="2" t="s">
        <v>3556</v>
      </c>
      <c r="D546" s="2" t="s">
        <v>3557</v>
      </c>
      <c r="E546" s="2" t="s">
        <v>3558</v>
      </c>
      <c r="F546" s="2" t="s">
        <v>175</v>
      </c>
      <c r="G546" s="2" t="s">
        <v>19</v>
      </c>
      <c r="H546" s="2">
        <v>71115</v>
      </c>
      <c r="I546" t="s">
        <v>6191</v>
      </c>
    </row>
    <row r="547" spans="1:9" x14ac:dyDescent="0.35">
      <c r="A547" s="2" t="s">
        <v>3560</v>
      </c>
      <c r="B547" s="2" t="s">
        <v>3561</v>
      </c>
      <c r="C547" s="2" t="s">
        <v>3562</v>
      </c>
      <c r="D547" s="2" t="s">
        <v>3563</v>
      </c>
      <c r="E547" s="2" t="s">
        <v>3564</v>
      </c>
      <c r="F547" s="2" t="s">
        <v>98</v>
      </c>
      <c r="G547" s="2" t="s">
        <v>19</v>
      </c>
      <c r="H547" s="2">
        <v>95194</v>
      </c>
      <c r="I547" t="s">
        <v>6191</v>
      </c>
    </row>
    <row r="548" spans="1:9" x14ac:dyDescent="0.35">
      <c r="A548" s="2" t="s">
        <v>3566</v>
      </c>
      <c r="B548" s="2" t="s">
        <v>3567</v>
      </c>
      <c r="C548" s="2" t="s">
        <v>3568</v>
      </c>
      <c r="D548" s="2" t="s">
        <v>3569</v>
      </c>
      <c r="E548" s="2" t="s">
        <v>3570</v>
      </c>
      <c r="F548" s="2" t="s">
        <v>46</v>
      </c>
      <c r="G548" s="2" t="s">
        <v>19</v>
      </c>
      <c r="H548" s="2">
        <v>19104</v>
      </c>
      <c r="I548" t="s">
        <v>6191</v>
      </c>
    </row>
    <row r="549" spans="1:9" x14ac:dyDescent="0.35">
      <c r="A549" s="2" t="s">
        <v>3572</v>
      </c>
      <c r="B549" s="2" t="s">
        <v>3573</v>
      </c>
      <c r="C549" s="2" t="s">
        <v>3574</v>
      </c>
      <c r="D549" s="2" t="s">
        <v>3575</v>
      </c>
      <c r="E549" s="2" t="s">
        <v>3576</v>
      </c>
      <c r="F549" s="2" t="s">
        <v>176</v>
      </c>
      <c r="G549" s="2" t="s">
        <v>28</v>
      </c>
      <c r="H549" s="2" t="s">
        <v>177</v>
      </c>
      <c r="I549" t="s">
        <v>6191</v>
      </c>
    </row>
    <row r="550" spans="1:9" x14ac:dyDescent="0.35">
      <c r="A550" s="2" t="s">
        <v>3578</v>
      </c>
      <c r="B550" s="2" t="s">
        <v>3579</v>
      </c>
      <c r="C550" s="2"/>
      <c r="D550" s="2" t="s">
        <v>3580</v>
      </c>
      <c r="E550" s="2" t="s">
        <v>3581</v>
      </c>
      <c r="F550" s="2" t="s">
        <v>375</v>
      </c>
      <c r="G550" s="2" t="s">
        <v>318</v>
      </c>
      <c r="H550" s="2" t="s">
        <v>376</v>
      </c>
      <c r="I550" t="s">
        <v>6191</v>
      </c>
    </row>
    <row r="551" spans="1:9" x14ac:dyDescent="0.35">
      <c r="A551" s="2" t="s">
        <v>3583</v>
      </c>
      <c r="B551" s="2" t="s">
        <v>3584</v>
      </c>
      <c r="C551" s="2"/>
      <c r="D551" s="2" t="s">
        <v>3585</v>
      </c>
      <c r="E551" s="2" t="s">
        <v>3586</v>
      </c>
      <c r="F551" s="2" t="s">
        <v>20</v>
      </c>
      <c r="G551" s="2" t="s">
        <v>19</v>
      </c>
      <c r="H551" s="2">
        <v>21229</v>
      </c>
      <c r="I551" t="s">
        <v>6190</v>
      </c>
    </row>
    <row r="552" spans="1:9" x14ac:dyDescent="0.35">
      <c r="A552" s="2" t="s">
        <v>3588</v>
      </c>
      <c r="B552" s="2" t="s">
        <v>3589</v>
      </c>
      <c r="C552" s="2" t="s">
        <v>3590</v>
      </c>
      <c r="D552" s="2" t="s">
        <v>3591</v>
      </c>
      <c r="E552" s="2" t="s">
        <v>3592</v>
      </c>
      <c r="F552" s="2" t="s">
        <v>77</v>
      </c>
      <c r="G552" s="2" t="s">
        <v>19</v>
      </c>
      <c r="H552" s="2">
        <v>73119</v>
      </c>
      <c r="I552" t="s">
        <v>6190</v>
      </c>
    </row>
    <row r="553" spans="1:9" x14ac:dyDescent="0.35">
      <c r="A553" s="2" t="s">
        <v>3594</v>
      </c>
      <c r="B553" s="2" t="s">
        <v>3595</v>
      </c>
      <c r="C553" s="2" t="s">
        <v>3596</v>
      </c>
      <c r="D553" s="2" t="s">
        <v>3597</v>
      </c>
      <c r="E553" s="2" t="s">
        <v>3598</v>
      </c>
      <c r="F553" s="2" t="s">
        <v>57</v>
      </c>
      <c r="G553" s="2" t="s">
        <v>19</v>
      </c>
      <c r="H553" s="2">
        <v>10060</v>
      </c>
      <c r="I553" t="s">
        <v>6190</v>
      </c>
    </row>
    <row r="554" spans="1:9" x14ac:dyDescent="0.35">
      <c r="A554" s="2" t="s">
        <v>3600</v>
      </c>
      <c r="B554" s="2" t="s">
        <v>3601</v>
      </c>
      <c r="C554" s="2" t="s">
        <v>3602</v>
      </c>
      <c r="D554" s="2" t="s">
        <v>3603</v>
      </c>
      <c r="E554" s="2" t="s">
        <v>3604</v>
      </c>
      <c r="F554" s="2" t="s">
        <v>199</v>
      </c>
      <c r="G554" s="2" t="s">
        <v>19</v>
      </c>
      <c r="H554" s="2">
        <v>7112</v>
      </c>
      <c r="I554" t="s">
        <v>6190</v>
      </c>
    </row>
    <row r="555" spans="1:9" x14ac:dyDescent="0.35">
      <c r="A555" s="2" t="s">
        <v>3606</v>
      </c>
      <c r="B555" s="2" t="s">
        <v>3607</v>
      </c>
      <c r="C555" s="2" t="s">
        <v>3608</v>
      </c>
      <c r="D555" s="2" t="s">
        <v>3609</v>
      </c>
      <c r="E555" s="2" t="s">
        <v>3610</v>
      </c>
      <c r="F555" s="2" t="s">
        <v>18</v>
      </c>
      <c r="G555" s="2" t="s">
        <v>19</v>
      </c>
      <c r="H555" s="2">
        <v>6510</v>
      </c>
      <c r="I555" t="s">
        <v>6191</v>
      </c>
    </row>
    <row r="556" spans="1:9" x14ac:dyDescent="0.35">
      <c r="A556" s="2" t="s">
        <v>3612</v>
      </c>
      <c r="B556" s="2" t="s">
        <v>3613</v>
      </c>
      <c r="C556" s="2" t="s">
        <v>3614</v>
      </c>
      <c r="D556" s="2" t="s">
        <v>3615</v>
      </c>
      <c r="E556" s="2" t="s">
        <v>3616</v>
      </c>
      <c r="F556" s="2" t="s">
        <v>365</v>
      </c>
      <c r="G556" s="2" t="s">
        <v>28</v>
      </c>
      <c r="H556" s="2" t="s">
        <v>366</v>
      </c>
      <c r="I556" t="s">
        <v>6190</v>
      </c>
    </row>
    <row r="557" spans="1:9" x14ac:dyDescent="0.35">
      <c r="A557" s="2" t="s">
        <v>3618</v>
      </c>
      <c r="B557" s="2" t="s">
        <v>3619</v>
      </c>
      <c r="C557" s="2" t="s">
        <v>3620</v>
      </c>
      <c r="D557" s="2"/>
      <c r="E557" s="2" t="s">
        <v>3621</v>
      </c>
      <c r="F557" s="2" t="s">
        <v>260</v>
      </c>
      <c r="G557" s="2" t="s">
        <v>19</v>
      </c>
      <c r="H557" s="2">
        <v>43610</v>
      </c>
      <c r="I557" t="s">
        <v>6191</v>
      </c>
    </row>
    <row r="558" spans="1:9" x14ac:dyDescent="0.35">
      <c r="A558" s="2" t="s">
        <v>3623</v>
      </c>
      <c r="B558" s="2" t="s">
        <v>3624</v>
      </c>
      <c r="C558" s="2"/>
      <c r="D558" s="2" t="s">
        <v>3625</v>
      </c>
      <c r="E558" s="2" t="s">
        <v>3626</v>
      </c>
      <c r="F558" s="2" t="s">
        <v>280</v>
      </c>
      <c r="G558" s="2" t="s">
        <v>28</v>
      </c>
      <c r="H558" s="2" t="s">
        <v>281</v>
      </c>
      <c r="I558" t="s">
        <v>6190</v>
      </c>
    </row>
    <row r="559" spans="1:9" x14ac:dyDescent="0.35">
      <c r="A559" s="2" t="s">
        <v>3628</v>
      </c>
      <c r="B559" s="2" t="s">
        <v>3629</v>
      </c>
      <c r="C559" s="2" t="s">
        <v>3630</v>
      </c>
      <c r="D559" s="2" t="s">
        <v>3631</v>
      </c>
      <c r="E559" s="2" t="s">
        <v>3632</v>
      </c>
      <c r="F559" s="2" t="s">
        <v>418</v>
      </c>
      <c r="G559" s="2" t="s">
        <v>318</v>
      </c>
      <c r="H559" s="2" t="s">
        <v>419</v>
      </c>
      <c r="I559" t="s">
        <v>6191</v>
      </c>
    </row>
    <row r="560" spans="1:9" x14ac:dyDescent="0.35">
      <c r="A560" s="2" t="s">
        <v>3634</v>
      </c>
      <c r="B560" s="2" t="s">
        <v>3635</v>
      </c>
      <c r="C560" s="2" t="s">
        <v>3636</v>
      </c>
      <c r="D560" s="2"/>
      <c r="E560" s="2" t="s">
        <v>3637</v>
      </c>
      <c r="F560" s="2" t="s">
        <v>175</v>
      </c>
      <c r="G560" s="2" t="s">
        <v>19</v>
      </c>
      <c r="H560" s="2">
        <v>71161</v>
      </c>
      <c r="I560" t="s">
        <v>6190</v>
      </c>
    </row>
    <row r="561" spans="1:9" x14ac:dyDescent="0.35">
      <c r="A561" s="2" t="s">
        <v>3639</v>
      </c>
      <c r="B561" s="2" t="s">
        <v>3640</v>
      </c>
      <c r="C561" s="2"/>
      <c r="D561" s="2" t="s">
        <v>3641</v>
      </c>
      <c r="E561" s="2" t="s">
        <v>3642</v>
      </c>
      <c r="F561" s="2" t="s">
        <v>80</v>
      </c>
      <c r="G561" s="2" t="s">
        <v>19</v>
      </c>
      <c r="H561" s="2">
        <v>32835</v>
      </c>
      <c r="I561" t="s">
        <v>6191</v>
      </c>
    </row>
    <row r="562" spans="1:9" x14ac:dyDescent="0.35">
      <c r="A562" s="2" t="s">
        <v>3644</v>
      </c>
      <c r="B562" s="2" t="s">
        <v>3645</v>
      </c>
      <c r="C562" s="2"/>
      <c r="D562" s="2" t="s">
        <v>3646</v>
      </c>
      <c r="E562" s="2" t="s">
        <v>3647</v>
      </c>
      <c r="F562" s="2" t="s">
        <v>43</v>
      </c>
      <c r="G562" s="2" t="s">
        <v>19</v>
      </c>
      <c r="H562" s="2">
        <v>40515</v>
      </c>
      <c r="I562" t="s">
        <v>6190</v>
      </c>
    </row>
    <row r="563" spans="1:9" x14ac:dyDescent="0.35">
      <c r="A563" s="2" t="s">
        <v>3649</v>
      </c>
      <c r="B563" s="2" t="s">
        <v>3650</v>
      </c>
      <c r="C563" s="2" t="s">
        <v>3651</v>
      </c>
      <c r="D563" s="2" t="s">
        <v>3652</v>
      </c>
      <c r="E563" s="2" t="s">
        <v>3653</v>
      </c>
      <c r="F563" s="2" t="s">
        <v>45</v>
      </c>
      <c r="G563" s="2" t="s">
        <v>19</v>
      </c>
      <c r="H563" s="2">
        <v>53263</v>
      </c>
      <c r="I563" t="s">
        <v>6190</v>
      </c>
    </row>
    <row r="564" spans="1:9" x14ac:dyDescent="0.35">
      <c r="A564" s="2" t="s">
        <v>3655</v>
      </c>
      <c r="B564" s="2" t="s">
        <v>3656</v>
      </c>
      <c r="C564" s="2"/>
      <c r="D564" s="2" t="s">
        <v>3657</v>
      </c>
      <c r="E564" s="2" t="s">
        <v>3658</v>
      </c>
      <c r="F564" s="2" t="s">
        <v>240</v>
      </c>
      <c r="G564" s="2" t="s">
        <v>19</v>
      </c>
      <c r="H564" s="2">
        <v>79176</v>
      </c>
      <c r="I564" t="s">
        <v>6190</v>
      </c>
    </row>
    <row r="565" spans="1:9" x14ac:dyDescent="0.35">
      <c r="A565" s="2" t="s">
        <v>3660</v>
      </c>
      <c r="B565" s="2" t="s">
        <v>3661</v>
      </c>
      <c r="C565" s="2"/>
      <c r="D565" s="2" t="s">
        <v>3662</v>
      </c>
      <c r="E565" s="2" t="s">
        <v>3663</v>
      </c>
      <c r="F565" s="2" t="s">
        <v>3664</v>
      </c>
      <c r="G565" s="2" t="s">
        <v>318</v>
      </c>
      <c r="H565" s="2" t="s">
        <v>398</v>
      </c>
      <c r="I565" t="s">
        <v>6190</v>
      </c>
    </row>
    <row r="566" spans="1:9" x14ac:dyDescent="0.35">
      <c r="A566" s="2" t="s">
        <v>3666</v>
      </c>
      <c r="B566" s="2" t="s">
        <v>3667</v>
      </c>
      <c r="C566" s="2" t="s">
        <v>3668</v>
      </c>
      <c r="D566" s="2" t="s">
        <v>3669</v>
      </c>
      <c r="E566" s="2" t="s">
        <v>3670</v>
      </c>
      <c r="F566" s="2" t="s">
        <v>159</v>
      </c>
      <c r="G566" s="2" t="s">
        <v>28</v>
      </c>
      <c r="H566" s="2" t="s">
        <v>160</v>
      </c>
      <c r="I566" t="s">
        <v>6191</v>
      </c>
    </row>
    <row r="567" spans="1:9" x14ac:dyDescent="0.35">
      <c r="A567" s="2" t="s">
        <v>3672</v>
      </c>
      <c r="B567" s="2" t="s">
        <v>3673</v>
      </c>
      <c r="C567" s="2" t="s">
        <v>3674</v>
      </c>
      <c r="D567" s="2" t="s">
        <v>3675</v>
      </c>
      <c r="E567" s="2" t="s">
        <v>3676</v>
      </c>
      <c r="F567" s="2" t="s">
        <v>84</v>
      </c>
      <c r="G567" s="2" t="s">
        <v>19</v>
      </c>
      <c r="H567" s="2">
        <v>30323</v>
      </c>
      <c r="I567" t="s">
        <v>6191</v>
      </c>
    </row>
    <row r="568" spans="1:9" x14ac:dyDescent="0.35">
      <c r="A568" s="2" t="s">
        <v>3678</v>
      </c>
      <c r="B568" s="2" t="s">
        <v>3679</v>
      </c>
      <c r="C568" s="2" t="s">
        <v>3680</v>
      </c>
      <c r="D568" s="2" t="s">
        <v>3681</v>
      </c>
      <c r="E568" s="2" t="s">
        <v>3682</v>
      </c>
      <c r="F568" s="2" t="s">
        <v>49</v>
      </c>
      <c r="G568" s="2" t="s">
        <v>19</v>
      </c>
      <c r="H568" s="2">
        <v>37924</v>
      </c>
      <c r="I568" t="s">
        <v>6191</v>
      </c>
    </row>
    <row r="569" spans="1:9" x14ac:dyDescent="0.35">
      <c r="A569" s="2" t="s">
        <v>3684</v>
      </c>
      <c r="B569" s="2" t="s">
        <v>3685</v>
      </c>
      <c r="C569" s="2" t="s">
        <v>3686</v>
      </c>
      <c r="D569" s="2" t="s">
        <v>3687</v>
      </c>
      <c r="E569" s="2" t="s">
        <v>3688</v>
      </c>
      <c r="F569" s="2" t="s">
        <v>67</v>
      </c>
      <c r="G569" s="2" t="s">
        <v>19</v>
      </c>
      <c r="H569" s="2">
        <v>66225</v>
      </c>
      <c r="I569" t="s">
        <v>6191</v>
      </c>
    </row>
    <row r="570" spans="1:9" x14ac:dyDescent="0.35">
      <c r="A570" s="2" t="s">
        <v>3690</v>
      </c>
      <c r="B570" s="2" t="s">
        <v>3691</v>
      </c>
      <c r="C570" s="2" t="s">
        <v>3692</v>
      </c>
      <c r="D570" s="2" t="s">
        <v>3693</v>
      </c>
      <c r="E570" s="2" t="s">
        <v>3694</v>
      </c>
      <c r="F570" s="2" t="s">
        <v>271</v>
      </c>
      <c r="G570" s="2" t="s">
        <v>19</v>
      </c>
      <c r="H570" s="2">
        <v>33330</v>
      </c>
      <c r="I570" t="s">
        <v>6190</v>
      </c>
    </row>
    <row r="571" spans="1:9" x14ac:dyDescent="0.35">
      <c r="A571" s="2" t="s">
        <v>3696</v>
      </c>
      <c r="B571" s="2" t="s">
        <v>3697</v>
      </c>
      <c r="C571" s="2"/>
      <c r="D571" s="2" t="s">
        <v>3698</v>
      </c>
      <c r="E571" s="2" t="s">
        <v>3699</v>
      </c>
      <c r="F571" s="2" t="s">
        <v>433</v>
      </c>
      <c r="G571" s="2" t="s">
        <v>318</v>
      </c>
      <c r="H571" s="2" t="s">
        <v>434</v>
      </c>
      <c r="I571" t="s">
        <v>6191</v>
      </c>
    </row>
    <row r="572" spans="1:9" x14ac:dyDescent="0.35">
      <c r="A572" s="2" t="s">
        <v>3701</v>
      </c>
      <c r="B572" s="2" t="s">
        <v>3702</v>
      </c>
      <c r="C572" s="2" t="s">
        <v>3703</v>
      </c>
      <c r="D572" s="2" t="s">
        <v>3704</v>
      </c>
      <c r="E572" s="2" t="s">
        <v>3705</v>
      </c>
      <c r="F572" s="2" t="s">
        <v>123</v>
      </c>
      <c r="G572" s="2" t="s">
        <v>19</v>
      </c>
      <c r="H572" s="2">
        <v>78715</v>
      </c>
      <c r="I572" t="s">
        <v>6190</v>
      </c>
    </row>
    <row r="573" spans="1:9" x14ac:dyDescent="0.35">
      <c r="A573" s="2" t="s">
        <v>3707</v>
      </c>
      <c r="B573" s="2" t="s">
        <v>3708</v>
      </c>
      <c r="C573" s="2" t="s">
        <v>3709</v>
      </c>
      <c r="D573" s="2" t="s">
        <v>3710</v>
      </c>
      <c r="E573" s="2" t="s">
        <v>3711</v>
      </c>
      <c r="F573" s="2" t="s">
        <v>255</v>
      </c>
      <c r="G573" s="2" t="s">
        <v>19</v>
      </c>
      <c r="H573" s="2">
        <v>44105</v>
      </c>
      <c r="I573" t="s">
        <v>6191</v>
      </c>
    </row>
    <row r="574" spans="1:9" x14ac:dyDescent="0.35">
      <c r="A574" s="2" t="s">
        <v>3713</v>
      </c>
      <c r="B574" s="2" t="s">
        <v>3714</v>
      </c>
      <c r="C574" s="2" t="s">
        <v>3715</v>
      </c>
      <c r="D574" s="2" t="s">
        <v>3716</v>
      </c>
      <c r="E574" s="2" t="s">
        <v>3717</v>
      </c>
      <c r="F574" s="2" t="s">
        <v>68</v>
      </c>
      <c r="G574" s="2" t="s">
        <v>19</v>
      </c>
      <c r="H574" s="2">
        <v>20784</v>
      </c>
      <c r="I574" t="s">
        <v>6191</v>
      </c>
    </row>
    <row r="575" spans="1:9" x14ac:dyDescent="0.35">
      <c r="A575" s="2" t="s">
        <v>3719</v>
      </c>
      <c r="B575" s="2" t="s">
        <v>3720</v>
      </c>
      <c r="C575" s="2" t="s">
        <v>3721</v>
      </c>
      <c r="D575" s="2" t="s">
        <v>3722</v>
      </c>
      <c r="E575" s="2" t="s">
        <v>3723</v>
      </c>
      <c r="F575" s="2" t="s">
        <v>244</v>
      </c>
      <c r="G575" s="2" t="s">
        <v>28</v>
      </c>
      <c r="H575" s="2" t="s">
        <v>245</v>
      </c>
      <c r="I575" t="s">
        <v>6191</v>
      </c>
    </row>
    <row r="576" spans="1:9" x14ac:dyDescent="0.35">
      <c r="A576" s="2" t="s">
        <v>3725</v>
      </c>
      <c r="B576" s="2" t="s">
        <v>3726</v>
      </c>
      <c r="C576" s="2"/>
      <c r="D576" s="2"/>
      <c r="E576" s="2" t="s">
        <v>3727</v>
      </c>
      <c r="F576" s="2" t="s">
        <v>87</v>
      </c>
      <c r="G576" s="2" t="s">
        <v>19</v>
      </c>
      <c r="H576" s="2">
        <v>91103</v>
      </c>
      <c r="I576" t="s">
        <v>6190</v>
      </c>
    </row>
    <row r="577" spans="1:9" x14ac:dyDescent="0.35">
      <c r="A577" s="2" t="s">
        <v>3729</v>
      </c>
      <c r="B577" s="2" t="s">
        <v>3730</v>
      </c>
      <c r="C577" s="2" t="s">
        <v>3731</v>
      </c>
      <c r="D577" s="2" t="s">
        <v>3732</v>
      </c>
      <c r="E577" s="2" t="s">
        <v>3733</v>
      </c>
      <c r="F577" s="2" t="s">
        <v>175</v>
      </c>
      <c r="G577" s="2" t="s">
        <v>19</v>
      </c>
      <c r="H577" s="2">
        <v>71161</v>
      </c>
      <c r="I577" t="s">
        <v>6191</v>
      </c>
    </row>
    <row r="578" spans="1:9" x14ac:dyDescent="0.35">
      <c r="A578" s="2" t="s">
        <v>3735</v>
      </c>
      <c r="B578" s="2" t="s">
        <v>3736</v>
      </c>
      <c r="C578" s="2" t="s">
        <v>3737</v>
      </c>
      <c r="D578" s="2"/>
      <c r="E578" s="2" t="s">
        <v>3738</v>
      </c>
      <c r="F578" s="2" t="s">
        <v>250</v>
      </c>
      <c r="G578" s="2" t="s">
        <v>19</v>
      </c>
      <c r="H578" s="2">
        <v>32590</v>
      </c>
      <c r="I578" t="s">
        <v>6190</v>
      </c>
    </row>
    <row r="579" spans="1:9" x14ac:dyDescent="0.35">
      <c r="A579" s="2" t="s">
        <v>3740</v>
      </c>
      <c r="B579" s="2" t="s">
        <v>3741</v>
      </c>
      <c r="C579" s="2" t="s">
        <v>3742</v>
      </c>
      <c r="D579" s="2" t="s">
        <v>3743</v>
      </c>
      <c r="E579" s="2" t="s">
        <v>3744</v>
      </c>
      <c r="F579" s="2" t="s">
        <v>27</v>
      </c>
      <c r="G579" s="2" t="s">
        <v>19</v>
      </c>
      <c r="H579" s="2">
        <v>90035</v>
      </c>
      <c r="I579" t="s">
        <v>6191</v>
      </c>
    </row>
    <row r="580" spans="1:9" x14ac:dyDescent="0.35">
      <c r="A580" s="2" t="s">
        <v>3746</v>
      </c>
      <c r="B580" s="2" t="s">
        <v>3747</v>
      </c>
      <c r="C580" s="2" t="s">
        <v>3748</v>
      </c>
      <c r="D580" s="2" t="s">
        <v>3749</v>
      </c>
      <c r="E580" s="2" t="s">
        <v>3750</v>
      </c>
      <c r="F580" s="2" t="s">
        <v>31</v>
      </c>
      <c r="G580" s="2" t="s">
        <v>19</v>
      </c>
      <c r="H580" s="2">
        <v>27705</v>
      </c>
      <c r="I580" t="s">
        <v>6191</v>
      </c>
    </row>
    <row r="581" spans="1:9" x14ac:dyDescent="0.35">
      <c r="A581" s="2" t="s">
        <v>3752</v>
      </c>
      <c r="B581" s="2" t="s">
        <v>3753</v>
      </c>
      <c r="C581" s="2" t="s">
        <v>3754</v>
      </c>
      <c r="D581" s="2"/>
      <c r="E581" s="2" t="s">
        <v>3755</v>
      </c>
      <c r="F581" s="2" t="s">
        <v>180</v>
      </c>
      <c r="G581" s="2" t="s">
        <v>28</v>
      </c>
      <c r="H581" s="2" t="s">
        <v>192</v>
      </c>
      <c r="I581" t="s">
        <v>6191</v>
      </c>
    </row>
    <row r="582" spans="1:9" x14ac:dyDescent="0.35">
      <c r="A582" s="2" t="s">
        <v>3757</v>
      </c>
      <c r="B582" s="2" t="s">
        <v>3758</v>
      </c>
      <c r="C582" s="2" t="s">
        <v>3759</v>
      </c>
      <c r="D582" s="2" t="s">
        <v>3760</v>
      </c>
      <c r="E582" s="2" t="s">
        <v>3761</v>
      </c>
      <c r="F582" s="2" t="s">
        <v>414</v>
      </c>
      <c r="G582" s="2" t="s">
        <v>318</v>
      </c>
      <c r="H582" s="2" t="s">
        <v>415</v>
      </c>
      <c r="I582" t="s">
        <v>6191</v>
      </c>
    </row>
    <row r="583" spans="1:9" x14ac:dyDescent="0.35">
      <c r="A583" s="2" t="s">
        <v>3762</v>
      </c>
      <c r="B583" s="2" t="s">
        <v>3763</v>
      </c>
      <c r="C583" s="2" t="s">
        <v>3764</v>
      </c>
      <c r="D583" s="2" t="s">
        <v>3765</v>
      </c>
      <c r="E583" s="2" t="s">
        <v>3766</v>
      </c>
      <c r="F583" s="2" t="s">
        <v>3664</v>
      </c>
      <c r="G583" s="2" t="s">
        <v>318</v>
      </c>
      <c r="H583" s="2" t="s">
        <v>398</v>
      </c>
      <c r="I583" t="s">
        <v>6191</v>
      </c>
    </row>
    <row r="584" spans="1:9" x14ac:dyDescent="0.35">
      <c r="A584" s="2" t="s">
        <v>3768</v>
      </c>
      <c r="B584" s="2" t="s">
        <v>3769</v>
      </c>
      <c r="C584" s="2" t="s">
        <v>3770</v>
      </c>
      <c r="D584" s="2" t="s">
        <v>3771</v>
      </c>
      <c r="E584" s="2" t="s">
        <v>3772</v>
      </c>
      <c r="F584" s="2" t="s">
        <v>146</v>
      </c>
      <c r="G584" s="2" t="s">
        <v>19</v>
      </c>
      <c r="H584" s="2">
        <v>90605</v>
      </c>
      <c r="I584" t="s">
        <v>6190</v>
      </c>
    </row>
    <row r="585" spans="1:9" x14ac:dyDescent="0.35">
      <c r="A585" s="2" t="s">
        <v>3774</v>
      </c>
      <c r="B585" s="2" t="s">
        <v>3775</v>
      </c>
      <c r="C585" s="2" t="s">
        <v>3776</v>
      </c>
      <c r="D585" s="2"/>
      <c r="E585" s="2" t="s">
        <v>3777</v>
      </c>
      <c r="F585" s="2" t="s">
        <v>144</v>
      </c>
      <c r="G585" s="2" t="s">
        <v>28</v>
      </c>
      <c r="H585" s="2" t="s">
        <v>145</v>
      </c>
      <c r="I585" t="s">
        <v>6190</v>
      </c>
    </row>
    <row r="586" spans="1:9" x14ac:dyDescent="0.35">
      <c r="A586" s="2" t="s">
        <v>3779</v>
      </c>
      <c r="B586" s="2" t="s">
        <v>3780</v>
      </c>
      <c r="C586" s="2" t="s">
        <v>3781</v>
      </c>
      <c r="D586" s="2" t="s">
        <v>3782</v>
      </c>
      <c r="E586" s="2" t="s">
        <v>3783</v>
      </c>
      <c r="F586" s="2" t="s">
        <v>38</v>
      </c>
      <c r="G586" s="2" t="s">
        <v>19</v>
      </c>
      <c r="H586" s="2">
        <v>23237</v>
      </c>
      <c r="I586" t="s">
        <v>6191</v>
      </c>
    </row>
    <row r="587" spans="1:9" x14ac:dyDescent="0.35">
      <c r="A587" s="2" t="s">
        <v>3785</v>
      </c>
      <c r="B587" s="2" t="s">
        <v>3786</v>
      </c>
      <c r="C587" s="2" t="s">
        <v>3787</v>
      </c>
      <c r="D587" s="2" t="s">
        <v>3788</v>
      </c>
      <c r="E587" s="2" t="s">
        <v>3789</v>
      </c>
      <c r="F587" s="2" t="s">
        <v>34</v>
      </c>
      <c r="G587" s="2" t="s">
        <v>19</v>
      </c>
      <c r="H587" s="2">
        <v>20167</v>
      </c>
      <c r="I587" t="s">
        <v>6190</v>
      </c>
    </row>
    <row r="588" spans="1:9" x14ac:dyDescent="0.35">
      <c r="A588" s="2" t="s">
        <v>3791</v>
      </c>
      <c r="B588" s="2" t="s">
        <v>3792</v>
      </c>
      <c r="C588" s="2" t="s">
        <v>3793</v>
      </c>
      <c r="D588" s="2" t="s">
        <v>3794</v>
      </c>
      <c r="E588" s="2" t="s">
        <v>3795</v>
      </c>
      <c r="F588" s="2" t="s">
        <v>352</v>
      </c>
      <c r="G588" s="2" t="s">
        <v>19</v>
      </c>
      <c r="H588" s="2">
        <v>89706</v>
      </c>
      <c r="I588" t="s">
        <v>6191</v>
      </c>
    </row>
    <row r="589" spans="1:9" x14ac:dyDescent="0.35">
      <c r="A589" s="2" t="s">
        <v>3797</v>
      </c>
      <c r="B589" s="2" t="s">
        <v>3798</v>
      </c>
      <c r="C589" s="2" t="s">
        <v>3799</v>
      </c>
      <c r="D589" s="2" t="s">
        <v>3800</v>
      </c>
      <c r="E589" s="2" t="s">
        <v>3801</v>
      </c>
      <c r="F589" s="2" t="s">
        <v>360</v>
      </c>
      <c r="G589" s="2" t="s">
        <v>318</v>
      </c>
      <c r="H589" s="2" t="s">
        <v>361</v>
      </c>
      <c r="I589" t="s">
        <v>6190</v>
      </c>
    </row>
    <row r="590" spans="1:9" x14ac:dyDescent="0.35">
      <c r="A590" s="2" t="s">
        <v>3803</v>
      </c>
      <c r="B590" s="2" t="s">
        <v>3804</v>
      </c>
      <c r="C590" s="2"/>
      <c r="D590" s="2" t="s">
        <v>3805</v>
      </c>
      <c r="E590" s="2" t="s">
        <v>3806</v>
      </c>
      <c r="F590" s="2" t="s">
        <v>173</v>
      </c>
      <c r="G590" s="2" t="s">
        <v>19</v>
      </c>
      <c r="H590" s="2">
        <v>55123</v>
      </c>
      <c r="I590" t="s">
        <v>6191</v>
      </c>
    </row>
    <row r="591" spans="1:9" x14ac:dyDescent="0.35">
      <c r="A591" s="2" t="s">
        <v>3808</v>
      </c>
      <c r="B591" s="2" t="s">
        <v>3809</v>
      </c>
      <c r="C591" s="2" t="s">
        <v>3810</v>
      </c>
      <c r="D591" s="2"/>
      <c r="E591" s="2" t="s">
        <v>3811</v>
      </c>
      <c r="F591" s="2" t="s">
        <v>223</v>
      </c>
      <c r="G591" s="2" t="s">
        <v>19</v>
      </c>
      <c r="H591" s="2">
        <v>35895</v>
      </c>
      <c r="I591" t="s">
        <v>6190</v>
      </c>
    </row>
    <row r="592" spans="1:9" x14ac:dyDescent="0.35">
      <c r="A592" s="2" t="s">
        <v>3813</v>
      </c>
      <c r="B592" s="2" t="s">
        <v>3814</v>
      </c>
      <c r="C592" s="2" t="s">
        <v>3815</v>
      </c>
      <c r="D592" s="2" t="s">
        <v>3816</v>
      </c>
      <c r="E592" s="2" t="s">
        <v>3817</v>
      </c>
      <c r="F592" s="2" t="s">
        <v>50</v>
      </c>
      <c r="G592" s="2" t="s">
        <v>19</v>
      </c>
      <c r="H592" s="2">
        <v>88553</v>
      </c>
      <c r="I592" t="s">
        <v>6190</v>
      </c>
    </row>
    <row r="593" spans="1:9" x14ac:dyDescent="0.35">
      <c r="A593" s="2" t="s">
        <v>3819</v>
      </c>
      <c r="B593" s="2" t="s">
        <v>3820</v>
      </c>
      <c r="C593" s="2" t="s">
        <v>3821</v>
      </c>
      <c r="D593" s="2"/>
      <c r="E593" s="2" t="s">
        <v>3822</v>
      </c>
      <c r="F593" s="2" t="s">
        <v>62</v>
      </c>
      <c r="G593" s="2" t="s">
        <v>19</v>
      </c>
      <c r="H593" s="2">
        <v>30033</v>
      </c>
      <c r="I593" t="s">
        <v>6191</v>
      </c>
    </row>
    <row r="594" spans="1:9" x14ac:dyDescent="0.35">
      <c r="A594" s="2" t="s">
        <v>3824</v>
      </c>
      <c r="B594" s="2" t="s">
        <v>3825</v>
      </c>
      <c r="C594" s="2" t="s">
        <v>3826</v>
      </c>
      <c r="D594" s="2" t="s">
        <v>3827</v>
      </c>
      <c r="E594" s="2" t="s">
        <v>3828</v>
      </c>
      <c r="F594" s="2" t="s">
        <v>161</v>
      </c>
      <c r="G594" s="2" t="s">
        <v>19</v>
      </c>
      <c r="H594" s="2">
        <v>92668</v>
      </c>
      <c r="I594" t="s">
        <v>6190</v>
      </c>
    </row>
    <row r="595" spans="1:9" x14ac:dyDescent="0.35">
      <c r="A595" s="2" t="s">
        <v>3830</v>
      </c>
      <c r="B595" s="2" t="s">
        <v>3831</v>
      </c>
      <c r="C595" s="2" t="s">
        <v>3832</v>
      </c>
      <c r="D595" s="2"/>
      <c r="E595" s="2" t="s">
        <v>3833</v>
      </c>
      <c r="F595" s="2" t="s">
        <v>25</v>
      </c>
      <c r="G595" s="2" t="s">
        <v>19</v>
      </c>
      <c r="H595" s="2">
        <v>92648</v>
      </c>
      <c r="I595" t="s">
        <v>6190</v>
      </c>
    </row>
    <row r="596" spans="1:9" x14ac:dyDescent="0.35">
      <c r="A596" s="2" t="s">
        <v>3835</v>
      </c>
      <c r="B596" s="2" t="s">
        <v>3836</v>
      </c>
      <c r="C596" s="2"/>
      <c r="D596" s="2" t="s">
        <v>3837</v>
      </c>
      <c r="E596" s="2" t="s">
        <v>3838</v>
      </c>
      <c r="F596" s="2" t="s">
        <v>45</v>
      </c>
      <c r="G596" s="2" t="s">
        <v>19</v>
      </c>
      <c r="H596" s="2">
        <v>53285</v>
      </c>
      <c r="I596" t="s">
        <v>6191</v>
      </c>
    </row>
    <row r="597" spans="1:9" x14ac:dyDescent="0.35">
      <c r="A597" s="2" t="s">
        <v>3840</v>
      </c>
      <c r="B597" s="2" t="s">
        <v>3841</v>
      </c>
      <c r="C597" s="2" t="s">
        <v>3842</v>
      </c>
      <c r="D597" s="2"/>
      <c r="E597" s="2" t="s">
        <v>3843</v>
      </c>
      <c r="F597" s="2" t="s">
        <v>81</v>
      </c>
      <c r="G597" s="2" t="s">
        <v>28</v>
      </c>
      <c r="H597" s="2" t="s">
        <v>258</v>
      </c>
      <c r="I597" t="s">
        <v>6190</v>
      </c>
    </row>
    <row r="598" spans="1:9" x14ac:dyDescent="0.35">
      <c r="A598" s="2" t="s">
        <v>3845</v>
      </c>
      <c r="B598" s="2" t="s">
        <v>3846</v>
      </c>
      <c r="C598" s="2" t="s">
        <v>3847</v>
      </c>
      <c r="D598" s="2" t="s">
        <v>3848</v>
      </c>
      <c r="E598" s="2" t="s">
        <v>3849</v>
      </c>
      <c r="F598" s="2" t="s">
        <v>65</v>
      </c>
      <c r="G598" s="2" t="s">
        <v>19</v>
      </c>
      <c r="H598" s="2">
        <v>37416</v>
      </c>
      <c r="I598" t="s">
        <v>6191</v>
      </c>
    </row>
    <row r="599" spans="1:9" x14ac:dyDescent="0.35">
      <c r="A599" s="2" t="s">
        <v>3851</v>
      </c>
      <c r="B599" s="2" t="s">
        <v>3852</v>
      </c>
      <c r="C599" s="2"/>
      <c r="D599" s="2"/>
      <c r="E599" s="2" t="s">
        <v>3853</v>
      </c>
      <c r="F599" s="2" t="s">
        <v>307</v>
      </c>
      <c r="G599" s="2" t="s">
        <v>28</v>
      </c>
      <c r="H599" s="2" t="s">
        <v>308</v>
      </c>
      <c r="I599" t="s">
        <v>6191</v>
      </c>
    </row>
    <row r="600" spans="1:9" x14ac:dyDescent="0.35">
      <c r="A600" s="2" t="s">
        <v>3855</v>
      </c>
      <c r="B600" s="2" t="s">
        <v>3856</v>
      </c>
      <c r="C600" s="2" t="s">
        <v>3857</v>
      </c>
      <c r="D600" s="2" t="s">
        <v>3858</v>
      </c>
      <c r="E600" s="2" t="s">
        <v>3859</v>
      </c>
      <c r="F600" s="2" t="s">
        <v>39</v>
      </c>
      <c r="G600" s="2" t="s">
        <v>19</v>
      </c>
      <c r="H600" s="2">
        <v>43268</v>
      </c>
      <c r="I600" t="s">
        <v>6191</v>
      </c>
    </row>
    <row r="601" spans="1:9" x14ac:dyDescent="0.35">
      <c r="A601" s="2" t="s">
        <v>3861</v>
      </c>
      <c r="B601" s="2" t="s">
        <v>3862</v>
      </c>
      <c r="C601" s="2" t="s">
        <v>3863</v>
      </c>
      <c r="D601" s="2" t="s">
        <v>3864</v>
      </c>
      <c r="E601" s="2" t="s">
        <v>3865</v>
      </c>
      <c r="F601" s="2" t="s">
        <v>87</v>
      </c>
      <c r="G601" s="2" t="s">
        <v>19</v>
      </c>
      <c r="H601" s="2">
        <v>91186</v>
      </c>
      <c r="I601" t="s">
        <v>6190</v>
      </c>
    </row>
    <row r="602" spans="1:9" x14ac:dyDescent="0.35">
      <c r="A602" s="2" t="s">
        <v>3867</v>
      </c>
      <c r="B602" s="2" t="s">
        <v>3868</v>
      </c>
      <c r="C602" s="2" t="s">
        <v>3869</v>
      </c>
      <c r="D602" s="2" t="s">
        <v>3870</v>
      </c>
      <c r="E602" s="2" t="s">
        <v>3871</v>
      </c>
      <c r="F602" s="2" t="s">
        <v>150</v>
      </c>
      <c r="G602" s="2" t="s">
        <v>19</v>
      </c>
      <c r="H602" s="2">
        <v>94159</v>
      </c>
      <c r="I602" t="s">
        <v>6190</v>
      </c>
    </row>
    <row r="603" spans="1:9" x14ac:dyDescent="0.35">
      <c r="A603" s="2" t="s">
        <v>3873</v>
      </c>
      <c r="B603" s="2" t="s">
        <v>3874</v>
      </c>
      <c r="C603" s="2" t="s">
        <v>3875</v>
      </c>
      <c r="D603" s="2"/>
      <c r="E603" s="2" t="s">
        <v>3876</v>
      </c>
      <c r="F603" s="2" t="s">
        <v>175</v>
      </c>
      <c r="G603" s="2" t="s">
        <v>19</v>
      </c>
      <c r="H603" s="2">
        <v>71137</v>
      </c>
      <c r="I603" t="s">
        <v>6190</v>
      </c>
    </row>
    <row r="604" spans="1:9" x14ac:dyDescent="0.35">
      <c r="A604" s="2" t="s">
        <v>3878</v>
      </c>
      <c r="B604" s="2" t="s">
        <v>3879</v>
      </c>
      <c r="C604" s="2" t="s">
        <v>3880</v>
      </c>
      <c r="D604" s="2" t="s">
        <v>3881</v>
      </c>
      <c r="E604" s="2" t="s">
        <v>3882</v>
      </c>
      <c r="F604" s="2" t="s">
        <v>46</v>
      </c>
      <c r="G604" s="2" t="s">
        <v>19</v>
      </c>
      <c r="H604" s="2">
        <v>19141</v>
      </c>
      <c r="I604" t="s">
        <v>6191</v>
      </c>
    </row>
    <row r="605" spans="1:9" x14ac:dyDescent="0.35">
      <c r="A605" s="2" t="s">
        <v>3884</v>
      </c>
      <c r="B605" s="2" t="s">
        <v>3885</v>
      </c>
      <c r="C605" s="2" t="s">
        <v>3886</v>
      </c>
      <c r="D605" s="2" t="s">
        <v>3887</v>
      </c>
      <c r="E605" s="2" t="s">
        <v>3888</v>
      </c>
      <c r="F605" s="2" t="s">
        <v>269</v>
      </c>
      <c r="G605" s="2" t="s">
        <v>19</v>
      </c>
      <c r="H605" s="2">
        <v>41905</v>
      </c>
      <c r="I605" t="s">
        <v>6190</v>
      </c>
    </row>
    <row r="606" spans="1:9" x14ac:dyDescent="0.35">
      <c r="A606" s="2" t="s">
        <v>3890</v>
      </c>
      <c r="B606" s="2" t="s">
        <v>3891</v>
      </c>
      <c r="C606" s="2" t="s">
        <v>3892</v>
      </c>
      <c r="D606" s="2" t="s">
        <v>3893</v>
      </c>
      <c r="E606" s="2" t="s">
        <v>3894</v>
      </c>
      <c r="F606" s="2" t="s">
        <v>260</v>
      </c>
      <c r="G606" s="2" t="s">
        <v>19</v>
      </c>
      <c r="H606" s="2">
        <v>43666</v>
      </c>
      <c r="I606" t="s">
        <v>6190</v>
      </c>
    </row>
    <row r="607" spans="1:9" x14ac:dyDescent="0.35">
      <c r="A607" s="2" t="s">
        <v>3896</v>
      </c>
      <c r="B607" s="2" t="s">
        <v>3897</v>
      </c>
      <c r="C607" s="2" t="s">
        <v>3898</v>
      </c>
      <c r="D607" s="2"/>
      <c r="E607" s="2" t="s">
        <v>3899</v>
      </c>
      <c r="F607" s="2" t="s">
        <v>78</v>
      </c>
      <c r="G607" s="2" t="s">
        <v>19</v>
      </c>
      <c r="H607" s="2">
        <v>80945</v>
      </c>
      <c r="I607" t="s">
        <v>6191</v>
      </c>
    </row>
    <row r="608" spans="1:9" x14ac:dyDescent="0.35">
      <c r="A608" s="2" t="s">
        <v>3901</v>
      </c>
      <c r="B608" s="2" t="s">
        <v>3902</v>
      </c>
      <c r="C608" s="2"/>
      <c r="D608" s="2" t="s">
        <v>3903</v>
      </c>
      <c r="E608" s="2" t="s">
        <v>3904</v>
      </c>
      <c r="F608" s="2" t="s">
        <v>380</v>
      </c>
      <c r="G608" s="2" t="s">
        <v>318</v>
      </c>
      <c r="H608" s="2" t="s">
        <v>381</v>
      </c>
      <c r="I608" t="s">
        <v>6191</v>
      </c>
    </row>
    <row r="609" spans="1:9" x14ac:dyDescent="0.35">
      <c r="A609" s="2" t="s">
        <v>3906</v>
      </c>
      <c r="B609" s="2" t="s">
        <v>3907</v>
      </c>
      <c r="C609" s="2" t="s">
        <v>3908</v>
      </c>
      <c r="D609" s="2" t="s">
        <v>3909</v>
      </c>
      <c r="E609" s="2" t="s">
        <v>3910</v>
      </c>
      <c r="F609" s="2" t="s">
        <v>108</v>
      </c>
      <c r="G609" s="2" t="s">
        <v>19</v>
      </c>
      <c r="H609" s="2">
        <v>15274</v>
      </c>
      <c r="I609" t="s">
        <v>6190</v>
      </c>
    </row>
    <row r="610" spans="1:9" x14ac:dyDescent="0.35">
      <c r="A610" s="2" t="s">
        <v>3912</v>
      </c>
      <c r="B610" s="2" t="s">
        <v>3913</v>
      </c>
      <c r="C610" s="2" t="s">
        <v>3914</v>
      </c>
      <c r="D610" s="2" t="s">
        <v>3915</v>
      </c>
      <c r="E610" s="2" t="s">
        <v>3916</v>
      </c>
      <c r="F610" s="2" t="s">
        <v>29</v>
      </c>
      <c r="G610" s="2" t="s">
        <v>19</v>
      </c>
      <c r="H610" s="2">
        <v>33411</v>
      </c>
      <c r="I610" t="s">
        <v>6191</v>
      </c>
    </row>
    <row r="611" spans="1:9" x14ac:dyDescent="0.35">
      <c r="A611" s="2" t="s">
        <v>3918</v>
      </c>
      <c r="B611" s="2" t="s">
        <v>3919</v>
      </c>
      <c r="C611" s="2" t="s">
        <v>3920</v>
      </c>
      <c r="D611" s="2" t="s">
        <v>3921</v>
      </c>
      <c r="E611" s="2" t="s">
        <v>3922</v>
      </c>
      <c r="F611" s="2" t="s">
        <v>175</v>
      </c>
      <c r="G611" s="2" t="s">
        <v>19</v>
      </c>
      <c r="H611" s="2">
        <v>71115</v>
      </c>
      <c r="I611" t="s">
        <v>6190</v>
      </c>
    </row>
    <row r="612" spans="1:9" x14ac:dyDescent="0.35">
      <c r="A612" s="2" t="s">
        <v>3924</v>
      </c>
      <c r="B612" s="2" t="s">
        <v>3925</v>
      </c>
      <c r="C612" s="2"/>
      <c r="D612" s="2"/>
      <c r="E612" s="2" t="s">
        <v>3926</v>
      </c>
      <c r="F612" s="2" t="s">
        <v>255</v>
      </c>
      <c r="G612" s="2" t="s">
        <v>19</v>
      </c>
      <c r="H612" s="2">
        <v>44105</v>
      </c>
      <c r="I612" t="s">
        <v>6191</v>
      </c>
    </row>
    <row r="613" spans="1:9" x14ac:dyDescent="0.35">
      <c r="A613" s="2" t="s">
        <v>3928</v>
      </c>
      <c r="B613" s="2" t="s">
        <v>3929</v>
      </c>
      <c r="C613" s="2" t="s">
        <v>3930</v>
      </c>
      <c r="D613" s="2" t="s">
        <v>3931</v>
      </c>
      <c r="E613" s="2" t="s">
        <v>3932</v>
      </c>
      <c r="F613" s="2" t="s">
        <v>45</v>
      </c>
      <c r="G613" s="2" t="s">
        <v>19</v>
      </c>
      <c r="H613" s="2">
        <v>53234</v>
      </c>
      <c r="I613" t="s">
        <v>6190</v>
      </c>
    </row>
    <row r="614" spans="1:9" x14ac:dyDescent="0.35">
      <c r="A614" s="2" t="s">
        <v>3934</v>
      </c>
      <c r="B614" s="2" t="s">
        <v>3935</v>
      </c>
      <c r="C614" s="2" t="s">
        <v>3936</v>
      </c>
      <c r="D614" s="2" t="s">
        <v>3937</v>
      </c>
      <c r="E614" s="2" t="s">
        <v>3938</v>
      </c>
      <c r="F614" s="2" t="s">
        <v>271</v>
      </c>
      <c r="G614" s="2" t="s">
        <v>19</v>
      </c>
      <c r="H614" s="2">
        <v>33345</v>
      </c>
      <c r="I614" t="s">
        <v>6191</v>
      </c>
    </row>
    <row r="615" spans="1:9" x14ac:dyDescent="0.35">
      <c r="A615" s="2" t="s">
        <v>3940</v>
      </c>
      <c r="B615" s="2" t="s">
        <v>3941</v>
      </c>
      <c r="C615" s="2" t="s">
        <v>3942</v>
      </c>
      <c r="D615" s="2" t="s">
        <v>3943</v>
      </c>
      <c r="E615" s="2" t="s">
        <v>3944</v>
      </c>
      <c r="F615" s="2" t="s">
        <v>175</v>
      </c>
      <c r="G615" s="2" t="s">
        <v>19</v>
      </c>
      <c r="H615" s="2">
        <v>71105</v>
      </c>
      <c r="I615" t="s">
        <v>6191</v>
      </c>
    </row>
    <row r="616" spans="1:9" x14ac:dyDescent="0.35">
      <c r="A616" s="2" t="s">
        <v>3946</v>
      </c>
      <c r="B616" s="2" t="s">
        <v>3947</v>
      </c>
      <c r="C616" s="2"/>
      <c r="D616" s="2" t="s">
        <v>3948</v>
      </c>
      <c r="E616" s="2" t="s">
        <v>3949</v>
      </c>
      <c r="F616" s="2" t="s">
        <v>289</v>
      </c>
      <c r="G616" s="2" t="s">
        <v>318</v>
      </c>
      <c r="H616" s="2" t="s">
        <v>444</v>
      </c>
      <c r="I616" t="s">
        <v>6191</v>
      </c>
    </row>
    <row r="617" spans="1:9" x14ac:dyDescent="0.35">
      <c r="A617" s="2" t="s">
        <v>3951</v>
      </c>
      <c r="B617" s="2" t="s">
        <v>3952</v>
      </c>
      <c r="C617" s="2"/>
      <c r="D617" s="2" t="s">
        <v>3953</v>
      </c>
      <c r="E617" s="2" t="s">
        <v>3954</v>
      </c>
      <c r="F617" s="2" t="s">
        <v>131</v>
      </c>
      <c r="G617" s="2" t="s">
        <v>19</v>
      </c>
      <c r="H617" s="2">
        <v>94207</v>
      </c>
      <c r="I617" t="s">
        <v>6191</v>
      </c>
    </row>
    <row r="618" spans="1:9" x14ac:dyDescent="0.35">
      <c r="A618" s="2" t="s">
        <v>3956</v>
      </c>
      <c r="B618" s="2" t="s">
        <v>3957</v>
      </c>
      <c r="C618" s="2"/>
      <c r="D618" s="2" t="s">
        <v>3958</v>
      </c>
      <c r="E618" s="2" t="s">
        <v>3959</v>
      </c>
      <c r="F618" s="2" t="s">
        <v>130</v>
      </c>
      <c r="G618" s="2" t="s">
        <v>19</v>
      </c>
      <c r="H618" s="2">
        <v>37240</v>
      </c>
      <c r="I618" t="s">
        <v>6191</v>
      </c>
    </row>
    <row r="619" spans="1:9" x14ac:dyDescent="0.35">
      <c r="A619" s="2" t="s">
        <v>3961</v>
      </c>
      <c r="B619" s="2" t="s">
        <v>3962</v>
      </c>
      <c r="C619" s="2" t="s">
        <v>3963</v>
      </c>
      <c r="D619" s="2" t="s">
        <v>3964</v>
      </c>
      <c r="E619" s="2" t="s">
        <v>3965</v>
      </c>
      <c r="F619" s="2" t="s">
        <v>97</v>
      </c>
      <c r="G619" s="2" t="s">
        <v>19</v>
      </c>
      <c r="H619" s="2">
        <v>58122</v>
      </c>
      <c r="I619" t="s">
        <v>6190</v>
      </c>
    </row>
    <row r="620" spans="1:9" x14ac:dyDescent="0.35">
      <c r="A620" s="2" t="s">
        <v>3967</v>
      </c>
      <c r="B620" s="2" t="s">
        <v>3968</v>
      </c>
      <c r="C620" s="2" t="s">
        <v>3969</v>
      </c>
      <c r="D620" s="2" t="s">
        <v>3970</v>
      </c>
      <c r="E620" s="2" t="s">
        <v>3971</v>
      </c>
      <c r="F620" s="2" t="s">
        <v>54</v>
      </c>
      <c r="G620" s="2" t="s">
        <v>28</v>
      </c>
      <c r="H620" s="2" t="s">
        <v>55</v>
      </c>
      <c r="I620" t="s">
        <v>6191</v>
      </c>
    </row>
    <row r="621" spans="1:9" x14ac:dyDescent="0.35">
      <c r="A621" s="2" t="s">
        <v>3973</v>
      </c>
      <c r="B621" s="2" t="s">
        <v>3974</v>
      </c>
      <c r="C621" s="2" t="s">
        <v>3975</v>
      </c>
      <c r="D621" s="2" t="s">
        <v>3976</v>
      </c>
      <c r="E621" s="2" t="s">
        <v>3977</v>
      </c>
      <c r="F621" s="2" t="s">
        <v>90</v>
      </c>
      <c r="G621" s="2" t="s">
        <v>19</v>
      </c>
      <c r="H621" s="2">
        <v>74184</v>
      </c>
      <c r="I621" t="s">
        <v>6191</v>
      </c>
    </row>
    <row r="622" spans="1:9" x14ac:dyDescent="0.35">
      <c r="A622" s="2" t="s">
        <v>3979</v>
      </c>
      <c r="B622" s="2" t="s">
        <v>3980</v>
      </c>
      <c r="C622" s="2" t="s">
        <v>3981</v>
      </c>
      <c r="D622" s="2" t="s">
        <v>3982</v>
      </c>
      <c r="E622" s="2" t="s">
        <v>3983</v>
      </c>
      <c r="F622" s="2" t="s">
        <v>57</v>
      </c>
      <c r="G622" s="2" t="s">
        <v>19</v>
      </c>
      <c r="H622" s="2">
        <v>10045</v>
      </c>
      <c r="I622" t="s">
        <v>6190</v>
      </c>
    </row>
    <row r="623" spans="1:9" x14ac:dyDescent="0.35">
      <c r="A623" s="2" t="s">
        <v>3985</v>
      </c>
      <c r="B623" s="2" t="s">
        <v>3986</v>
      </c>
      <c r="C623" s="2" t="s">
        <v>3987</v>
      </c>
      <c r="D623" s="2" t="s">
        <v>3988</v>
      </c>
      <c r="E623" s="2" t="s">
        <v>3989</v>
      </c>
      <c r="F623" s="2" t="s">
        <v>53</v>
      </c>
      <c r="G623" s="2" t="s">
        <v>19</v>
      </c>
      <c r="H623" s="2">
        <v>34642</v>
      </c>
      <c r="I623" t="s">
        <v>6190</v>
      </c>
    </row>
    <row r="624" spans="1:9" x14ac:dyDescent="0.35">
      <c r="A624" s="2" t="s">
        <v>3991</v>
      </c>
      <c r="B624" s="2" t="s">
        <v>3992</v>
      </c>
      <c r="C624" s="2" t="s">
        <v>3993</v>
      </c>
      <c r="D624" s="2" t="s">
        <v>3994</v>
      </c>
      <c r="E624" s="2" t="s">
        <v>3995</v>
      </c>
      <c r="F624" s="2" t="s">
        <v>2998</v>
      </c>
      <c r="G624" s="2" t="s">
        <v>318</v>
      </c>
      <c r="H624" s="2" t="s">
        <v>395</v>
      </c>
      <c r="I624" t="s">
        <v>6191</v>
      </c>
    </row>
    <row r="625" spans="1:9" x14ac:dyDescent="0.35">
      <c r="A625" s="2" t="s">
        <v>3997</v>
      </c>
      <c r="B625" s="2" t="s">
        <v>3998</v>
      </c>
      <c r="C625" s="2" t="s">
        <v>3999</v>
      </c>
      <c r="D625" s="2" t="s">
        <v>4000</v>
      </c>
      <c r="E625" s="2" t="s">
        <v>4001</v>
      </c>
      <c r="F625" s="2" t="s">
        <v>189</v>
      </c>
      <c r="G625" s="2" t="s">
        <v>19</v>
      </c>
      <c r="H625" s="2">
        <v>97296</v>
      </c>
      <c r="I625" t="s">
        <v>6191</v>
      </c>
    </row>
    <row r="626" spans="1:9" x14ac:dyDescent="0.35">
      <c r="A626" s="2" t="s">
        <v>4003</v>
      </c>
      <c r="B626" s="2" t="s">
        <v>4004</v>
      </c>
      <c r="C626" s="2" t="s">
        <v>4005</v>
      </c>
      <c r="D626" s="2"/>
      <c r="E626" s="2" t="s">
        <v>4006</v>
      </c>
      <c r="F626" s="2" t="s">
        <v>107</v>
      </c>
      <c r="G626" s="2" t="s">
        <v>19</v>
      </c>
      <c r="H626" s="2">
        <v>89115</v>
      </c>
      <c r="I626" t="s">
        <v>6191</v>
      </c>
    </row>
    <row r="627" spans="1:9" x14ac:dyDescent="0.35">
      <c r="A627" s="2" t="s">
        <v>4008</v>
      </c>
      <c r="B627" s="2" t="s">
        <v>4009</v>
      </c>
      <c r="C627" s="2"/>
      <c r="D627" s="2" t="s">
        <v>4010</v>
      </c>
      <c r="E627" s="2" t="s">
        <v>4011</v>
      </c>
      <c r="F627" s="2" t="s">
        <v>100</v>
      </c>
      <c r="G627" s="2" t="s">
        <v>28</v>
      </c>
      <c r="H627" s="2" t="s">
        <v>101</v>
      </c>
      <c r="I627" t="s">
        <v>6191</v>
      </c>
    </row>
    <row r="628" spans="1:9" x14ac:dyDescent="0.35">
      <c r="A628" s="2" t="s">
        <v>4013</v>
      </c>
      <c r="B628" s="2" t="s">
        <v>4014</v>
      </c>
      <c r="C628" s="2" t="s">
        <v>4015</v>
      </c>
      <c r="D628" s="2"/>
      <c r="E628" s="2" t="s">
        <v>4016</v>
      </c>
      <c r="F628" s="2" t="s">
        <v>339</v>
      </c>
      <c r="G628" s="2" t="s">
        <v>318</v>
      </c>
      <c r="H628" s="2" t="s">
        <v>340</v>
      </c>
      <c r="I628" t="s">
        <v>6190</v>
      </c>
    </row>
    <row r="629" spans="1:9" x14ac:dyDescent="0.35">
      <c r="A629" s="2" t="s">
        <v>4018</v>
      </c>
      <c r="B629" s="2" t="s">
        <v>4019</v>
      </c>
      <c r="C629" s="2" t="s">
        <v>4020</v>
      </c>
      <c r="D629" s="2" t="s">
        <v>4021</v>
      </c>
      <c r="E629" s="2" t="s">
        <v>4022</v>
      </c>
      <c r="F629" s="2" t="s">
        <v>150</v>
      </c>
      <c r="G629" s="2" t="s">
        <v>19</v>
      </c>
      <c r="H629" s="2">
        <v>94159</v>
      </c>
      <c r="I629" t="s">
        <v>6191</v>
      </c>
    </row>
    <row r="630" spans="1:9" x14ac:dyDescent="0.35">
      <c r="A630" s="2" t="s">
        <v>4024</v>
      </c>
      <c r="B630" s="2" t="s">
        <v>4025</v>
      </c>
      <c r="C630" s="2" t="s">
        <v>4026</v>
      </c>
      <c r="D630" s="2" t="s">
        <v>4027</v>
      </c>
      <c r="E630" s="2" t="s">
        <v>4028</v>
      </c>
      <c r="F630" s="2" t="s">
        <v>108</v>
      </c>
      <c r="G630" s="2" t="s">
        <v>19</v>
      </c>
      <c r="H630" s="2">
        <v>15274</v>
      </c>
      <c r="I630" t="s">
        <v>6191</v>
      </c>
    </row>
    <row r="631" spans="1:9" x14ac:dyDescent="0.35">
      <c r="A631" s="2" t="s">
        <v>4030</v>
      </c>
      <c r="B631" s="2" t="s">
        <v>4031</v>
      </c>
      <c r="C631" s="2" t="s">
        <v>4032</v>
      </c>
      <c r="D631" s="2" t="s">
        <v>4033</v>
      </c>
      <c r="E631" s="2" t="s">
        <v>4034</v>
      </c>
      <c r="F631" s="2" t="s">
        <v>63</v>
      </c>
      <c r="G631" s="2" t="s">
        <v>19</v>
      </c>
      <c r="H631" s="2">
        <v>77281</v>
      </c>
      <c r="I631" t="s">
        <v>6190</v>
      </c>
    </row>
    <row r="632" spans="1:9" x14ac:dyDescent="0.35">
      <c r="A632" s="2" t="s">
        <v>4036</v>
      </c>
      <c r="B632" s="2" t="s">
        <v>4037</v>
      </c>
      <c r="C632" s="2" t="s">
        <v>4038</v>
      </c>
      <c r="D632" s="2" t="s">
        <v>4039</v>
      </c>
      <c r="E632" s="2" t="s">
        <v>4040</v>
      </c>
      <c r="F632" s="2" t="s">
        <v>4041</v>
      </c>
      <c r="G632" s="2" t="s">
        <v>318</v>
      </c>
      <c r="H632" s="2" t="s">
        <v>416</v>
      </c>
      <c r="I632" t="s">
        <v>6190</v>
      </c>
    </row>
    <row r="633" spans="1:9" x14ac:dyDescent="0.35">
      <c r="A633" s="2" t="s">
        <v>4042</v>
      </c>
      <c r="B633" s="2" t="s">
        <v>4043</v>
      </c>
      <c r="C633" s="2" t="s">
        <v>4044</v>
      </c>
      <c r="D633" s="2"/>
      <c r="E633" s="2" t="s">
        <v>4045</v>
      </c>
      <c r="F633" s="2" t="s">
        <v>271</v>
      </c>
      <c r="G633" s="2" t="s">
        <v>19</v>
      </c>
      <c r="H633" s="2">
        <v>33345</v>
      </c>
      <c r="I633" t="s">
        <v>6191</v>
      </c>
    </row>
    <row r="634" spans="1:9" x14ac:dyDescent="0.35">
      <c r="A634" s="2" t="s">
        <v>4046</v>
      </c>
      <c r="B634" s="2" t="s">
        <v>4047</v>
      </c>
      <c r="C634" s="2" t="s">
        <v>4048</v>
      </c>
      <c r="D634" s="2" t="s">
        <v>4049</v>
      </c>
      <c r="E634" s="2" t="s">
        <v>4050</v>
      </c>
      <c r="F634" s="2" t="s">
        <v>190</v>
      </c>
      <c r="G634" s="2" t="s">
        <v>19</v>
      </c>
      <c r="H634" s="2">
        <v>76210</v>
      </c>
      <c r="I634" t="s">
        <v>6191</v>
      </c>
    </row>
    <row r="635" spans="1:9" x14ac:dyDescent="0.35">
      <c r="A635" s="2" t="s">
        <v>4051</v>
      </c>
      <c r="B635" s="2" t="s">
        <v>4052</v>
      </c>
      <c r="C635" s="2" t="s">
        <v>4053</v>
      </c>
      <c r="D635" s="2" t="s">
        <v>4054</v>
      </c>
      <c r="E635" s="2" t="s">
        <v>4055</v>
      </c>
      <c r="F635" s="2" t="s">
        <v>488</v>
      </c>
      <c r="G635" s="2" t="s">
        <v>318</v>
      </c>
      <c r="H635" s="2" t="s">
        <v>363</v>
      </c>
      <c r="I635" t="s">
        <v>6190</v>
      </c>
    </row>
    <row r="636" spans="1:9" x14ac:dyDescent="0.35">
      <c r="A636" s="2" t="s">
        <v>4057</v>
      </c>
      <c r="B636" s="2" t="s">
        <v>4058</v>
      </c>
      <c r="C636" s="2" t="s">
        <v>4059</v>
      </c>
      <c r="D636" s="2" t="s">
        <v>4060</v>
      </c>
      <c r="E636" s="2" t="s">
        <v>4061</v>
      </c>
      <c r="F636" s="2" t="s">
        <v>27</v>
      </c>
      <c r="G636" s="2" t="s">
        <v>19</v>
      </c>
      <c r="H636" s="2">
        <v>90005</v>
      </c>
      <c r="I636" t="s">
        <v>6191</v>
      </c>
    </row>
    <row r="637" spans="1:9" x14ac:dyDescent="0.35">
      <c r="A637" s="2" t="s">
        <v>4063</v>
      </c>
      <c r="B637" s="2" t="s">
        <v>4064</v>
      </c>
      <c r="C637" s="2" t="s">
        <v>4065</v>
      </c>
      <c r="D637" s="2" t="s">
        <v>4066</v>
      </c>
      <c r="E637" s="2" t="s">
        <v>4067</v>
      </c>
      <c r="F637" s="2" t="s">
        <v>202</v>
      </c>
      <c r="G637" s="2" t="s">
        <v>19</v>
      </c>
      <c r="H637" s="2">
        <v>18706</v>
      </c>
      <c r="I637" t="s">
        <v>6191</v>
      </c>
    </row>
    <row r="638" spans="1:9" x14ac:dyDescent="0.35">
      <c r="A638" s="2" t="s">
        <v>4069</v>
      </c>
      <c r="B638" s="2" t="s">
        <v>4070</v>
      </c>
      <c r="C638" s="2" t="s">
        <v>4071</v>
      </c>
      <c r="D638" s="2" t="s">
        <v>4072</v>
      </c>
      <c r="E638" s="2" t="s">
        <v>4073</v>
      </c>
      <c r="F638" s="2" t="s">
        <v>190</v>
      </c>
      <c r="G638" s="2" t="s">
        <v>19</v>
      </c>
      <c r="H638" s="2">
        <v>76205</v>
      </c>
      <c r="I638" t="s">
        <v>6191</v>
      </c>
    </row>
    <row r="639" spans="1:9" x14ac:dyDescent="0.35">
      <c r="A639" s="2" t="s">
        <v>4075</v>
      </c>
      <c r="B639" s="2" t="s">
        <v>4076</v>
      </c>
      <c r="C639" s="2" t="s">
        <v>4077</v>
      </c>
      <c r="D639" s="2" t="s">
        <v>4078</v>
      </c>
      <c r="E639" s="2" t="s">
        <v>4079</v>
      </c>
      <c r="F639" s="2" t="s">
        <v>37</v>
      </c>
      <c r="G639" s="2" t="s">
        <v>19</v>
      </c>
      <c r="H639" s="2">
        <v>64082</v>
      </c>
      <c r="I639" t="s">
        <v>6190</v>
      </c>
    </row>
    <row r="640" spans="1:9" x14ac:dyDescent="0.35">
      <c r="A640" s="2" t="s">
        <v>4081</v>
      </c>
      <c r="B640" s="2" t="s">
        <v>4082</v>
      </c>
      <c r="C640" s="2" t="s">
        <v>4083</v>
      </c>
      <c r="D640" s="2" t="s">
        <v>4084</v>
      </c>
      <c r="E640" s="2" t="s">
        <v>4085</v>
      </c>
      <c r="F640" s="2" t="s">
        <v>88</v>
      </c>
      <c r="G640" s="2" t="s">
        <v>19</v>
      </c>
      <c r="H640" s="2">
        <v>72209</v>
      </c>
      <c r="I640" t="s">
        <v>6190</v>
      </c>
    </row>
    <row r="641" spans="1:9" x14ac:dyDescent="0.35">
      <c r="A641" s="2" t="s">
        <v>4087</v>
      </c>
      <c r="B641" s="2" t="s">
        <v>4088</v>
      </c>
      <c r="C641" s="2" t="s">
        <v>4089</v>
      </c>
      <c r="D641" s="2" t="s">
        <v>4090</v>
      </c>
      <c r="E641" s="2" t="s">
        <v>4091</v>
      </c>
      <c r="F641" s="2" t="s">
        <v>4092</v>
      </c>
      <c r="G641" s="2" t="s">
        <v>318</v>
      </c>
      <c r="H641" s="2" t="s">
        <v>324</v>
      </c>
      <c r="I641" t="s">
        <v>6190</v>
      </c>
    </row>
    <row r="642" spans="1:9" x14ac:dyDescent="0.35">
      <c r="A642" s="2" t="s">
        <v>4094</v>
      </c>
      <c r="B642" s="2" t="s">
        <v>4095</v>
      </c>
      <c r="C642" s="2"/>
      <c r="D642" s="2" t="s">
        <v>4096</v>
      </c>
      <c r="E642" s="2" t="s">
        <v>4097</v>
      </c>
      <c r="F642" s="2" t="s">
        <v>3664</v>
      </c>
      <c r="G642" s="2" t="s">
        <v>318</v>
      </c>
      <c r="H642" s="2" t="s">
        <v>398</v>
      </c>
      <c r="I642" t="s">
        <v>6190</v>
      </c>
    </row>
    <row r="643" spans="1:9" x14ac:dyDescent="0.35">
      <c r="A643" s="2" t="s">
        <v>4099</v>
      </c>
      <c r="B643" s="2" t="s">
        <v>4100</v>
      </c>
      <c r="C643" s="2" t="s">
        <v>4101</v>
      </c>
      <c r="D643" s="2" t="s">
        <v>4102</v>
      </c>
      <c r="E643" s="2" t="s">
        <v>4103</v>
      </c>
      <c r="F643" s="2" t="s">
        <v>179</v>
      </c>
      <c r="G643" s="2" t="s">
        <v>19</v>
      </c>
      <c r="H643" s="2">
        <v>16534</v>
      </c>
      <c r="I643" t="s">
        <v>6190</v>
      </c>
    </row>
    <row r="644" spans="1:9" x14ac:dyDescent="0.35">
      <c r="A644" s="2" t="s">
        <v>4105</v>
      </c>
      <c r="B644" s="2" t="s">
        <v>4106</v>
      </c>
      <c r="C644" s="2"/>
      <c r="D644" s="2" t="s">
        <v>4107</v>
      </c>
      <c r="E644" s="2" t="s">
        <v>4108</v>
      </c>
      <c r="F644" s="2" t="s">
        <v>280</v>
      </c>
      <c r="G644" s="2" t="s">
        <v>28</v>
      </c>
      <c r="H644" s="2" t="s">
        <v>310</v>
      </c>
      <c r="I644" t="s">
        <v>6191</v>
      </c>
    </row>
    <row r="645" spans="1:9" x14ac:dyDescent="0.35">
      <c r="A645" s="2" t="s">
        <v>4110</v>
      </c>
      <c r="B645" s="2" t="s">
        <v>4111</v>
      </c>
      <c r="C645" s="2" t="s">
        <v>4112</v>
      </c>
      <c r="D645" s="2" t="s">
        <v>4113</v>
      </c>
      <c r="E645" s="2" t="s">
        <v>4114</v>
      </c>
      <c r="F645" s="2" t="s">
        <v>108</v>
      </c>
      <c r="G645" s="2" t="s">
        <v>19</v>
      </c>
      <c r="H645" s="2">
        <v>15255</v>
      </c>
      <c r="I645" t="s">
        <v>6190</v>
      </c>
    </row>
    <row r="646" spans="1:9" x14ac:dyDescent="0.35">
      <c r="A646" s="2" t="s">
        <v>4116</v>
      </c>
      <c r="B646" s="2" t="s">
        <v>4117</v>
      </c>
      <c r="C646" s="2" t="s">
        <v>4118</v>
      </c>
      <c r="D646" s="2" t="s">
        <v>4119</v>
      </c>
      <c r="E646" s="2" t="s">
        <v>4120</v>
      </c>
      <c r="F646" s="2" t="s">
        <v>4121</v>
      </c>
      <c r="G646" s="2" t="s">
        <v>28</v>
      </c>
      <c r="H646" s="2" t="s">
        <v>4122</v>
      </c>
      <c r="I646" t="s">
        <v>6190</v>
      </c>
    </row>
    <row r="647" spans="1:9" x14ac:dyDescent="0.35">
      <c r="A647" s="2" t="s">
        <v>4124</v>
      </c>
      <c r="B647" s="2" t="s">
        <v>4125</v>
      </c>
      <c r="C647" s="2" t="s">
        <v>4126</v>
      </c>
      <c r="D647" s="2"/>
      <c r="E647" s="2" t="s">
        <v>4127</v>
      </c>
      <c r="F647" s="2" t="s">
        <v>52</v>
      </c>
      <c r="G647" s="2" t="s">
        <v>19</v>
      </c>
      <c r="H647" s="2">
        <v>75260</v>
      </c>
      <c r="I647" t="s">
        <v>6190</v>
      </c>
    </row>
    <row r="648" spans="1:9" x14ac:dyDescent="0.35">
      <c r="A648" s="2" t="s">
        <v>4129</v>
      </c>
      <c r="B648" s="2" t="s">
        <v>4130</v>
      </c>
      <c r="C648" s="2"/>
      <c r="D648" s="2" t="s">
        <v>4131</v>
      </c>
      <c r="E648" s="2" t="s">
        <v>4132</v>
      </c>
      <c r="F648" s="2" t="s">
        <v>92</v>
      </c>
      <c r="G648" s="2" t="s">
        <v>19</v>
      </c>
      <c r="H648" s="2">
        <v>33233</v>
      </c>
      <c r="I648" t="s">
        <v>6191</v>
      </c>
    </row>
    <row r="649" spans="1:9" x14ac:dyDescent="0.35">
      <c r="A649" s="2" t="s">
        <v>4134</v>
      </c>
      <c r="B649" s="2" t="s">
        <v>4135</v>
      </c>
      <c r="C649" s="2" t="s">
        <v>4136</v>
      </c>
      <c r="D649" s="2" t="s">
        <v>4137</v>
      </c>
      <c r="E649" s="2" t="s">
        <v>4138</v>
      </c>
      <c r="F649" s="2" t="s">
        <v>467</v>
      </c>
      <c r="G649" s="2" t="s">
        <v>19</v>
      </c>
      <c r="H649" s="2">
        <v>76905</v>
      </c>
      <c r="I649" t="s">
        <v>6190</v>
      </c>
    </row>
    <row r="650" spans="1:9" x14ac:dyDescent="0.35">
      <c r="A650" s="2" t="s">
        <v>4140</v>
      </c>
      <c r="B650" s="2" t="s">
        <v>4141</v>
      </c>
      <c r="C650" s="2" t="s">
        <v>4142</v>
      </c>
      <c r="D650" s="2" t="s">
        <v>4143</v>
      </c>
      <c r="E650" s="2" t="s">
        <v>4144</v>
      </c>
      <c r="F650" s="2" t="s">
        <v>198</v>
      </c>
      <c r="G650" s="2" t="s">
        <v>19</v>
      </c>
      <c r="H650" s="2">
        <v>12205</v>
      </c>
      <c r="I650" t="s">
        <v>6190</v>
      </c>
    </row>
    <row r="651" spans="1:9" x14ac:dyDescent="0.35">
      <c r="A651" s="2" t="s">
        <v>4146</v>
      </c>
      <c r="B651" s="2" t="s">
        <v>4147</v>
      </c>
      <c r="C651" s="2" t="s">
        <v>4148</v>
      </c>
      <c r="D651" s="2" t="s">
        <v>4149</v>
      </c>
      <c r="E651" s="2" t="s">
        <v>4150</v>
      </c>
      <c r="F651" s="2" t="s">
        <v>279</v>
      </c>
      <c r="G651" s="2" t="s">
        <v>28</v>
      </c>
      <c r="H651" s="2" t="s">
        <v>210</v>
      </c>
      <c r="I651" t="s">
        <v>6190</v>
      </c>
    </row>
    <row r="652" spans="1:9" x14ac:dyDescent="0.35">
      <c r="A652" s="2" t="s">
        <v>4152</v>
      </c>
      <c r="B652" s="2" t="s">
        <v>4153</v>
      </c>
      <c r="C652" s="2" t="s">
        <v>4154</v>
      </c>
      <c r="D652" s="2" t="s">
        <v>4155</v>
      </c>
      <c r="E652" s="2" t="s">
        <v>4156</v>
      </c>
      <c r="F652" s="2" t="s">
        <v>39</v>
      </c>
      <c r="G652" s="2" t="s">
        <v>19</v>
      </c>
      <c r="H652" s="2">
        <v>43240</v>
      </c>
      <c r="I652" t="s">
        <v>6191</v>
      </c>
    </row>
    <row r="653" spans="1:9" x14ac:dyDescent="0.35">
      <c r="A653" s="2" t="s">
        <v>4158</v>
      </c>
      <c r="B653" s="2" t="s">
        <v>4159</v>
      </c>
      <c r="C653" s="2" t="s">
        <v>4160</v>
      </c>
      <c r="D653" s="2" t="s">
        <v>4161</v>
      </c>
      <c r="E653" s="2" t="s">
        <v>4162</v>
      </c>
      <c r="F653" s="2" t="s">
        <v>354</v>
      </c>
      <c r="G653" s="2" t="s">
        <v>28</v>
      </c>
      <c r="H653" s="2" t="s">
        <v>355</v>
      </c>
      <c r="I653" t="s">
        <v>6191</v>
      </c>
    </row>
    <row r="654" spans="1:9" x14ac:dyDescent="0.35">
      <c r="A654" s="2" t="s">
        <v>4164</v>
      </c>
      <c r="B654" s="2" t="s">
        <v>4165</v>
      </c>
      <c r="C654" s="2" t="s">
        <v>4166</v>
      </c>
      <c r="D654" s="2" t="s">
        <v>4167</v>
      </c>
      <c r="E654" s="2" t="s">
        <v>4168</v>
      </c>
      <c r="F654" s="2" t="s">
        <v>153</v>
      </c>
      <c r="G654" s="2" t="s">
        <v>19</v>
      </c>
      <c r="H654" s="2">
        <v>92883</v>
      </c>
      <c r="I654" t="s">
        <v>6190</v>
      </c>
    </row>
    <row r="655" spans="1:9" x14ac:dyDescent="0.35">
      <c r="A655" s="2" t="s">
        <v>4170</v>
      </c>
      <c r="B655" s="2" t="s">
        <v>4171</v>
      </c>
      <c r="C655" s="2"/>
      <c r="D655" s="2" t="s">
        <v>4172</v>
      </c>
      <c r="E655" s="2" t="s">
        <v>4173</v>
      </c>
      <c r="F655" s="2" t="s">
        <v>47</v>
      </c>
      <c r="G655" s="2" t="s">
        <v>19</v>
      </c>
      <c r="H655" s="2">
        <v>20436</v>
      </c>
      <c r="I655" t="s">
        <v>6191</v>
      </c>
    </row>
    <row r="656" spans="1:9" x14ac:dyDescent="0.35">
      <c r="A656" s="2" t="s">
        <v>4175</v>
      </c>
      <c r="B656" s="2" t="s">
        <v>4176</v>
      </c>
      <c r="C656" s="2" t="s">
        <v>4177</v>
      </c>
      <c r="D656" s="2"/>
      <c r="E656" s="2" t="s">
        <v>4178</v>
      </c>
      <c r="F656" s="2" t="s">
        <v>461</v>
      </c>
      <c r="G656" s="2" t="s">
        <v>318</v>
      </c>
      <c r="H656" s="2" t="s">
        <v>330</v>
      </c>
      <c r="I656" t="s">
        <v>6191</v>
      </c>
    </row>
    <row r="657" spans="1:9" x14ac:dyDescent="0.35">
      <c r="A657" s="2" t="s">
        <v>4180</v>
      </c>
      <c r="B657" s="2" t="s">
        <v>4181</v>
      </c>
      <c r="C657" s="2" t="s">
        <v>4182</v>
      </c>
      <c r="D657" s="2" t="s">
        <v>4183</v>
      </c>
      <c r="E657" s="2" t="s">
        <v>4184</v>
      </c>
      <c r="F657" s="2" t="s">
        <v>260</v>
      </c>
      <c r="G657" s="2" t="s">
        <v>19</v>
      </c>
      <c r="H657" s="2">
        <v>43610</v>
      </c>
      <c r="I657" t="s">
        <v>6191</v>
      </c>
    </row>
    <row r="658" spans="1:9" x14ac:dyDescent="0.35">
      <c r="A658" s="2" t="s">
        <v>4186</v>
      </c>
      <c r="B658" s="2" t="s">
        <v>4187</v>
      </c>
      <c r="C658" s="2" t="s">
        <v>4188</v>
      </c>
      <c r="D658" s="2" t="s">
        <v>4189</v>
      </c>
      <c r="E658" s="2" t="s">
        <v>4190</v>
      </c>
      <c r="F658" s="2" t="s">
        <v>47</v>
      </c>
      <c r="G658" s="2" t="s">
        <v>19</v>
      </c>
      <c r="H658" s="2">
        <v>20088</v>
      </c>
      <c r="I658" t="s">
        <v>6191</v>
      </c>
    </row>
    <row r="659" spans="1:9" x14ac:dyDescent="0.35">
      <c r="A659" s="2" t="s">
        <v>4192</v>
      </c>
      <c r="B659" s="2" t="s">
        <v>4193</v>
      </c>
      <c r="C659" s="2" t="s">
        <v>4194</v>
      </c>
      <c r="D659" s="2"/>
      <c r="E659" s="2" t="s">
        <v>4195</v>
      </c>
      <c r="F659" s="2" t="s">
        <v>186</v>
      </c>
      <c r="G659" s="2" t="s">
        <v>19</v>
      </c>
      <c r="H659" s="2">
        <v>52405</v>
      </c>
      <c r="I659" t="s">
        <v>6190</v>
      </c>
    </row>
    <row r="660" spans="1:9" x14ac:dyDescent="0.35">
      <c r="A660" s="2" t="s">
        <v>4197</v>
      </c>
      <c r="B660" s="2" t="s">
        <v>4198</v>
      </c>
      <c r="C660" s="2" t="s">
        <v>4199</v>
      </c>
      <c r="D660" s="2"/>
      <c r="E660" s="2" t="s">
        <v>4200</v>
      </c>
      <c r="F660" s="2" t="s">
        <v>133</v>
      </c>
      <c r="G660" s="2" t="s">
        <v>19</v>
      </c>
      <c r="H660" s="2">
        <v>80045</v>
      </c>
      <c r="I660" t="s">
        <v>6191</v>
      </c>
    </row>
    <row r="661" spans="1:9" x14ac:dyDescent="0.35">
      <c r="A661" s="2" t="s">
        <v>4202</v>
      </c>
      <c r="B661" s="2" t="s">
        <v>4203</v>
      </c>
      <c r="C661" s="2" t="s">
        <v>4204</v>
      </c>
      <c r="D661" s="2" t="s">
        <v>4205</v>
      </c>
      <c r="E661" s="2" t="s">
        <v>4206</v>
      </c>
      <c r="F661" s="2" t="s">
        <v>256</v>
      </c>
      <c r="G661" s="2" t="s">
        <v>19</v>
      </c>
      <c r="H661" s="2">
        <v>94089</v>
      </c>
      <c r="I661" t="s">
        <v>6190</v>
      </c>
    </row>
    <row r="662" spans="1:9" x14ac:dyDescent="0.35">
      <c r="A662" s="2" t="s">
        <v>4208</v>
      </c>
      <c r="B662" s="2" t="s">
        <v>4209</v>
      </c>
      <c r="C662" s="2"/>
      <c r="D662" s="2"/>
      <c r="E662" s="2" t="s">
        <v>4210</v>
      </c>
      <c r="F662" s="2" t="s">
        <v>375</v>
      </c>
      <c r="G662" s="2" t="s">
        <v>318</v>
      </c>
      <c r="H662" s="2" t="s">
        <v>376</v>
      </c>
      <c r="I662" t="s">
        <v>6190</v>
      </c>
    </row>
    <row r="663" spans="1:9" x14ac:dyDescent="0.35">
      <c r="A663" s="2" t="s">
        <v>4212</v>
      </c>
      <c r="B663" s="2" t="s">
        <v>4213</v>
      </c>
      <c r="C663" s="2" t="s">
        <v>4214</v>
      </c>
      <c r="D663" s="2" t="s">
        <v>4215</v>
      </c>
      <c r="E663" s="2" t="s">
        <v>4216</v>
      </c>
      <c r="F663" s="2" t="s">
        <v>397</v>
      </c>
      <c r="G663" s="2" t="s">
        <v>318</v>
      </c>
      <c r="H663" s="2" t="s">
        <v>398</v>
      </c>
      <c r="I663" t="s">
        <v>6190</v>
      </c>
    </row>
    <row r="664" spans="1:9" x14ac:dyDescent="0.35">
      <c r="A664" s="2" t="s">
        <v>4218</v>
      </c>
      <c r="B664" s="2" t="s">
        <v>4219</v>
      </c>
      <c r="C664" s="2" t="s">
        <v>4220</v>
      </c>
      <c r="D664" s="2" t="s">
        <v>4221</v>
      </c>
      <c r="E664" s="2" t="s">
        <v>4222</v>
      </c>
      <c r="F664" s="2" t="s">
        <v>174</v>
      </c>
      <c r="G664" s="2" t="s">
        <v>19</v>
      </c>
      <c r="H664" s="2">
        <v>48930</v>
      </c>
      <c r="I664" t="s">
        <v>6191</v>
      </c>
    </row>
    <row r="665" spans="1:9" x14ac:dyDescent="0.35">
      <c r="A665" s="2" t="s">
        <v>4224</v>
      </c>
      <c r="B665" s="2" t="s">
        <v>4225</v>
      </c>
      <c r="C665" s="2" t="s">
        <v>4226</v>
      </c>
      <c r="D665" s="2" t="s">
        <v>4227</v>
      </c>
      <c r="E665" s="2" t="s">
        <v>4228</v>
      </c>
      <c r="F665" s="2" t="s">
        <v>63</v>
      </c>
      <c r="G665" s="2" t="s">
        <v>19</v>
      </c>
      <c r="H665" s="2">
        <v>77281</v>
      </c>
      <c r="I665" t="s">
        <v>6190</v>
      </c>
    </row>
    <row r="666" spans="1:9" x14ac:dyDescent="0.35">
      <c r="A666" s="2" t="s">
        <v>4230</v>
      </c>
      <c r="B666" s="2" t="s">
        <v>4231</v>
      </c>
      <c r="C666" s="2" t="s">
        <v>4232</v>
      </c>
      <c r="D666" s="2"/>
      <c r="E666" s="2" t="s">
        <v>4233</v>
      </c>
      <c r="F666" s="2" t="s">
        <v>61</v>
      </c>
      <c r="G666" s="2" t="s">
        <v>19</v>
      </c>
      <c r="H666" s="2">
        <v>37131</v>
      </c>
      <c r="I666" t="s">
        <v>6191</v>
      </c>
    </row>
    <row r="667" spans="1:9" x14ac:dyDescent="0.35">
      <c r="A667" s="2" t="s">
        <v>4235</v>
      </c>
      <c r="B667" s="2" t="s">
        <v>4236</v>
      </c>
      <c r="C667" s="2" t="s">
        <v>4237</v>
      </c>
      <c r="D667" s="2"/>
      <c r="E667" s="2" t="s">
        <v>4238</v>
      </c>
      <c r="F667" s="2" t="s">
        <v>48</v>
      </c>
      <c r="G667" s="2" t="s">
        <v>19</v>
      </c>
      <c r="H667" s="2">
        <v>25362</v>
      </c>
      <c r="I667" t="s">
        <v>6191</v>
      </c>
    </row>
    <row r="668" spans="1:9" x14ac:dyDescent="0.35">
      <c r="A668" s="2" t="s">
        <v>4240</v>
      </c>
      <c r="B668" s="2" t="s">
        <v>4241</v>
      </c>
      <c r="C668" s="2" t="s">
        <v>4242</v>
      </c>
      <c r="D668" s="2" t="s">
        <v>4243</v>
      </c>
      <c r="E668" s="2" t="s">
        <v>4244</v>
      </c>
      <c r="F668" s="2" t="s">
        <v>179</v>
      </c>
      <c r="G668" s="2" t="s">
        <v>19</v>
      </c>
      <c r="H668" s="2">
        <v>16534</v>
      </c>
      <c r="I668" t="s">
        <v>6191</v>
      </c>
    </row>
    <row r="669" spans="1:9" x14ac:dyDescent="0.35">
      <c r="A669" s="2" t="s">
        <v>4245</v>
      </c>
      <c r="B669" s="2" t="s">
        <v>4246</v>
      </c>
      <c r="C669" s="2" t="s">
        <v>4247</v>
      </c>
      <c r="D669" s="2" t="s">
        <v>4248</v>
      </c>
      <c r="E669" s="2" t="s">
        <v>4249</v>
      </c>
      <c r="F669" s="2" t="s">
        <v>93</v>
      </c>
      <c r="G669" s="2" t="s">
        <v>19</v>
      </c>
      <c r="H669" s="2">
        <v>39204</v>
      </c>
      <c r="I669" t="s">
        <v>6190</v>
      </c>
    </row>
    <row r="670" spans="1:9" x14ac:dyDescent="0.35">
      <c r="A670" s="2" t="s">
        <v>4251</v>
      </c>
      <c r="B670" s="2" t="s">
        <v>4252</v>
      </c>
      <c r="C670" s="2" t="s">
        <v>4253</v>
      </c>
      <c r="D670" s="2" t="s">
        <v>4254</v>
      </c>
      <c r="E670" s="2" t="s">
        <v>4255</v>
      </c>
      <c r="F670" s="2" t="s">
        <v>297</v>
      </c>
      <c r="G670" s="2" t="s">
        <v>19</v>
      </c>
      <c r="H670" s="2">
        <v>79491</v>
      </c>
      <c r="I670" t="s">
        <v>6191</v>
      </c>
    </row>
    <row r="671" spans="1:9" x14ac:dyDescent="0.35">
      <c r="A671" s="2" t="s">
        <v>4257</v>
      </c>
      <c r="B671" s="2" t="s">
        <v>4258</v>
      </c>
      <c r="C671" s="2" t="s">
        <v>4259</v>
      </c>
      <c r="D671" s="2" t="s">
        <v>4260</v>
      </c>
      <c r="E671" s="2" t="s">
        <v>4261</v>
      </c>
      <c r="F671" s="2" t="s">
        <v>401</v>
      </c>
      <c r="G671" s="2" t="s">
        <v>318</v>
      </c>
      <c r="H671" s="2" t="s">
        <v>402</v>
      </c>
      <c r="I671" t="s">
        <v>6191</v>
      </c>
    </row>
    <row r="672" spans="1:9" x14ac:dyDescent="0.35">
      <c r="A672" s="2" t="s">
        <v>4263</v>
      </c>
      <c r="B672" s="2" t="s">
        <v>4264</v>
      </c>
      <c r="C672" s="2" t="s">
        <v>4265</v>
      </c>
      <c r="D672" s="2" t="s">
        <v>4266</v>
      </c>
      <c r="E672" s="2" t="s">
        <v>4267</v>
      </c>
      <c r="F672" s="2" t="s">
        <v>31</v>
      </c>
      <c r="G672" s="2" t="s">
        <v>19</v>
      </c>
      <c r="H672" s="2">
        <v>27717</v>
      </c>
      <c r="I672" t="s">
        <v>6190</v>
      </c>
    </row>
    <row r="673" spans="1:9" x14ac:dyDescent="0.35">
      <c r="A673" s="2" t="s">
        <v>4269</v>
      </c>
      <c r="B673" s="2" t="s">
        <v>4270</v>
      </c>
      <c r="C673" s="2" t="s">
        <v>4271</v>
      </c>
      <c r="D673" s="2" t="s">
        <v>4272</v>
      </c>
      <c r="E673" s="2" t="s">
        <v>4273</v>
      </c>
      <c r="F673" s="2" t="s">
        <v>275</v>
      </c>
      <c r="G673" s="2" t="s">
        <v>19</v>
      </c>
      <c r="H673" s="2">
        <v>29505</v>
      </c>
      <c r="I673" t="s">
        <v>6191</v>
      </c>
    </row>
    <row r="674" spans="1:9" x14ac:dyDescent="0.35">
      <c r="A674" s="2" t="s">
        <v>4275</v>
      </c>
      <c r="B674" s="2" t="s">
        <v>4276</v>
      </c>
      <c r="C674" s="2" t="s">
        <v>4277</v>
      </c>
      <c r="D674" s="2" t="s">
        <v>4278</v>
      </c>
      <c r="E674" s="2" t="s">
        <v>4279</v>
      </c>
      <c r="F674" s="2" t="s">
        <v>79</v>
      </c>
      <c r="G674" s="2" t="s">
        <v>19</v>
      </c>
      <c r="H674" s="2">
        <v>13205</v>
      </c>
      <c r="I674" t="s">
        <v>6190</v>
      </c>
    </row>
    <row r="675" spans="1:9" x14ac:dyDescent="0.35">
      <c r="A675" s="2" t="s">
        <v>4281</v>
      </c>
      <c r="B675" s="2" t="s">
        <v>4282</v>
      </c>
      <c r="C675" s="2" t="s">
        <v>4283</v>
      </c>
      <c r="D675" s="2" t="s">
        <v>4284</v>
      </c>
      <c r="E675" s="2" t="s">
        <v>4285</v>
      </c>
      <c r="F675" s="2" t="s">
        <v>259</v>
      </c>
      <c r="G675" s="2" t="s">
        <v>19</v>
      </c>
      <c r="H675" s="2">
        <v>30245</v>
      </c>
      <c r="I675" t="s">
        <v>6191</v>
      </c>
    </row>
    <row r="676" spans="1:9" x14ac:dyDescent="0.35">
      <c r="A676" s="2" t="s">
        <v>4287</v>
      </c>
      <c r="B676" s="2" t="s">
        <v>4288</v>
      </c>
      <c r="C676" s="2" t="s">
        <v>4289</v>
      </c>
      <c r="D676" s="2"/>
      <c r="E676" s="2" t="s">
        <v>4290</v>
      </c>
      <c r="F676" s="2" t="s">
        <v>63</v>
      </c>
      <c r="G676" s="2" t="s">
        <v>19</v>
      </c>
      <c r="H676" s="2">
        <v>77070</v>
      </c>
      <c r="I676" t="s">
        <v>6190</v>
      </c>
    </row>
    <row r="677" spans="1:9" x14ac:dyDescent="0.35">
      <c r="A677" s="2" t="s">
        <v>4292</v>
      </c>
      <c r="B677" s="2" t="s">
        <v>4293</v>
      </c>
      <c r="C677" s="2" t="s">
        <v>4294</v>
      </c>
      <c r="D677" s="2" t="s">
        <v>4295</v>
      </c>
      <c r="E677" s="2" t="s">
        <v>4296</v>
      </c>
      <c r="F677" s="2" t="s">
        <v>116</v>
      </c>
      <c r="G677" s="2" t="s">
        <v>19</v>
      </c>
      <c r="H677" s="2">
        <v>66160</v>
      </c>
      <c r="I677" t="s">
        <v>6190</v>
      </c>
    </row>
    <row r="678" spans="1:9" x14ac:dyDescent="0.35">
      <c r="A678" s="2" t="s">
        <v>4298</v>
      </c>
      <c r="B678" s="2" t="s">
        <v>4299</v>
      </c>
      <c r="C678" s="2" t="s">
        <v>4300</v>
      </c>
      <c r="D678" s="2" t="s">
        <v>4301</v>
      </c>
      <c r="E678" s="2" t="s">
        <v>4302</v>
      </c>
      <c r="F678" s="2" t="s">
        <v>396</v>
      </c>
      <c r="G678" s="2" t="s">
        <v>19</v>
      </c>
      <c r="H678" s="2">
        <v>34282</v>
      </c>
      <c r="I678" t="s">
        <v>6190</v>
      </c>
    </row>
    <row r="679" spans="1:9" x14ac:dyDescent="0.35">
      <c r="A679" s="2" t="s">
        <v>4304</v>
      </c>
      <c r="B679" s="2" t="s">
        <v>4305</v>
      </c>
      <c r="C679" s="2"/>
      <c r="D679" s="2" t="s">
        <v>4306</v>
      </c>
      <c r="E679" s="2" t="s">
        <v>4307</v>
      </c>
      <c r="F679" s="2" t="s">
        <v>313</v>
      </c>
      <c r="G679" s="2" t="s">
        <v>19</v>
      </c>
      <c r="H679" s="2">
        <v>18105</v>
      </c>
      <c r="I679" t="s">
        <v>6190</v>
      </c>
    </row>
    <row r="680" spans="1:9" x14ac:dyDescent="0.35">
      <c r="A680" s="2" t="s">
        <v>4309</v>
      </c>
      <c r="B680" s="2" t="s">
        <v>4310</v>
      </c>
      <c r="C680" s="2"/>
      <c r="D680" s="2" t="s">
        <v>4311</v>
      </c>
      <c r="E680" s="2" t="s">
        <v>4312</v>
      </c>
      <c r="F680" s="2" t="s">
        <v>214</v>
      </c>
      <c r="G680" s="2" t="s">
        <v>19</v>
      </c>
      <c r="H680" s="2">
        <v>23663</v>
      </c>
      <c r="I680" t="s">
        <v>6191</v>
      </c>
    </row>
    <row r="681" spans="1:9" x14ac:dyDescent="0.35">
      <c r="A681" s="2" t="s">
        <v>4314</v>
      </c>
      <c r="B681" s="2" t="s">
        <v>4315</v>
      </c>
      <c r="C681" s="2" t="s">
        <v>4316</v>
      </c>
      <c r="D681" s="2" t="s">
        <v>4317</v>
      </c>
      <c r="E681" s="2" t="s">
        <v>4318</v>
      </c>
      <c r="F681" s="2" t="s">
        <v>469</v>
      </c>
      <c r="G681" s="2" t="s">
        <v>318</v>
      </c>
      <c r="H681" s="2" t="s">
        <v>470</v>
      </c>
      <c r="I681" t="s">
        <v>6191</v>
      </c>
    </row>
    <row r="682" spans="1:9" x14ac:dyDescent="0.35">
      <c r="A682" s="2" t="s">
        <v>4320</v>
      </c>
      <c r="B682" s="2" t="s">
        <v>4321</v>
      </c>
      <c r="C682" s="2" t="s">
        <v>4322</v>
      </c>
      <c r="D682" s="2" t="s">
        <v>4323</v>
      </c>
      <c r="E682" s="2" t="s">
        <v>4324</v>
      </c>
      <c r="F682" s="2" t="s">
        <v>191</v>
      </c>
      <c r="G682" s="2" t="s">
        <v>19</v>
      </c>
      <c r="H682" s="2">
        <v>67260</v>
      </c>
      <c r="I682" t="s">
        <v>6190</v>
      </c>
    </row>
    <row r="683" spans="1:9" x14ac:dyDescent="0.35">
      <c r="A683" s="2" t="s">
        <v>4326</v>
      </c>
      <c r="B683" s="2" t="s">
        <v>4327</v>
      </c>
      <c r="C683" s="2" t="s">
        <v>4328</v>
      </c>
      <c r="D683" s="2" t="s">
        <v>4329</v>
      </c>
      <c r="E683" s="2" t="s">
        <v>4330</v>
      </c>
      <c r="F683" s="2" t="s">
        <v>279</v>
      </c>
      <c r="G683" s="2" t="s">
        <v>28</v>
      </c>
      <c r="H683" s="2" t="s">
        <v>210</v>
      </c>
      <c r="I683" t="s">
        <v>6191</v>
      </c>
    </row>
    <row r="684" spans="1:9" x14ac:dyDescent="0.35">
      <c r="A684" s="2" t="s">
        <v>4332</v>
      </c>
      <c r="B684" s="2" t="s">
        <v>4333</v>
      </c>
      <c r="C684" s="2" t="s">
        <v>4334</v>
      </c>
      <c r="D684" s="2"/>
      <c r="E684" s="2" t="s">
        <v>4335</v>
      </c>
      <c r="F684" s="2" t="s">
        <v>170</v>
      </c>
      <c r="G684" s="2" t="s">
        <v>19</v>
      </c>
      <c r="H684" s="2">
        <v>6816</v>
      </c>
      <c r="I684" t="s">
        <v>6191</v>
      </c>
    </row>
    <row r="685" spans="1:9" x14ac:dyDescent="0.35">
      <c r="A685" s="2" t="s">
        <v>4337</v>
      </c>
      <c r="B685" s="2" t="s">
        <v>4338</v>
      </c>
      <c r="C685" s="2" t="s">
        <v>4339</v>
      </c>
      <c r="D685" s="2" t="s">
        <v>4340</v>
      </c>
      <c r="E685" s="2" t="s">
        <v>4341</v>
      </c>
      <c r="F685" s="2" t="s">
        <v>248</v>
      </c>
      <c r="G685" s="2" t="s">
        <v>28</v>
      </c>
      <c r="H685" s="2" t="s">
        <v>249</v>
      </c>
      <c r="I685" t="s">
        <v>6190</v>
      </c>
    </row>
    <row r="686" spans="1:9" x14ac:dyDescent="0.35">
      <c r="A686" s="2" t="s">
        <v>4343</v>
      </c>
      <c r="B686" s="2" t="s">
        <v>4344</v>
      </c>
      <c r="C686" s="2" t="s">
        <v>4345</v>
      </c>
      <c r="D686" s="2" t="s">
        <v>4346</v>
      </c>
      <c r="E686" s="2" t="s">
        <v>4347</v>
      </c>
      <c r="F686" s="2" t="s">
        <v>22</v>
      </c>
      <c r="G686" s="2" t="s">
        <v>19</v>
      </c>
      <c r="H686" s="2">
        <v>32209</v>
      </c>
      <c r="I686" t="s">
        <v>6190</v>
      </c>
    </row>
    <row r="687" spans="1:9" x14ac:dyDescent="0.35">
      <c r="A687" s="2" t="s">
        <v>4349</v>
      </c>
      <c r="B687" s="2" t="s">
        <v>4350</v>
      </c>
      <c r="C687" s="2" t="s">
        <v>4351</v>
      </c>
      <c r="D687" s="2" t="s">
        <v>4352</v>
      </c>
      <c r="E687" s="2" t="s">
        <v>4353</v>
      </c>
      <c r="F687" s="2" t="s">
        <v>63</v>
      </c>
      <c r="G687" s="2" t="s">
        <v>19</v>
      </c>
      <c r="H687" s="2">
        <v>77299</v>
      </c>
      <c r="I687" t="s">
        <v>6191</v>
      </c>
    </row>
    <row r="688" spans="1:9" x14ac:dyDescent="0.35">
      <c r="A688" s="2" t="s">
        <v>4355</v>
      </c>
      <c r="B688" s="2" t="s">
        <v>4356</v>
      </c>
      <c r="C688" s="2"/>
      <c r="D688" s="2" t="s">
        <v>4357</v>
      </c>
      <c r="E688" s="2" t="s">
        <v>4358</v>
      </c>
      <c r="F688" s="2" t="s">
        <v>189</v>
      </c>
      <c r="G688" s="2" t="s">
        <v>19</v>
      </c>
      <c r="H688" s="2">
        <v>97255</v>
      </c>
      <c r="I688" t="s">
        <v>6191</v>
      </c>
    </row>
    <row r="689" spans="1:9" x14ac:dyDescent="0.35">
      <c r="A689" s="2" t="s">
        <v>4360</v>
      </c>
      <c r="B689" s="2" t="s">
        <v>4361</v>
      </c>
      <c r="C689" s="2" t="s">
        <v>4362</v>
      </c>
      <c r="D689" s="2" t="s">
        <v>4363</v>
      </c>
      <c r="E689" s="2" t="s">
        <v>4364</v>
      </c>
      <c r="F689" s="2" t="s">
        <v>87</v>
      </c>
      <c r="G689" s="2" t="s">
        <v>19</v>
      </c>
      <c r="H689" s="2">
        <v>91186</v>
      </c>
      <c r="I689" t="s">
        <v>6190</v>
      </c>
    </row>
    <row r="690" spans="1:9" x14ac:dyDescent="0.35">
      <c r="A690" s="2" t="s">
        <v>4366</v>
      </c>
      <c r="B690" s="2" t="s">
        <v>4367</v>
      </c>
      <c r="C690" s="2" t="s">
        <v>4368</v>
      </c>
      <c r="D690" s="2" t="s">
        <v>4369</v>
      </c>
      <c r="E690" s="2" t="s">
        <v>4370</v>
      </c>
      <c r="F690" s="2" t="s">
        <v>178</v>
      </c>
      <c r="G690" s="2" t="s">
        <v>19</v>
      </c>
      <c r="H690" s="2">
        <v>92725</v>
      </c>
      <c r="I690" t="s">
        <v>6190</v>
      </c>
    </row>
    <row r="691" spans="1:9" x14ac:dyDescent="0.35">
      <c r="A691" s="2" t="s">
        <v>4372</v>
      </c>
      <c r="B691" s="2" t="s">
        <v>4373</v>
      </c>
      <c r="C691" s="2" t="s">
        <v>4374</v>
      </c>
      <c r="D691" s="2" t="s">
        <v>4375</v>
      </c>
      <c r="E691" s="2" t="s">
        <v>4376</v>
      </c>
      <c r="F691" s="2" t="s">
        <v>98</v>
      </c>
      <c r="G691" s="2" t="s">
        <v>19</v>
      </c>
      <c r="H691" s="2">
        <v>95160</v>
      </c>
      <c r="I691" t="s">
        <v>6191</v>
      </c>
    </row>
    <row r="692" spans="1:9" x14ac:dyDescent="0.35">
      <c r="A692" s="2" t="s">
        <v>4378</v>
      </c>
      <c r="B692" s="2" t="s">
        <v>4379</v>
      </c>
      <c r="C692" s="2" t="s">
        <v>4380</v>
      </c>
      <c r="D692" s="2" t="s">
        <v>4381</v>
      </c>
      <c r="E692" s="2" t="s">
        <v>4382</v>
      </c>
      <c r="F692" s="2" t="s">
        <v>333</v>
      </c>
      <c r="G692" s="2" t="s">
        <v>318</v>
      </c>
      <c r="H692" s="2" t="s">
        <v>334</v>
      </c>
      <c r="I692" t="s">
        <v>6191</v>
      </c>
    </row>
    <row r="693" spans="1:9" x14ac:dyDescent="0.35">
      <c r="A693" s="2" t="s">
        <v>4384</v>
      </c>
      <c r="B693" s="2" t="s">
        <v>4385</v>
      </c>
      <c r="C693" s="2" t="s">
        <v>4386</v>
      </c>
      <c r="D693" s="2" t="s">
        <v>4387</v>
      </c>
      <c r="E693" s="2" t="s">
        <v>4388</v>
      </c>
      <c r="F693" s="2" t="s">
        <v>78</v>
      </c>
      <c r="G693" s="2" t="s">
        <v>19</v>
      </c>
      <c r="H693" s="2">
        <v>80935</v>
      </c>
      <c r="I693" t="s">
        <v>6191</v>
      </c>
    </row>
    <row r="694" spans="1:9" x14ac:dyDescent="0.35">
      <c r="A694" s="2" t="s">
        <v>4390</v>
      </c>
      <c r="B694" s="2" t="s">
        <v>4391</v>
      </c>
      <c r="C694" s="2"/>
      <c r="D694" s="2"/>
      <c r="E694" s="2" t="s">
        <v>4392</v>
      </c>
      <c r="F694" s="2" t="s">
        <v>260</v>
      </c>
      <c r="G694" s="2" t="s">
        <v>19</v>
      </c>
      <c r="H694" s="2">
        <v>43605</v>
      </c>
      <c r="I694" t="s">
        <v>6191</v>
      </c>
    </row>
    <row r="695" spans="1:9" x14ac:dyDescent="0.35">
      <c r="A695" s="2" t="s">
        <v>4394</v>
      </c>
      <c r="B695" s="2" t="s">
        <v>4395</v>
      </c>
      <c r="C695" s="2" t="s">
        <v>4396</v>
      </c>
      <c r="D695" s="2" t="s">
        <v>4397</v>
      </c>
      <c r="E695" s="2" t="s">
        <v>4398</v>
      </c>
      <c r="F695" s="2" t="s">
        <v>117</v>
      </c>
      <c r="G695" s="2" t="s">
        <v>19</v>
      </c>
      <c r="H695" s="2">
        <v>33436</v>
      </c>
      <c r="I695" t="s">
        <v>6190</v>
      </c>
    </row>
    <row r="696" spans="1:9" x14ac:dyDescent="0.35">
      <c r="A696" s="2" t="s">
        <v>4400</v>
      </c>
      <c r="B696" s="2" t="s">
        <v>4401</v>
      </c>
      <c r="C696" s="2" t="s">
        <v>4402</v>
      </c>
      <c r="D696" s="2" t="s">
        <v>4403</v>
      </c>
      <c r="E696" s="2" t="s">
        <v>4404</v>
      </c>
      <c r="F696" s="2" t="s">
        <v>51</v>
      </c>
      <c r="G696" s="2" t="s">
        <v>19</v>
      </c>
      <c r="H696" s="2">
        <v>45999</v>
      </c>
      <c r="I696" t="s">
        <v>6191</v>
      </c>
    </row>
    <row r="697" spans="1:9" x14ac:dyDescent="0.35">
      <c r="A697" s="2" t="s">
        <v>4406</v>
      </c>
      <c r="B697" s="2" t="s">
        <v>4407</v>
      </c>
      <c r="C697" s="2" t="s">
        <v>4408</v>
      </c>
      <c r="D697" s="2" t="s">
        <v>4409</v>
      </c>
      <c r="E697" s="2" t="s">
        <v>4410</v>
      </c>
      <c r="F697" s="2" t="s">
        <v>104</v>
      </c>
      <c r="G697" s="2" t="s">
        <v>19</v>
      </c>
      <c r="H697" s="2">
        <v>63121</v>
      </c>
      <c r="I697" t="s">
        <v>6190</v>
      </c>
    </row>
    <row r="698" spans="1:9" x14ac:dyDescent="0.35">
      <c r="A698" s="2" t="s">
        <v>4412</v>
      </c>
      <c r="B698" s="2" t="s">
        <v>4413</v>
      </c>
      <c r="C698" s="2" t="s">
        <v>4414</v>
      </c>
      <c r="D698" s="2" t="s">
        <v>4415</v>
      </c>
      <c r="E698" s="2" t="s">
        <v>4416</v>
      </c>
      <c r="F698" s="2" t="s">
        <v>243</v>
      </c>
      <c r="G698" s="2" t="s">
        <v>19</v>
      </c>
      <c r="H698" s="2">
        <v>10705</v>
      </c>
      <c r="I698" t="s">
        <v>6191</v>
      </c>
    </row>
    <row r="699" spans="1:9" x14ac:dyDescent="0.35">
      <c r="A699" s="2" t="s">
        <v>4418</v>
      </c>
      <c r="B699" s="2" t="s">
        <v>4419</v>
      </c>
      <c r="C699" s="2" t="s">
        <v>4420</v>
      </c>
      <c r="D699" s="2" t="s">
        <v>4421</v>
      </c>
      <c r="E699" s="2" t="s">
        <v>4422</v>
      </c>
      <c r="F699" s="2" t="s">
        <v>20</v>
      </c>
      <c r="G699" s="2" t="s">
        <v>19</v>
      </c>
      <c r="H699" s="2">
        <v>21290</v>
      </c>
      <c r="I699" t="s">
        <v>6190</v>
      </c>
    </row>
    <row r="700" spans="1:9" x14ac:dyDescent="0.35">
      <c r="A700" s="2" t="s">
        <v>4424</v>
      </c>
      <c r="B700" s="2" t="s">
        <v>4425</v>
      </c>
      <c r="C700" s="2" t="s">
        <v>4426</v>
      </c>
      <c r="D700" s="2" t="s">
        <v>4427</v>
      </c>
      <c r="E700" s="2" t="s">
        <v>4428</v>
      </c>
      <c r="F700" s="2" t="s">
        <v>22</v>
      </c>
      <c r="G700" s="2" t="s">
        <v>19</v>
      </c>
      <c r="H700" s="2">
        <v>32230</v>
      </c>
      <c r="I700" t="s">
        <v>6191</v>
      </c>
    </row>
    <row r="701" spans="1:9" x14ac:dyDescent="0.35">
      <c r="A701" s="2" t="s">
        <v>4430</v>
      </c>
      <c r="B701" s="2" t="s">
        <v>4431</v>
      </c>
      <c r="C701" s="2"/>
      <c r="D701" s="2"/>
      <c r="E701" s="2" t="s">
        <v>4432</v>
      </c>
      <c r="F701" s="2" t="s">
        <v>391</v>
      </c>
      <c r="G701" s="2" t="s">
        <v>318</v>
      </c>
      <c r="H701" s="2" t="s">
        <v>392</v>
      </c>
      <c r="I701" t="s">
        <v>6191</v>
      </c>
    </row>
    <row r="702" spans="1:9" x14ac:dyDescent="0.35">
      <c r="A702" s="2" t="s">
        <v>4434</v>
      </c>
      <c r="B702" s="2" t="s">
        <v>4435</v>
      </c>
      <c r="C702" s="2" t="s">
        <v>4436</v>
      </c>
      <c r="D702" s="2" t="s">
        <v>4437</v>
      </c>
      <c r="E702" s="2" t="s">
        <v>4438</v>
      </c>
      <c r="F702" s="2" t="s">
        <v>289</v>
      </c>
      <c r="G702" s="2" t="s">
        <v>318</v>
      </c>
      <c r="H702" s="2" t="s">
        <v>444</v>
      </c>
      <c r="I702" t="s">
        <v>6191</v>
      </c>
    </row>
    <row r="703" spans="1:9" x14ac:dyDescent="0.35">
      <c r="A703" s="2" t="s">
        <v>4440</v>
      </c>
      <c r="B703" s="2" t="s">
        <v>4441</v>
      </c>
      <c r="C703" s="2" t="s">
        <v>4442</v>
      </c>
      <c r="D703" s="2" t="s">
        <v>4443</v>
      </c>
      <c r="E703" s="2" t="s">
        <v>4444</v>
      </c>
      <c r="F703" s="2" t="s">
        <v>92</v>
      </c>
      <c r="G703" s="2" t="s">
        <v>19</v>
      </c>
      <c r="H703" s="2">
        <v>33196</v>
      </c>
      <c r="I703" t="s">
        <v>6190</v>
      </c>
    </row>
    <row r="704" spans="1:9" x14ac:dyDescent="0.35">
      <c r="A704" s="2" t="s">
        <v>4446</v>
      </c>
      <c r="B704" s="2" t="s">
        <v>4447</v>
      </c>
      <c r="C704" s="2" t="s">
        <v>4448</v>
      </c>
      <c r="D704" s="2"/>
      <c r="E704" s="2" t="s">
        <v>4449</v>
      </c>
      <c r="F704" s="2" t="s">
        <v>150</v>
      </c>
      <c r="G704" s="2" t="s">
        <v>19</v>
      </c>
      <c r="H704" s="2">
        <v>94121</v>
      </c>
      <c r="I704" t="s">
        <v>6191</v>
      </c>
    </row>
    <row r="705" spans="1:9" x14ac:dyDescent="0.35">
      <c r="A705" s="2" t="s">
        <v>4451</v>
      </c>
      <c r="B705" s="2" t="s">
        <v>4452</v>
      </c>
      <c r="C705" s="2" t="s">
        <v>4453</v>
      </c>
      <c r="D705" s="2" t="s">
        <v>4454</v>
      </c>
      <c r="E705" s="2" t="s">
        <v>4455</v>
      </c>
      <c r="F705" s="2" t="s">
        <v>390</v>
      </c>
      <c r="G705" s="2" t="s">
        <v>318</v>
      </c>
      <c r="H705" s="2" t="s">
        <v>348</v>
      </c>
      <c r="I705" t="s">
        <v>6190</v>
      </c>
    </row>
    <row r="706" spans="1:9" x14ac:dyDescent="0.35">
      <c r="A706" s="2" t="s">
        <v>4457</v>
      </c>
      <c r="B706" s="2" t="s">
        <v>4458</v>
      </c>
      <c r="C706" s="2" t="s">
        <v>4459</v>
      </c>
      <c r="D706" s="2"/>
      <c r="E706" s="2" t="s">
        <v>4460</v>
      </c>
      <c r="F706" s="2" t="s">
        <v>211</v>
      </c>
      <c r="G706" s="2" t="s">
        <v>19</v>
      </c>
      <c r="H706" s="2">
        <v>33982</v>
      </c>
      <c r="I706" t="s">
        <v>6190</v>
      </c>
    </row>
    <row r="707" spans="1:9" x14ac:dyDescent="0.35">
      <c r="A707" s="2" t="s">
        <v>4462</v>
      </c>
      <c r="B707" s="2" t="s">
        <v>4463</v>
      </c>
      <c r="C707" s="2"/>
      <c r="D707" s="2" t="s">
        <v>4464</v>
      </c>
      <c r="E707" s="2" t="s">
        <v>4465</v>
      </c>
      <c r="F707" s="2" t="s">
        <v>1282</v>
      </c>
      <c r="G707" s="2" t="s">
        <v>318</v>
      </c>
      <c r="H707" s="2" t="s">
        <v>444</v>
      </c>
      <c r="I707" t="s">
        <v>6190</v>
      </c>
    </row>
    <row r="708" spans="1:9" x14ac:dyDescent="0.35">
      <c r="A708" s="2" t="s">
        <v>4467</v>
      </c>
      <c r="B708" s="2" t="s">
        <v>4468</v>
      </c>
      <c r="C708" s="2"/>
      <c r="D708" s="2" t="s">
        <v>4469</v>
      </c>
      <c r="E708" s="2" t="s">
        <v>4470</v>
      </c>
      <c r="F708" s="2" t="s">
        <v>57</v>
      </c>
      <c r="G708" s="2" t="s">
        <v>19</v>
      </c>
      <c r="H708" s="2">
        <v>10125</v>
      </c>
      <c r="I708" t="s">
        <v>6190</v>
      </c>
    </row>
    <row r="709" spans="1:9" x14ac:dyDescent="0.35">
      <c r="A709" s="2" t="s">
        <v>4472</v>
      </c>
      <c r="B709" s="2" t="s">
        <v>4473</v>
      </c>
      <c r="C709" s="2" t="s">
        <v>4474</v>
      </c>
      <c r="D709" s="2" t="s">
        <v>4475</v>
      </c>
      <c r="E709" s="2" t="s">
        <v>4476</v>
      </c>
      <c r="F709" s="2" t="s">
        <v>295</v>
      </c>
      <c r="G709" s="2" t="s">
        <v>19</v>
      </c>
      <c r="H709" s="2">
        <v>29305</v>
      </c>
      <c r="I709" t="s">
        <v>6191</v>
      </c>
    </row>
    <row r="710" spans="1:9" x14ac:dyDescent="0.35">
      <c r="A710" s="2" t="s">
        <v>4478</v>
      </c>
      <c r="B710" s="2" t="s">
        <v>4479</v>
      </c>
      <c r="C710" s="2" t="s">
        <v>4480</v>
      </c>
      <c r="D710" s="2" t="s">
        <v>4481</v>
      </c>
      <c r="E710" s="2" t="s">
        <v>4482</v>
      </c>
      <c r="F710" s="2" t="s">
        <v>208</v>
      </c>
      <c r="G710" s="2" t="s">
        <v>19</v>
      </c>
      <c r="H710" s="2">
        <v>93305</v>
      </c>
      <c r="I710" t="s">
        <v>6191</v>
      </c>
    </row>
    <row r="711" spans="1:9" x14ac:dyDescent="0.35">
      <c r="A711" s="2" t="s">
        <v>4484</v>
      </c>
      <c r="B711" s="2" t="s">
        <v>4485</v>
      </c>
      <c r="C711" s="2"/>
      <c r="D711" s="2" t="s">
        <v>4486</v>
      </c>
      <c r="E711" s="2" t="s">
        <v>4487</v>
      </c>
      <c r="F711" s="2" t="s">
        <v>382</v>
      </c>
      <c r="G711" s="2" t="s">
        <v>318</v>
      </c>
      <c r="H711" s="2" t="s">
        <v>383</v>
      </c>
      <c r="I711" t="s">
        <v>6191</v>
      </c>
    </row>
    <row r="712" spans="1:9" x14ac:dyDescent="0.35">
      <c r="A712" s="2" t="s">
        <v>4489</v>
      </c>
      <c r="B712" s="2" t="s">
        <v>4490</v>
      </c>
      <c r="C712" s="2" t="s">
        <v>4491</v>
      </c>
      <c r="D712" s="2" t="s">
        <v>4492</v>
      </c>
      <c r="E712" s="2" t="s">
        <v>4493</v>
      </c>
      <c r="F712" s="2" t="s">
        <v>104</v>
      </c>
      <c r="G712" s="2" t="s">
        <v>19</v>
      </c>
      <c r="H712" s="2">
        <v>63169</v>
      </c>
      <c r="I712" t="s">
        <v>6190</v>
      </c>
    </row>
    <row r="713" spans="1:9" x14ac:dyDescent="0.35">
      <c r="A713" s="2" t="s">
        <v>4495</v>
      </c>
      <c r="B713" s="2" t="s">
        <v>4496</v>
      </c>
      <c r="C713" s="2"/>
      <c r="D713" s="2" t="s">
        <v>4497</v>
      </c>
      <c r="E713" s="2" t="s">
        <v>4498</v>
      </c>
      <c r="F713" s="2" t="s">
        <v>66</v>
      </c>
      <c r="G713" s="2" t="s">
        <v>19</v>
      </c>
      <c r="H713" s="2">
        <v>46896</v>
      </c>
      <c r="I713" t="s">
        <v>6190</v>
      </c>
    </row>
    <row r="714" spans="1:9" x14ac:dyDescent="0.35">
      <c r="A714" s="2" t="s">
        <v>4500</v>
      </c>
      <c r="B714" s="2" t="s">
        <v>4501</v>
      </c>
      <c r="C714" s="2" t="s">
        <v>4502</v>
      </c>
      <c r="D714" s="2" t="s">
        <v>4503</v>
      </c>
      <c r="E714" s="2" t="s">
        <v>4504</v>
      </c>
      <c r="F714" s="2" t="s">
        <v>200</v>
      </c>
      <c r="G714" s="2" t="s">
        <v>19</v>
      </c>
      <c r="H714" s="2">
        <v>55564</v>
      </c>
      <c r="I714" t="s">
        <v>6191</v>
      </c>
    </row>
    <row r="715" spans="1:9" x14ac:dyDescent="0.35">
      <c r="A715" s="2" t="s">
        <v>4506</v>
      </c>
      <c r="B715" s="2" t="s">
        <v>4507</v>
      </c>
      <c r="C715" s="2" t="s">
        <v>4508</v>
      </c>
      <c r="D715" s="2" t="s">
        <v>4509</v>
      </c>
      <c r="E715" s="2" t="s">
        <v>4510</v>
      </c>
      <c r="F715" s="2" t="s">
        <v>4511</v>
      </c>
      <c r="G715" s="2" t="s">
        <v>19</v>
      </c>
      <c r="H715" s="2">
        <v>72905</v>
      </c>
      <c r="I715" t="s">
        <v>6191</v>
      </c>
    </row>
    <row r="716" spans="1:9" x14ac:dyDescent="0.35">
      <c r="A716" s="2" t="s">
        <v>4513</v>
      </c>
      <c r="B716" s="2" t="s">
        <v>4514</v>
      </c>
      <c r="C716" s="2"/>
      <c r="D716" s="2"/>
      <c r="E716" s="2" t="s">
        <v>4515</v>
      </c>
      <c r="F716" s="2" t="s">
        <v>286</v>
      </c>
      <c r="G716" s="2" t="s">
        <v>28</v>
      </c>
      <c r="H716" s="2" t="s">
        <v>287</v>
      </c>
      <c r="I716" t="s">
        <v>6191</v>
      </c>
    </row>
    <row r="717" spans="1:9" x14ac:dyDescent="0.35">
      <c r="A717" s="2" t="s">
        <v>4517</v>
      </c>
      <c r="B717" s="2" t="s">
        <v>4518</v>
      </c>
      <c r="C717" s="2" t="s">
        <v>4519</v>
      </c>
      <c r="D717" s="2" t="s">
        <v>4520</v>
      </c>
      <c r="E717" s="2" t="s">
        <v>4521</v>
      </c>
      <c r="F717" s="2" t="s">
        <v>291</v>
      </c>
      <c r="G717" s="2" t="s">
        <v>19</v>
      </c>
      <c r="H717" s="2">
        <v>95210</v>
      </c>
      <c r="I717" t="s">
        <v>6191</v>
      </c>
    </row>
    <row r="718" spans="1:9" x14ac:dyDescent="0.35">
      <c r="A718" s="2" t="s">
        <v>4523</v>
      </c>
      <c r="B718" s="2" t="s">
        <v>4524</v>
      </c>
      <c r="C718" s="2" t="s">
        <v>4525</v>
      </c>
      <c r="D718" s="2" t="s">
        <v>4526</v>
      </c>
      <c r="E718" s="2" t="s">
        <v>4527</v>
      </c>
      <c r="F718" s="2" t="s">
        <v>436</v>
      </c>
      <c r="G718" s="2" t="s">
        <v>318</v>
      </c>
      <c r="H718" s="2" t="s">
        <v>410</v>
      </c>
      <c r="I718" t="s">
        <v>6190</v>
      </c>
    </row>
    <row r="719" spans="1:9" x14ac:dyDescent="0.35">
      <c r="A719" s="2" t="s">
        <v>4529</v>
      </c>
      <c r="B719" s="2" t="s">
        <v>4530</v>
      </c>
      <c r="C719" s="2" t="s">
        <v>4531</v>
      </c>
      <c r="D719" s="2"/>
      <c r="E719" s="2" t="s">
        <v>4532</v>
      </c>
      <c r="F719" s="2" t="s">
        <v>137</v>
      </c>
      <c r="G719" s="2" t="s">
        <v>19</v>
      </c>
      <c r="H719" s="2">
        <v>33686</v>
      </c>
      <c r="I719" t="s">
        <v>6191</v>
      </c>
    </row>
    <row r="720" spans="1:9" x14ac:dyDescent="0.35">
      <c r="A720" s="2" t="s">
        <v>4534</v>
      </c>
      <c r="B720" s="2" t="s">
        <v>4535</v>
      </c>
      <c r="C720" s="2" t="s">
        <v>4536</v>
      </c>
      <c r="D720" s="2" t="s">
        <v>4537</v>
      </c>
      <c r="E720" s="2" t="s">
        <v>4538</v>
      </c>
      <c r="F720" s="2" t="s">
        <v>1447</v>
      </c>
      <c r="G720" s="2" t="s">
        <v>318</v>
      </c>
      <c r="H720" s="2" t="s">
        <v>460</v>
      </c>
      <c r="I720" t="s">
        <v>6191</v>
      </c>
    </row>
    <row r="721" spans="1:9" x14ac:dyDescent="0.35">
      <c r="A721" s="2" t="s">
        <v>4540</v>
      </c>
      <c r="B721" s="2" t="s">
        <v>4541</v>
      </c>
      <c r="C721" s="2" t="s">
        <v>4542</v>
      </c>
      <c r="D721" s="2" t="s">
        <v>4543</v>
      </c>
      <c r="E721" s="2" t="s">
        <v>4544</v>
      </c>
      <c r="F721" s="2" t="s">
        <v>46</v>
      </c>
      <c r="G721" s="2" t="s">
        <v>19</v>
      </c>
      <c r="H721" s="2">
        <v>19104</v>
      </c>
      <c r="I721" t="s">
        <v>6191</v>
      </c>
    </row>
    <row r="722" spans="1:9" x14ac:dyDescent="0.35">
      <c r="A722" s="2" t="s">
        <v>4546</v>
      </c>
      <c r="B722" s="2" t="s">
        <v>4547</v>
      </c>
      <c r="C722" s="2" t="s">
        <v>4548</v>
      </c>
      <c r="D722" s="2" t="s">
        <v>4549</v>
      </c>
      <c r="E722" s="2" t="s">
        <v>4550</v>
      </c>
      <c r="F722" s="2" t="s">
        <v>467</v>
      </c>
      <c r="G722" s="2" t="s">
        <v>19</v>
      </c>
      <c r="H722" s="2">
        <v>76905</v>
      </c>
      <c r="I722" t="s">
        <v>6191</v>
      </c>
    </row>
    <row r="723" spans="1:9" x14ac:dyDescent="0.35">
      <c r="A723" s="2" t="s">
        <v>4552</v>
      </c>
      <c r="B723" s="2" t="s">
        <v>4553</v>
      </c>
      <c r="C723" s="2" t="s">
        <v>4554</v>
      </c>
      <c r="D723" s="2" t="s">
        <v>4555</v>
      </c>
      <c r="E723" s="2" t="s">
        <v>4556</v>
      </c>
      <c r="F723" s="2" t="s">
        <v>27</v>
      </c>
      <c r="G723" s="2" t="s">
        <v>19</v>
      </c>
      <c r="H723" s="2">
        <v>90035</v>
      </c>
      <c r="I723" t="s">
        <v>6190</v>
      </c>
    </row>
    <row r="724" spans="1:9" x14ac:dyDescent="0.35">
      <c r="A724" s="2" t="s">
        <v>4558</v>
      </c>
      <c r="B724" s="2" t="s">
        <v>4559</v>
      </c>
      <c r="C724" s="2" t="s">
        <v>4560</v>
      </c>
      <c r="D724" s="2" t="s">
        <v>4561</v>
      </c>
      <c r="E724" s="2" t="s">
        <v>4562</v>
      </c>
      <c r="F724" s="2" t="s">
        <v>174</v>
      </c>
      <c r="G724" s="2" t="s">
        <v>19</v>
      </c>
      <c r="H724" s="2">
        <v>48912</v>
      </c>
      <c r="I724" t="s">
        <v>6190</v>
      </c>
    </row>
    <row r="725" spans="1:9" x14ac:dyDescent="0.35">
      <c r="A725" s="2" t="s">
        <v>4564</v>
      </c>
      <c r="B725" s="2" t="s">
        <v>4565</v>
      </c>
      <c r="C725" s="2" t="s">
        <v>4566</v>
      </c>
      <c r="D725" s="2" t="s">
        <v>4567</v>
      </c>
      <c r="E725" s="2" t="s">
        <v>4568</v>
      </c>
      <c r="F725" s="2" t="s">
        <v>209</v>
      </c>
      <c r="G725" s="2" t="s">
        <v>19</v>
      </c>
      <c r="H725" s="2">
        <v>34615</v>
      </c>
      <c r="I725" t="s">
        <v>6190</v>
      </c>
    </row>
    <row r="726" spans="1:9" x14ac:dyDescent="0.35">
      <c r="A726" s="2" t="s">
        <v>4570</v>
      </c>
      <c r="B726" s="2" t="s">
        <v>4571</v>
      </c>
      <c r="C726" s="2"/>
      <c r="D726" s="2" t="s">
        <v>4572</v>
      </c>
      <c r="E726" s="2" t="s">
        <v>4573</v>
      </c>
      <c r="F726" s="2" t="s">
        <v>146</v>
      </c>
      <c r="G726" s="2" t="s">
        <v>19</v>
      </c>
      <c r="H726" s="2">
        <v>90605</v>
      </c>
      <c r="I726" t="s">
        <v>6191</v>
      </c>
    </row>
    <row r="727" spans="1:9" x14ac:dyDescent="0.35">
      <c r="A727" s="2" t="s">
        <v>4575</v>
      </c>
      <c r="B727" s="2" t="s">
        <v>4576</v>
      </c>
      <c r="C727" s="2" t="s">
        <v>4577</v>
      </c>
      <c r="D727" s="2" t="s">
        <v>4578</v>
      </c>
      <c r="E727" s="2" t="s">
        <v>4579</v>
      </c>
      <c r="F727" s="2" t="s">
        <v>30</v>
      </c>
      <c r="G727" s="2" t="s">
        <v>19</v>
      </c>
      <c r="H727" s="2">
        <v>93773</v>
      </c>
      <c r="I727" t="s">
        <v>6191</v>
      </c>
    </row>
    <row r="728" spans="1:9" x14ac:dyDescent="0.35">
      <c r="A728" s="2" t="s">
        <v>4581</v>
      </c>
      <c r="B728" s="2" t="s">
        <v>4582</v>
      </c>
      <c r="C728" s="2"/>
      <c r="D728" s="2" t="s">
        <v>4583</v>
      </c>
      <c r="E728" s="2" t="s">
        <v>4584</v>
      </c>
      <c r="F728" s="2" t="s">
        <v>57</v>
      </c>
      <c r="G728" s="2" t="s">
        <v>19</v>
      </c>
      <c r="H728" s="2">
        <v>10155</v>
      </c>
      <c r="I728" t="s">
        <v>6190</v>
      </c>
    </row>
    <row r="729" spans="1:9" x14ac:dyDescent="0.35">
      <c r="A729" s="2" t="s">
        <v>4586</v>
      </c>
      <c r="B729" s="2" t="s">
        <v>4587</v>
      </c>
      <c r="C729" s="2" t="s">
        <v>4588</v>
      </c>
      <c r="D729" s="2" t="s">
        <v>4589</v>
      </c>
      <c r="E729" s="2" t="s">
        <v>4590</v>
      </c>
      <c r="F729" s="2" t="s">
        <v>78</v>
      </c>
      <c r="G729" s="2" t="s">
        <v>19</v>
      </c>
      <c r="H729" s="2">
        <v>80935</v>
      </c>
      <c r="I729" t="s">
        <v>6191</v>
      </c>
    </row>
    <row r="730" spans="1:9" x14ac:dyDescent="0.35">
      <c r="A730" s="2" t="s">
        <v>4592</v>
      </c>
      <c r="B730" s="2" t="s">
        <v>4593</v>
      </c>
      <c r="C730" s="2"/>
      <c r="D730" s="2" t="s">
        <v>4594</v>
      </c>
      <c r="E730" s="2" t="s">
        <v>4595</v>
      </c>
      <c r="F730" s="2" t="s">
        <v>277</v>
      </c>
      <c r="G730" s="2" t="s">
        <v>19</v>
      </c>
      <c r="H730" s="2">
        <v>90831</v>
      </c>
      <c r="I730" t="s">
        <v>6191</v>
      </c>
    </row>
    <row r="731" spans="1:9" x14ac:dyDescent="0.35">
      <c r="A731" s="2" t="s">
        <v>4597</v>
      </c>
      <c r="B731" s="2" t="s">
        <v>4598</v>
      </c>
      <c r="C731" s="2" t="s">
        <v>4599</v>
      </c>
      <c r="D731" s="2" t="s">
        <v>4600</v>
      </c>
      <c r="E731" s="2" t="s">
        <v>4601</v>
      </c>
      <c r="F731" s="2" t="s">
        <v>331</v>
      </c>
      <c r="G731" s="2" t="s">
        <v>318</v>
      </c>
      <c r="H731" s="2" t="s">
        <v>332</v>
      </c>
      <c r="I731" t="s">
        <v>6190</v>
      </c>
    </row>
    <row r="732" spans="1:9" x14ac:dyDescent="0.35">
      <c r="A732" s="2" t="s">
        <v>4603</v>
      </c>
      <c r="B732" s="2" t="s">
        <v>4604</v>
      </c>
      <c r="C732" s="2" t="s">
        <v>4605</v>
      </c>
      <c r="D732" s="2" t="s">
        <v>4606</v>
      </c>
      <c r="E732" s="2" t="s">
        <v>4607</v>
      </c>
      <c r="F732" s="2" t="s">
        <v>122</v>
      </c>
      <c r="G732" s="2" t="s">
        <v>19</v>
      </c>
      <c r="H732" s="2">
        <v>89510</v>
      </c>
      <c r="I732" t="s">
        <v>6190</v>
      </c>
    </row>
    <row r="733" spans="1:9" x14ac:dyDescent="0.35">
      <c r="A733" s="2" t="s">
        <v>4609</v>
      </c>
      <c r="B733" s="2" t="s">
        <v>4610</v>
      </c>
      <c r="C733" s="2" t="s">
        <v>4611</v>
      </c>
      <c r="D733" s="2" t="s">
        <v>4612</v>
      </c>
      <c r="E733" s="2" t="s">
        <v>4613</v>
      </c>
      <c r="F733" s="2" t="s">
        <v>81</v>
      </c>
      <c r="G733" s="2" t="s">
        <v>28</v>
      </c>
      <c r="H733" s="2" t="s">
        <v>258</v>
      </c>
      <c r="I733" t="s">
        <v>6191</v>
      </c>
    </row>
    <row r="734" spans="1:9" x14ac:dyDescent="0.35">
      <c r="A734" s="2" t="s">
        <v>4615</v>
      </c>
      <c r="B734" s="2" t="s">
        <v>4616</v>
      </c>
      <c r="C734" s="2" t="s">
        <v>4617</v>
      </c>
      <c r="D734" s="2" t="s">
        <v>4618</v>
      </c>
      <c r="E734" s="2" t="s">
        <v>4619</v>
      </c>
      <c r="F734" s="2" t="s">
        <v>107</v>
      </c>
      <c r="G734" s="2" t="s">
        <v>19</v>
      </c>
      <c r="H734" s="2">
        <v>89155</v>
      </c>
      <c r="I734" t="s">
        <v>6191</v>
      </c>
    </row>
    <row r="735" spans="1:9" x14ac:dyDescent="0.35">
      <c r="A735" s="2" t="s">
        <v>4621</v>
      </c>
      <c r="B735" s="2" t="s">
        <v>4622</v>
      </c>
      <c r="C735" s="2"/>
      <c r="D735" s="2" t="s">
        <v>4623</v>
      </c>
      <c r="E735" s="2" t="s">
        <v>4624</v>
      </c>
      <c r="F735" s="2" t="s">
        <v>168</v>
      </c>
      <c r="G735" s="2" t="s">
        <v>19</v>
      </c>
      <c r="H735" s="2">
        <v>19805</v>
      </c>
      <c r="I735" t="s">
        <v>6190</v>
      </c>
    </row>
    <row r="736" spans="1:9" x14ac:dyDescent="0.35">
      <c r="A736" s="2" t="s">
        <v>4626</v>
      </c>
      <c r="B736" s="2" t="s">
        <v>4627</v>
      </c>
      <c r="C736" s="2" t="s">
        <v>4628</v>
      </c>
      <c r="D736" s="2" t="s">
        <v>4629</v>
      </c>
      <c r="E736" s="2" t="s">
        <v>4630</v>
      </c>
      <c r="F736" s="2" t="s">
        <v>122</v>
      </c>
      <c r="G736" s="2" t="s">
        <v>19</v>
      </c>
      <c r="H736" s="2">
        <v>89550</v>
      </c>
      <c r="I736" t="s">
        <v>6191</v>
      </c>
    </row>
    <row r="737" spans="1:9" x14ac:dyDescent="0.35">
      <c r="A737" s="2" t="s">
        <v>4632</v>
      </c>
      <c r="B737" s="2" t="s">
        <v>4633</v>
      </c>
      <c r="C737" s="2" t="s">
        <v>4634</v>
      </c>
      <c r="D737" s="2" t="s">
        <v>4635</v>
      </c>
      <c r="E737" s="2" t="s">
        <v>4636</v>
      </c>
      <c r="F737" s="2" t="s">
        <v>142</v>
      </c>
      <c r="G737" s="2" t="s">
        <v>19</v>
      </c>
      <c r="H737" s="2">
        <v>35487</v>
      </c>
      <c r="I737" t="s">
        <v>6190</v>
      </c>
    </row>
    <row r="738" spans="1:9" x14ac:dyDescent="0.35">
      <c r="A738" s="2" t="s">
        <v>4638</v>
      </c>
      <c r="B738" s="2" t="s">
        <v>4639</v>
      </c>
      <c r="C738" s="2"/>
      <c r="D738" s="2" t="s">
        <v>4640</v>
      </c>
      <c r="E738" s="2" t="s">
        <v>4641</v>
      </c>
      <c r="F738" s="2" t="s">
        <v>206</v>
      </c>
      <c r="G738" s="2" t="s">
        <v>19</v>
      </c>
      <c r="H738" s="2">
        <v>92645</v>
      </c>
      <c r="I738" t="s">
        <v>6191</v>
      </c>
    </row>
    <row r="739" spans="1:9" x14ac:dyDescent="0.35">
      <c r="A739" s="2" t="s">
        <v>4643</v>
      </c>
      <c r="B739" s="2" t="s">
        <v>4644</v>
      </c>
      <c r="C739" s="2" t="s">
        <v>4645</v>
      </c>
      <c r="D739" s="2"/>
      <c r="E739" s="2" t="s">
        <v>4646</v>
      </c>
      <c r="F739" s="2" t="s">
        <v>67</v>
      </c>
      <c r="G739" s="2" t="s">
        <v>19</v>
      </c>
      <c r="H739" s="2">
        <v>66225</v>
      </c>
      <c r="I739" t="s">
        <v>6191</v>
      </c>
    </row>
    <row r="740" spans="1:9" x14ac:dyDescent="0.35">
      <c r="A740" s="2" t="s">
        <v>4648</v>
      </c>
      <c r="B740" s="2" t="s">
        <v>4649</v>
      </c>
      <c r="C740" s="2" t="s">
        <v>4650</v>
      </c>
      <c r="D740" s="2" t="s">
        <v>4651</v>
      </c>
      <c r="E740" s="2" t="s">
        <v>4652</v>
      </c>
      <c r="F740" s="2" t="s">
        <v>1282</v>
      </c>
      <c r="G740" s="2" t="s">
        <v>318</v>
      </c>
      <c r="H740" s="2" t="s">
        <v>444</v>
      </c>
      <c r="I740" t="s">
        <v>6190</v>
      </c>
    </row>
    <row r="741" spans="1:9" x14ac:dyDescent="0.35">
      <c r="A741" s="2" t="s">
        <v>4654</v>
      </c>
      <c r="B741" s="2" t="s">
        <v>4655</v>
      </c>
      <c r="C741" s="2" t="s">
        <v>4656</v>
      </c>
      <c r="D741" s="2" t="s">
        <v>4657</v>
      </c>
      <c r="E741" s="2" t="s">
        <v>4658</v>
      </c>
      <c r="F741" s="2" t="s">
        <v>51</v>
      </c>
      <c r="G741" s="2" t="s">
        <v>19</v>
      </c>
      <c r="H741" s="2">
        <v>45228</v>
      </c>
      <c r="I741" t="s">
        <v>6191</v>
      </c>
    </row>
    <row r="742" spans="1:9" x14ac:dyDescent="0.35">
      <c r="A742" s="2" t="s">
        <v>4660</v>
      </c>
      <c r="B742" s="2" t="s">
        <v>4661</v>
      </c>
      <c r="C742" s="2" t="s">
        <v>4662</v>
      </c>
      <c r="D742" s="2" t="s">
        <v>4663</v>
      </c>
      <c r="E742" s="2" t="s">
        <v>4664</v>
      </c>
      <c r="F742" s="2" t="s">
        <v>264</v>
      </c>
      <c r="G742" s="2" t="s">
        <v>28</v>
      </c>
      <c r="H742" s="2" t="s">
        <v>265</v>
      </c>
      <c r="I742" t="s">
        <v>6191</v>
      </c>
    </row>
    <row r="743" spans="1:9" x14ac:dyDescent="0.35">
      <c r="A743" s="2" t="s">
        <v>4666</v>
      </c>
      <c r="B743" s="2" t="s">
        <v>4667</v>
      </c>
      <c r="C743" s="2"/>
      <c r="D743" s="2" t="s">
        <v>4668</v>
      </c>
      <c r="E743" s="2" t="s">
        <v>4669</v>
      </c>
      <c r="F743" s="2" t="s">
        <v>189</v>
      </c>
      <c r="G743" s="2" t="s">
        <v>19</v>
      </c>
      <c r="H743" s="2">
        <v>97296</v>
      </c>
      <c r="I743" t="s">
        <v>6190</v>
      </c>
    </row>
    <row r="744" spans="1:9" x14ac:dyDescent="0.35">
      <c r="A744" s="2" t="s">
        <v>4671</v>
      </c>
      <c r="B744" s="2" t="s">
        <v>4672</v>
      </c>
      <c r="C744" s="2" t="s">
        <v>4673</v>
      </c>
      <c r="D744" s="2" t="s">
        <v>4674</v>
      </c>
      <c r="E744" s="2" t="s">
        <v>4675</v>
      </c>
      <c r="F744" s="2" t="s">
        <v>382</v>
      </c>
      <c r="G744" s="2" t="s">
        <v>318</v>
      </c>
      <c r="H744" s="2" t="s">
        <v>383</v>
      </c>
      <c r="I744" t="s">
        <v>6191</v>
      </c>
    </row>
    <row r="745" spans="1:9" x14ac:dyDescent="0.35">
      <c r="A745" s="2" t="s">
        <v>4677</v>
      </c>
      <c r="B745" s="2" t="s">
        <v>4678</v>
      </c>
      <c r="C745" s="2" t="s">
        <v>4679</v>
      </c>
      <c r="D745" s="2" t="s">
        <v>4680</v>
      </c>
      <c r="E745" s="2" t="s">
        <v>4681</v>
      </c>
      <c r="F745" s="2" t="s">
        <v>256</v>
      </c>
      <c r="G745" s="2" t="s">
        <v>19</v>
      </c>
      <c r="H745" s="2">
        <v>94089</v>
      </c>
      <c r="I745" t="s">
        <v>6191</v>
      </c>
    </row>
    <row r="746" spans="1:9" x14ac:dyDescent="0.35">
      <c r="A746" s="2" t="s">
        <v>4683</v>
      </c>
      <c r="B746" s="2" t="s">
        <v>4684</v>
      </c>
      <c r="C746" s="2" t="s">
        <v>4685</v>
      </c>
      <c r="D746" s="2" t="s">
        <v>4686</v>
      </c>
      <c r="E746" s="2" t="s">
        <v>4687</v>
      </c>
      <c r="F746" s="2" t="s">
        <v>23</v>
      </c>
      <c r="G746" s="2" t="s">
        <v>19</v>
      </c>
      <c r="H746" s="2">
        <v>38188</v>
      </c>
      <c r="I746" t="s">
        <v>6191</v>
      </c>
    </row>
    <row r="747" spans="1:9" x14ac:dyDescent="0.35">
      <c r="A747" s="2" t="s">
        <v>4689</v>
      </c>
      <c r="B747" s="2" t="s">
        <v>4690</v>
      </c>
      <c r="C747" s="2" t="s">
        <v>4691</v>
      </c>
      <c r="D747" s="2" t="s">
        <v>4692</v>
      </c>
      <c r="E747" s="2" t="s">
        <v>4693</v>
      </c>
      <c r="F747" s="2" t="s">
        <v>80</v>
      </c>
      <c r="G747" s="2" t="s">
        <v>19</v>
      </c>
      <c r="H747" s="2">
        <v>32868</v>
      </c>
      <c r="I747" t="s">
        <v>6191</v>
      </c>
    </row>
    <row r="748" spans="1:9" x14ac:dyDescent="0.35">
      <c r="A748" s="2" t="s">
        <v>4695</v>
      </c>
      <c r="B748" s="2" t="s">
        <v>4696</v>
      </c>
      <c r="C748" s="2"/>
      <c r="D748" s="2" t="s">
        <v>4697</v>
      </c>
      <c r="E748" s="2" t="s">
        <v>4698</v>
      </c>
      <c r="F748" s="2" t="s">
        <v>41</v>
      </c>
      <c r="G748" s="2" t="s">
        <v>19</v>
      </c>
      <c r="H748" s="2">
        <v>48232</v>
      </c>
      <c r="I748" t="s">
        <v>6190</v>
      </c>
    </row>
    <row r="749" spans="1:9" x14ac:dyDescent="0.35">
      <c r="A749" s="2" t="s">
        <v>4700</v>
      </c>
      <c r="B749" s="2" t="s">
        <v>4701</v>
      </c>
      <c r="C749" s="2" t="s">
        <v>4702</v>
      </c>
      <c r="D749" s="2" t="s">
        <v>4703</v>
      </c>
      <c r="E749" s="2" t="s">
        <v>4704</v>
      </c>
      <c r="F749" s="2" t="s">
        <v>483</v>
      </c>
      <c r="G749" s="2" t="s">
        <v>318</v>
      </c>
      <c r="H749" s="2" t="s">
        <v>484</v>
      </c>
      <c r="I749" t="s">
        <v>6191</v>
      </c>
    </row>
    <row r="750" spans="1:9" x14ac:dyDescent="0.35">
      <c r="A750" s="2" t="s">
        <v>4706</v>
      </c>
      <c r="B750" s="2" t="s">
        <v>4707</v>
      </c>
      <c r="C750" s="2" t="s">
        <v>4708</v>
      </c>
      <c r="D750" s="2" t="s">
        <v>4709</v>
      </c>
      <c r="E750" s="2" t="s">
        <v>4710</v>
      </c>
      <c r="F750" s="2" t="s">
        <v>459</v>
      </c>
      <c r="G750" s="2" t="s">
        <v>318</v>
      </c>
      <c r="H750" s="2" t="s">
        <v>460</v>
      </c>
      <c r="I750" t="s">
        <v>6191</v>
      </c>
    </row>
    <row r="751" spans="1:9" x14ac:dyDescent="0.35">
      <c r="A751" s="2" t="s">
        <v>4712</v>
      </c>
      <c r="B751" s="2" t="s">
        <v>4713</v>
      </c>
      <c r="C751" s="2" t="s">
        <v>4714</v>
      </c>
      <c r="D751" s="2" t="s">
        <v>4715</v>
      </c>
      <c r="E751" s="2" t="s">
        <v>4716</v>
      </c>
      <c r="F751" s="2" t="s">
        <v>430</v>
      </c>
      <c r="G751" s="2" t="s">
        <v>318</v>
      </c>
      <c r="H751" s="2" t="s">
        <v>431</v>
      </c>
      <c r="I751" t="s">
        <v>6190</v>
      </c>
    </row>
    <row r="752" spans="1:9" x14ac:dyDescent="0.35">
      <c r="A752" s="2" t="s">
        <v>4718</v>
      </c>
      <c r="B752" s="2" t="s">
        <v>4719</v>
      </c>
      <c r="C752" s="2" t="s">
        <v>4720</v>
      </c>
      <c r="D752" s="2" t="s">
        <v>4721</v>
      </c>
      <c r="E752" s="2" t="s">
        <v>4722</v>
      </c>
      <c r="F752" s="2" t="s">
        <v>38</v>
      </c>
      <c r="G752" s="2" t="s">
        <v>19</v>
      </c>
      <c r="H752" s="2">
        <v>23203</v>
      </c>
      <c r="I752" t="s">
        <v>6191</v>
      </c>
    </row>
    <row r="753" spans="1:9" x14ac:dyDescent="0.35">
      <c r="A753" s="2" t="s">
        <v>4724</v>
      </c>
      <c r="B753" s="2" t="s">
        <v>4725</v>
      </c>
      <c r="C753" s="2" t="s">
        <v>4726</v>
      </c>
      <c r="D753" s="2" t="s">
        <v>4727</v>
      </c>
      <c r="E753" s="2" t="s">
        <v>4728</v>
      </c>
      <c r="F753" s="2" t="s">
        <v>4729</v>
      </c>
      <c r="G753" s="2" t="s">
        <v>318</v>
      </c>
      <c r="H753" s="2" t="s">
        <v>410</v>
      </c>
      <c r="I753" t="s">
        <v>6190</v>
      </c>
    </row>
    <row r="754" spans="1:9" x14ac:dyDescent="0.35">
      <c r="A754" s="2" t="s">
        <v>4731</v>
      </c>
      <c r="B754" s="2" t="s">
        <v>4732</v>
      </c>
      <c r="C754" s="2"/>
      <c r="D754" s="2" t="s">
        <v>4733</v>
      </c>
      <c r="E754" s="2" t="s">
        <v>4734</v>
      </c>
      <c r="F754" s="2" t="s">
        <v>106</v>
      </c>
      <c r="G754" s="2" t="s">
        <v>19</v>
      </c>
      <c r="H754" s="2">
        <v>76178</v>
      </c>
      <c r="I754" t="s">
        <v>6190</v>
      </c>
    </row>
    <row r="755" spans="1:9" x14ac:dyDescent="0.35">
      <c r="A755" s="2" t="s">
        <v>4736</v>
      </c>
      <c r="B755" s="2" t="s">
        <v>4737</v>
      </c>
      <c r="C755" s="2" t="s">
        <v>4738</v>
      </c>
      <c r="D755" s="2" t="s">
        <v>4739</v>
      </c>
      <c r="E755" s="2" t="s">
        <v>4740</v>
      </c>
      <c r="F755" s="2" t="s">
        <v>139</v>
      </c>
      <c r="G755" s="2" t="s">
        <v>19</v>
      </c>
      <c r="H755" s="2">
        <v>11254</v>
      </c>
      <c r="I755" t="s">
        <v>6191</v>
      </c>
    </row>
    <row r="756" spans="1:9" x14ac:dyDescent="0.35">
      <c r="A756" s="2" t="s">
        <v>4742</v>
      </c>
      <c r="B756" s="2" t="s">
        <v>4743</v>
      </c>
      <c r="C756" s="2" t="s">
        <v>4744</v>
      </c>
      <c r="D756" s="2" t="s">
        <v>4745</v>
      </c>
      <c r="E756" s="2" t="s">
        <v>4746</v>
      </c>
      <c r="F756" s="2" t="s">
        <v>106</v>
      </c>
      <c r="G756" s="2" t="s">
        <v>19</v>
      </c>
      <c r="H756" s="2">
        <v>76198</v>
      </c>
      <c r="I756" t="s">
        <v>6190</v>
      </c>
    </row>
    <row r="757" spans="1:9" x14ac:dyDescent="0.35">
      <c r="A757" s="2" t="s">
        <v>4748</v>
      </c>
      <c r="B757" s="2" t="s">
        <v>4749</v>
      </c>
      <c r="C757" s="2" t="s">
        <v>4750</v>
      </c>
      <c r="D757" s="2" t="s">
        <v>4751</v>
      </c>
      <c r="E757" s="2" t="s">
        <v>4752</v>
      </c>
      <c r="F757" s="2" t="s">
        <v>184</v>
      </c>
      <c r="G757" s="2" t="s">
        <v>19</v>
      </c>
      <c r="H757" s="2">
        <v>85053</v>
      </c>
      <c r="I757" t="s">
        <v>6191</v>
      </c>
    </row>
    <row r="758" spans="1:9" x14ac:dyDescent="0.35">
      <c r="A758" s="2" t="s">
        <v>4754</v>
      </c>
      <c r="B758" s="2" t="s">
        <v>4755</v>
      </c>
      <c r="C758" s="2" t="s">
        <v>4756</v>
      </c>
      <c r="D758" s="2"/>
      <c r="E758" s="2" t="s">
        <v>4757</v>
      </c>
      <c r="F758" s="2" t="s">
        <v>47</v>
      </c>
      <c r="G758" s="2" t="s">
        <v>19</v>
      </c>
      <c r="H758" s="2">
        <v>20470</v>
      </c>
      <c r="I758" t="s">
        <v>6191</v>
      </c>
    </row>
    <row r="759" spans="1:9" x14ac:dyDescent="0.35">
      <c r="A759" s="2" t="s">
        <v>4759</v>
      </c>
      <c r="B759" s="2" t="s">
        <v>4760</v>
      </c>
      <c r="C759" s="2" t="s">
        <v>4761</v>
      </c>
      <c r="D759" s="2" t="s">
        <v>4762</v>
      </c>
      <c r="E759" s="2" t="s">
        <v>4763</v>
      </c>
      <c r="F759" s="2" t="s">
        <v>52</v>
      </c>
      <c r="G759" s="2" t="s">
        <v>19</v>
      </c>
      <c r="H759" s="2">
        <v>75287</v>
      </c>
      <c r="I759" t="s">
        <v>6191</v>
      </c>
    </row>
    <row r="760" spans="1:9" x14ac:dyDescent="0.35">
      <c r="A760" s="2" t="s">
        <v>4765</v>
      </c>
      <c r="B760" s="2" t="s">
        <v>4766</v>
      </c>
      <c r="C760" s="2" t="s">
        <v>4767</v>
      </c>
      <c r="D760" s="2" t="s">
        <v>4768</v>
      </c>
      <c r="E760" s="2" t="s">
        <v>4769</v>
      </c>
      <c r="F760" s="2" t="s">
        <v>171</v>
      </c>
      <c r="G760" s="2" t="s">
        <v>19</v>
      </c>
      <c r="H760" s="2">
        <v>28805</v>
      </c>
      <c r="I760" t="s">
        <v>6190</v>
      </c>
    </row>
    <row r="761" spans="1:9" x14ac:dyDescent="0.35">
      <c r="A761" s="2" t="s">
        <v>4771</v>
      </c>
      <c r="B761" s="2" t="s">
        <v>4772</v>
      </c>
      <c r="C761" s="2" t="s">
        <v>4773</v>
      </c>
      <c r="D761" s="2" t="s">
        <v>4774</v>
      </c>
      <c r="E761" s="2" t="s">
        <v>4775</v>
      </c>
      <c r="F761" s="2" t="s">
        <v>252</v>
      </c>
      <c r="G761" s="2" t="s">
        <v>19</v>
      </c>
      <c r="H761" s="2">
        <v>59112</v>
      </c>
      <c r="I761" t="s">
        <v>6190</v>
      </c>
    </row>
    <row r="762" spans="1:9" x14ac:dyDescent="0.35">
      <c r="A762" s="2" t="s">
        <v>4777</v>
      </c>
      <c r="B762" s="2" t="s">
        <v>4778</v>
      </c>
      <c r="C762" s="2" t="s">
        <v>4779</v>
      </c>
      <c r="D762" s="2"/>
      <c r="E762" s="2" t="s">
        <v>4780</v>
      </c>
      <c r="F762" s="2" t="s">
        <v>104</v>
      </c>
      <c r="G762" s="2" t="s">
        <v>19</v>
      </c>
      <c r="H762" s="2">
        <v>63126</v>
      </c>
      <c r="I762" t="s">
        <v>6191</v>
      </c>
    </row>
    <row r="763" spans="1:9" x14ac:dyDescent="0.35">
      <c r="A763" s="2" t="s">
        <v>4782</v>
      </c>
      <c r="B763" s="2" t="s">
        <v>4783</v>
      </c>
      <c r="C763" s="2" t="s">
        <v>4784</v>
      </c>
      <c r="D763" s="2" t="s">
        <v>4785</v>
      </c>
      <c r="E763" s="2" t="s">
        <v>4786</v>
      </c>
      <c r="F763" s="2" t="s">
        <v>155</v>
      </c>
      <c r="G763" s="2" t="s">
        <v>19</v>
      </c>
      <c r="H763" s="2">
        <v>64054</v>
      </c>
      <c r="I763" t="s">
        <v>6190</v>
      </c>
    </row>
    <row r="764" spans="1:9" x14ac:dyDescent="0.35">
      <c r="A764" s="2" t="s">
        <v>4788</v>
      </c>
      <c r="B764" s="2" t="s">
        <v>4789</v>
      </c>
      <c r="C764" s="2" t="s">
        <v>4790</v>
      </c>
      <c r="D764" s="2"/>
      <c r="E764" s="2" t="s">
        <v>4791</v>
      </c>
      <c r="F764" s="2" t="s">
        <v>82</v>
      </c>
      <c r="G764" s="2" t="s">
        <v>19</v>
      </c>
      <c r="H764" s="2">
        <v>27404</v>
      </c>
      <c r="I764" t="s">
        <v>6191</v>
      </c>
    </row>
    <row r="765" spans="1:9" x14ac:dyDescent="0.35">
      <c r="A765" s="2" t="s">
        <v>4793</v>
      </c>
      <c r="B765" s="2" t="s">
        <v>4794</v>
      </c>
      <c r="C765" s="2" t="s">
        <v>4795</v>
      </c>
      <c r="D765" s="2"/>
      <c r="E765" s="2" t="s">
        <v>4796</v>
      </c>
      <c r="F765" s="2" t="s">
        <v>99</v>
      </c>
      <c r="G765" s="2" t="s">
        <v>19</v>
      </c>
      <c r="H765" s="2">
        <v>71213</v>
      </c>
      <c r="I765" t="s">
        <v>6190</v>
      </c>
    </row>
    <row r="766" spans="1:9" x14ac:dyDescent="0.35">
      <c r="A766" s="2" t="s">
        <v>4798</v>
      </c>
      <c r="B766" s="2" t="s">
        <v>4799</v>
      </c>
      <c r="C766" s="2" t="s">
        <v>4800</v>
      </c>
      <c r="D766" s="2" t="s">
        <v>4801</v>
      </c>
      <c r="E766" s="2" t="s">
        <v>4802</v>
      </c>
      <c r="F766" s="2" t="s">
        <v>159</v>
      </c>
      <c r="G766" s="2" t="s">
        <v>28</v>
      </c>
      <c r="H766" s="2" t="s">
        <v>160</v>
      </c>
      <c r="I766" t="s">
        <v>6191</v>
      </c>
    </row>
    <row r="767" spans="1:9" x14ac:dyDescent="0.35">
      <c r="A767" s="2" t="s">
        <v>4804</v>
      </c>
      <c r="B767" s="2" t="s">
        <v>4805</v>
      </c>
      <c r="C767" s="2"/>
      <c r="D767" s="2" t="s">
        <v>4806</v>
      </c>
      <c r="E767" s="2" t="s">
        <v>4807</v>
      </c>
      <c r="F767" s="2" t="s">
        <v>106</v>
      </c>
      <c r="G767" s="2" t="s">
        <v>19</v>
      </c>
      <c r="H767" s="2">
        <v>76129</v>
      </c>
      <c r="I767" t="s">
        <v>6191</v>
      </c>
    </row>
    <row r="768" spans="1:9" x14ac:dyDescent="0.35">
      <c r="A768" s="2" t="s">
        <v>4809</v>
      </c>
      <c r="B768" s="2" t="s">
        <v>4810</v>
      </c>
      <c r="C768" s="2" t="s">
        <v>4811</v>
      </c>
      <c r="D768" s="2" t="s">
        <v>4812</v>
      </c>
      <c r="E768" s="2" t="s">
        <v>4813</v>
      </c>
      <c r="F768" s="2" t="s">
        <v>97</v>
      </c>
      <c r="G768" s="2" t="s">
        <v>19</v>
      </c>
      <c r="H768" s="2">
        <v>58122</v>
      </c>
      <c r="I768" t="s">
        <v>6190</v>
      </c>
    </row>
    <row r="769" spans="1:9" x14ac:dyDescent="0.35">
      <c r="A769" s="2" t="s">
        <v>4815</v>
      </c>
      <c r="B769" s="2" t="s">
        <v>4816</v>
      </c>
      <c r="C769" s="2" t="s">
        <v>4817</v>
      </c>
      <c r="D769" s="2" t="s">
        <v>4818</v>
      </c>
      <c r="E769" s="2" t="s">
        <v>4819</v>
      </c>
      <c r="F769" s="2" t="s">
        <v>115</v>
      </c>
      <c r="G769" s="2" t="s">
        <v>19</v>
      </c>
      <c r="H769" s="2">
        <v>75044</v>
      </c>
      <c r="I769" t="s">
        <v>6190</v>
      </c>
    </row>
    <row r="770" spans="1:9" x14ac:dyDescent="0.35">
      <c r="A770" s="2" t="s">
        <v>4820</v>
      </c>
      <c r="B770" s="2" t="s">
        <v>4821</v>
      </c>
      <c r="C770" s="2" t="s">
        <v>4822</v>
      </c>
      <c r="D770" s="2" t="s">
        <v>4823</v>
      </c>
      <c r="E770" s="2" t="s">
        <v>4824</v>
      </c>
      <c r="F770" s="2" t="s">
        <v>39</v>
      </c>
      <c r="G770" s="2" t="s">
        <v>19</v>
      </c>
      <c r="H770" s="2">
        <v>43231</v>
      </c>
      <c r="I770" t="s">
        <v>6191</v>
      </c>
    </row>
    <row r="771" spans="1:9" x14ac:dyDescent="0.35">
      <c r="A771" s="2" t="s">
        <v>4826</v>
      </c>
      <c r="B771" s="2" t="s">
        <v>4827</v>
      </c>
      <c r="C771" s="2" t="s">
        <v>4828</v>
      </c>
      <c r="D771" s="2" t="s">
        <v>4829</v>
      </c>
      <c r="E771" s="2" t="s">
        <v>4830</v>
      </c>
      <c r="F771" s="2" t="s">
        <v>123</v>
      </c>
      <c r="G771" s="2" t="s">
        <v>19</v>
      </c>
      <c r="H771" s="2">
        <v>78737</v>
      </c>
      <c r="I771" t="s">
        <v>6191</v>
      </c>
    </row>
    <row r="772" spans="1:9" x14ac:dyDescent="0.35">
      <c r="A772" s="2" t="s">
        <v>4832</v>
      </c>
      <c r="B772" s="2" t="s">
        <v>4833</v>
      </c>
      <c r="C772" s="2"/>
      <c r="D772" s="2" t="s">
        <v>4834</v>
      </c>
      <c r="E772" s="2" t="s">
        <v>4835</v>
      </c>
      <c r="F772" s="2" t="s">
        <v>187</v>
      </c>
      <c r="G772" s="2" t="s">
        <v>19</v>
      </c>
      <c r="H772" s="2">
        <v>36104</v>
      </c>
      <c r="I772" t="s">
        <v>6190</v>
      </c>
    </row>
    <row r="773" spans="1:9" x14ac:dyDescent="0.35">
      <c r="A773" s="2" t="s">
        <v>4837</v>
      </c>
      <c r="B773" s="2" t="s">
        <v>4838</v>
      </c>
      <c r="C773" s="2" t="s">
        <v>4839</v>
      </c>
      <c r="D773" s="2" t="s">
        <v>4840</v>
      </c>
      <c r="E773" s="2" t="s">
        <v>4841</v>
      </c>
      <c r="F773" s="2" t="s">
        <v>144</v>
      </c>
      <c r="G773" s="2" t="s">
        <v>28</v>
      </c>
      <c r="H773" s="2" t="s">
        <v>215</v>
      </c>
      <c r="I773" t="s">
        <v>6191</v>
      </c>
    </row>
    <row r="774" spans="1:9" x14ac:dyDescent="0.35">
      <c r="A774" s="2" t="s">
        <v>4843</v>
      </c>
      <c r="B774" s="2" t="s">
        <v>4844</v>
      </c>
      <c r="C774" s="2" t="s">
        <v>4845</v>
      </c>
      <c r="D774" s="2"/>
      <c r="E774" s="2" t="s">
        <v>4846</v>
      </c>
      <c r="F774" s="2" t="s">
        <v>83</v>
      </c>
      <c r="G774" s="2" t="s">
        <v>19</v>
      </c>
      <c r="H774" s="2">
        <v>22156</v>
      </c>
      <c r="I774" t="s">
        <v>6191</v>
      </c>
    </row>
    <row r="775" spans="1:9" x14ac:dyDescent="0.35">
      <c r="A775" s="2" t="s">
        <v>4848</v>
      </c>
      <c r="B775" s="2" t="s">
        <v>4849</v>
      </c>
      <c r="C775" s="2" t="s">
        <v>4850</v>
      </c>
      <c r="D775" s="2" t="s">
        <v>4851</v>
      </c>
      <c r="E775" s="2" t="s">
        <v>4852</v>
      </c>
      <c r="F775" s="2" t="s">
        <v>204</v>
      </c>
      <c r="G775" s="2" t="s">
        <v>19</v>
      </c>
      <c r="H775" s="2">
        <v>80126</v>
      </c>
      <c r="I775" t="s">
        <v>6191</v>
      </c>
    </row>
    <row r="776" spans="1:9" x14ac:dyDescent="0.35">
      <c r="A776" s="2" t="s">
        <v>4854</v>
      </c>
      <c r="B776" s="2" t="s">
        <v>4855</v>
      </c>
      <c r="C776" s="2"/>
      <c r="D776" s="2" t="s">
        <v>4856</v>
      </c>
      <c r="E776" s="2" t="s">
        <v>4857</v>
      </c>
      <c r="F776" s="2" t="s">
        <v>20</v>
      </c>
      <c r="G776" s="2" t="s">
        <v>19</v>
      </c>
      <c r="H776" s="2">
        <v>21275</v>
      </c>
      <c r="I776" t="s">
        <v>6191</v>
      </c>
    </row>
    <row r="777" spans="1:9" x14ac:dyDescent="0.35">
      <c r="A777" s="2" t="s">
        <v>4859</v>
      </c>
      <c r="B777" s="2" t="s">
        <v>4860</v>
      </c>
      <c r="C777" s="2" t="s">
        <v>4861</v>
      </c>
      <c r="D777" s="2" t="s">
        <v>4862</v>
      </c>
      <c r="E777" s="2" t="s">
        <v>4863</v>
      </c>
      <c r="F777" s="2" t="s">
        <v>482</v>
      </c>
      <c r="G777" s="2" t="s">
        <v>318</v>
      </c>
      <c r="H777" s="2" t="s">
        <v>359</v>
      </c>
      <c r="I777" t="s">
        <v>6191</v>
      </c>
    </row>
    <row r="778" spans="1:9" x14ac:dyDescent="0.35">
      <c r="A778" s="2" t="s">
        <v>4865</v>
      </c>
      <c r="B778" s="2" t="s">
        <v>4866</v>
      </c>
      <c r="C778" s="2"/>
      <c r="D778" s="2" t="s">
        <v>4867</v>
      </c>
      <c r="E778" s="2" t="s">
        <v>4868</v>
      </c>
      <c r="F778" s="2" t="s">
        <v>271</v>
      </c>
      <c r="G778" s="2" t="s">
        <v>19</v>
      </c>
      <c r="H778" s="2">
        <v>33345</v>
      </c>
      <c r="I778" t="s">
        <v>6190</v>
      </c>
    </row>
    <row r="779" spans="1:9" x14ac:dyDescent="0.35">
      <c r="A779" s="2" t="s">
        <v>4870</v>
      </c>
      <c r="B779" s="2" t="s">
        <v>4871</v>
      </c>
      <c r="C779" s="2" t="s">
        <v>4872</v>
      </c>
      <c r="D779" s="2" t="s">
        <v>4873</v>
      </c>
      <c r="E779" s="2" t="s">
        <v>4874</v>
      </c>
      <c r="F779" s="2" t="s">
        <v>58</v>
      </c>
      <c r="G779" s="2" t="s">
        <v>19</v>
      </c>
      <c r="H779" s="2">
        <v>92191</v>
      </c>
      <c r="I779" t="s">
        <v>6190</v>
      </c>
    </row>
    <row r="780" spans="1:9" x14ac:dyDescent="0.35">
      <c r="A780" s="2" t="s">
        <v>4876</v>
      </c>
      <c r="B780" s="2" t="s">
        <v>4877</v>
      </c>
      <c r="C780" s="2" t="s">
        <v>4878</v>
      </c>
      <c r="D780" s="2" t="s">
        <v>4879</v>
      </c>
      <c r="E780" s="2" t="s">
        <v>4880</v>
      </c>
      <c r="F780" s="2" t="s">
        <v>52</v>
      </c>
      <c r="G780" s="2" t="s">
        <v>19</v>
      </c>
      <c r="H780" s="2">
        <v>75216</v>
      </c>
      <c r="I780" t="s">
        <v>6191</v>
      </c>
    </row>
    <row r="781" spans="1:9" x14ac:dyDescent="0.35">
      <c r="A781" s="2" t="s">
        <v>4882</v>
      </c>
      <c r="B781" s="2" t="s">
        <v>4883</v>
      </c>
      <c r="C781" s="2" t="s">
        <v>4884</v>
      </c>
      <c r="D781" s="2"/>
      <c r="E781" s="2" t="s">
        <v>4885</v>
      </c>
      <c r="F781" s="2" t="s">
        <v>316</v>
      </c>
      <c r="G781" s="2" t="s">
        <v>19</v>
      </c>
      <c r="H781" s="2">
        <v>60435</v>
      </c>
      <c r="I781" t="s">
        <v>6191</v>
      </c>
    </row>
    <row r="782" spans="1:9" x14ac:dyDescent="0.35">
      <c r="A782" s="2" t="s">
        <v>4887</v>
      </c>
      <c r="B782" s="2" t="s">
        <v>4888</v>
      </c>
      <c r="C782" s="2" t="s">
        <v>4889</v>
      </c>
      <c r="D782" s="2" t="s">
        <v>4890</v>
      </c>
      <c r="E782" s="2" t="s">
        <v>4891</v>
      </c>
      <c r="F782" s="2" t="s">
        <v>183</v>
      </c>
      <c r="G782" s="2" t="s">
        <v>19</v>
      </c>
      <c r="H782" s="2">
        <v>49510</v>
      </c>
      <c r="I782" t="s">
        <v>6190</v>
      </c>
    </row>
    <row r="783" spans="1:9" x14ac:dyDescent="0.35">
      <c r="A783" s="2" t="s">
        <v>4893</v>
      </c>
      <c r="B783" s="2" t="s">
        <v>4894</v>
      </c>
      <c r="C783" s="2" t="s">
        <v>4895</v>
      </c>
      <c r="D783" s="2" t="s">
        <v>4896</v>
      </c>
      <c r="E783" s="2" t="s">
        <v>4897</v>
      </c>
      <c r="F783" s="2" t="s">
        <v>209</v>
      </c>
      <c r="G783" s="2" t="s">
        <v>19</v>
      </c>
      <c r="H783" s="2">
        <v>34620</v>
      </c>
      <c r="I783" t="s">
        <v>6190</v>
      </c>
    </row>
    <row r="784" spans="1:9" x14ac:dyDescent="0.35">
      <c r="A784" s="2" t="s">
        <v>4899</v>
      </c>
      <c r="B784" s="2" t="s">
        <v>4900</v>
      </c>
      <c r="C784" s="2"/>
      <c r="D784" s="2" t="s">
        <v>4901</v>
      </c>
      <c r="E784" s="2" t="s">
        <v>4902</v>
      </c>
      <c r="F784" s="2" t="s">
        <v>33</v>
      </c>
      <c r="G784" s="2" t="s">
        <v>19</v>
      </c>
      <c r="H784" s="2">
        <v>55441</v>
      </c>
      <c r="I784" t="s">
        <v>6191</v>
      </c>
    </row>
    <row r="785" spans="1:9" x14ac:dyDescent="0.35">
      <c r="A785" s="2" t="s">
        <v>4904</v>
      </c>
      <c r="B785" s="2" t="s">
        <v>4905</v>
      </c>
      <c r="C785" s="2" t="s">
        <v>4906</v>
      </c>
      <c r="D785" s="2" t="s">
        <v>4907</v>
      </c>
      <c r="E785" s="2" t="s">
        <v>4908</v>
      </c>
      <c r="F785" s="2" t="s">
        <v>259</v>
      </c>
      <c r="G785" s="2" t="s">
        <v>19</v>
      </c>
      <c r="H785" s="2">
        <v>30045</v>
      </c>
      <c r="I785" t="s">
        <v>6191</v>
      </c>
    </row>
    <row r="786" spans="1:9" x14ac:dyDescent="0.35">
      <c r="A786" s="2" t="s">
        <v>4910</v>
      </c>
      <c r="B786" s="2" t="s">
        <v>4911</v>
      </c>
      <c r="C786" s="2" t="s">
        <v>4912</v>
      </c>
      <c r="D786" s="2" t="s">
        <v>4913</v>
      </c>
      <c r="E786" s="2" t="s">
        <v>4914</v>
      </c>
      <c r="F786" s="2" t="s">
        <v>480</v>
      </c>
      <c r="G786" s="2" t="s">
        <v>318</v>
      </c>
      <c r="H786" s="2" t="s">
        <v>341</v>
      </c>
      <c r="I786" t="s">
        <v>6191</v>
      </c>
    </row>
    <row r="787" spans="1:9" x14ac:dyDescent="0.35">
      <c r="A787" s="2" t="s">
        <v>4916</v>
      </c>
      <c r="B787" s="2" t="s">
        <v>4917</v>
      </c>
      <c r="C787" s="2" t="s">
        <v>4918</v>
      </c>
      <c r="D787" s="2" t="s">
        <v>4919</v>
      </c>
      <c r="E787" s="2" t="s">
        <v>4920</v>
      </c>
      <c r="F787" s="2" t="s">
        <v>137</v>
      </c>
      <c r="G787" s="2" t="s">
        <v>19</v>
      </c>
      <c r="H787" s="2">
        <v>33673</v>
      </c>
      <c r="I787" t="s">
        <v>6190</v>
      </c>
    </row>
    <row r="788" spans="1:9" x14ac:dyDescent="0.35">
      <c r="A788" s="2" t="s">
        <v>4922</v>
      </c>
      <c r="B788" s="2" t="s">
        <v>4923</v>
      </c>
      <c r="C788" s="2" t="s">
        <v>4924</v>
      </c>
      <c r="D788" s="2"/>
      <c r="E788" s="2" t="s">
        <v>4925</v>
      </c>
      <c r="F788" s="2" t="s">
        <v>130</v>
      </c>
      <c r="G788" s="2" t="s">
        <v>19</v>
      </c>
      <c r="H788" s="2">
        <v>37240</v>
      </c>
      <c r="I788" t="s">
        <v>6191</v>
      </c>
    </row>
    <row r="789" spans="1:9" x14ac:dyDescent="0.35">
      <c r="A789" s="2" t="s">
        <v>4927</v>
      </c>
      <c r="B789" s="2" t="s">
        <v>4928</v>
      </c>
      <c r="C789" s="2" t="s">
        <v>4929</v>
      </c>
      <c r="D789" s="2" t="s">
        <v>4930</v>
      </c>
      <c r="E789" s="2" t="s">
        <v>4931</v>
      </c>
      <c r="F789" s="2" t="s">
        <v>92</v>
      </c>
      <c r="G789" s="2" t="s">
        <v>19</v>
      </c>
      <c r="H789" s="2">
        <v>33175</v>
      </c>
      <c r="I789" t="s">
        <v>6191</v>
      </c>
    </row>
    <row r="790" spans="1:9" x14ac:dyDescent="0.35">
      <c r="A790" s="2" t="s">
        <v>4933</v>
      </c>
      <c r="B790" s="2" t="s">
        <v>4934</v>
      </c>
      <c r="C790" s="2" t="s">
        <v>4935</v>
      </c>
      <c r="D790" s="2" t="s">
        <v>4936</v>
      </c>
      <c r="E790" s="2" t="s">
        <v>4937</v>
      </c>
      <c r="F790" s="2" t="s">
        <v>203</v>
      </c>
      <c r="G790" s="2" t="s">
        <v>19</v>
      </c>
      <c r="H790" s="2">
        <v>45426</v>
      </c>
      <c r="I790" t="s">
        <v>6190</v>
      </c>
    </row>
    <row r="791" spans="1:9" x14ac:dyDescent="0.35">
      <c r="A791" s="2" t="s">
        <v>4939</v>
      </c>
      <c r="B791" s="2" t="s">
        <v>4940</v>
      </c>
      <c r="C791" s="2"/>
      <c r="D791" s="2" t="s">
        <v>4941</v>
      </c>
      <c r="E791" s="2" t="s">
        <v>4942</v>
      </c>
      <c r="F791" s="2" t="s">
        <v>56</v>
      </c>
      <c r="G791" s="2" t="s">
        <v>19</v>
      </c>
      <c r="H791" s="2">
        <v>60686</v>
      </c>
      <c r="I791" t="s">
        <v>6190</v>
      </c>
    </row>
    <row r="792" spans="1:9" x14ac:dyDescent="0.35">
      <c r="A792" s="2" t="s">
        <v>4944</v>
      </c>
      <c r="B792" s="2" t="s">
        <v>4945</v>
      </c>
      <c r="C792" s="2" t="s">
        <v>4946</v>
      </c>
      <c r="D792" s="2" t="s">
        <v>4947</v>
      </c>
      <c r="E792" s="2" t="s">
        <v>4948</v>
      </c>
      <c r="F792" s="2" t="s">
        <v>405</v>
      </c>
      <c r="G792" s="2" t="s">
        <v>318</v>
      </c>
      <c r="H792" s="2" t="s">
        <v>406</v>
      </c>
      <c r="I792" t="s">
        <v>6190</v>
      </c>
    </row>
    <row r="793" spans="1:9" x14ac:dyDescent="0.35">
      <c r="A793" s="2" t="s">
        <v>4950</v>
      </c>
      <c r="B793" s="2" t="s">
        <v>4951</v>
      </c>
      <c r="C793" s="2" t="s">
        <v>4952</v>
      </c>
      <c r="D793" s="2" t="s">
        <v>4953</v>
      </c>
      <c r="E793" s="2" t="s">
        <v>4954</v>
      </c>
      <c r="F793" s="2" t="s">
        <v>38</v>
      </c>
      <c r="G793" s="2" t="s">
        <v>19</v>
      </c>
      <c r="H793" s="2">
        <v>94807</v>
      </c>
      <c r="I793" t="s">
        <v>6191</v>
      </c>
    </row>
    <row r="794" spans="1:9" x14ac:dyDescent="0.35">
      <c r="A794" s="2" t="s">
        <v>4956</v>
      </c>
      <c r="B794" s="2" t="s">
        <v>4957</v>
      </c>
      <c r="C794" s="2" t="s">
        <v>4958</v>
      </c>
      <c r="D794" s="2" t="s">
        <v>4959</v>
      </c>
      <c r="E794" s="2" t="s">
        <v>4960</v>
      </c>
      <c r="F794" s="2" t="s">
        <v>76</v>
      </c>
      <c r="G794" s="2" t="s">
        <v>19</v>
      </c>
      <c r="H794" s="2">
        <v>98506</v>
      </c>
      <c r="I794" t="s">
        <v>6191</v>
      </c>
    </row>
    <row r="795" spans="1:9" x14ac:dyDescent="0.35">
      <c r="A795" s="2" t="s">
        <v>4962</v>
      </c>
      <c r="B795" s="2" t="s">
        <v>4963</v>
      </c>
      <c r="C795" s="2" t="s">
        <v>4964</v>
      </c>
      <c r="D795" s="2" t="s">
        <v>4965</v>
      </c>
      <c r="E795" s="2" t="s">
        <v>4966</v>
      </c>
      <c r="F795" s="2" t="s">
        <v>59</v>
      </c>
      <c r="G795" s="2" t="s">
        <v>19</v>
      </c>
      <c r="H795" s="2">
        <v>76011</v>
      </c>
      <c r="I795" t="s">
        <v>6190</v>
      </c>
    </row>
    <row r="796" spans="1:9" x14ac:dyDescent="0.35">
      <c r="A796" s="2" t="s">
        <v>4968</v>
      </c>
      <c r="B796" s="2" t="s">
        <v>4969</v>
      </c>
      <c r="C796" s="2" t="s">
        <v>4970</v>
      </c>
      <c r="D796" s="2" t="s">
        <v>4971</v>
      </c>
      <c r="E796" s="2" t="s">
        <v>4972</v>
      </c>
      <c r="F796" s="2" t="s">
        <v>357</v>
      </c>
      <c r="G796" s="2" t="s">
        <v>28</v>
      </c>
      <c r="H796" s="2" t="s">
        <v>358</v>
      </c>
      <c r="I796" t="s">
        <v>6190</v>
      </c>
    </row>
    <row r="797" spans="1:9" x14ac:dyDescent="0.35">
      <c r="A797" s="2" t="s">
        <v>4974</v>
      </c>
      <c r="B797" s="2" t="s">
        <v>4975</v>
      </c>
      <c r="C797" s="2" t="s">
        <v>4976</v>
      </c>
      <c r="D797" s="2" t="s">
        <v>4977</v>
      </c>
      <c r="E797" s="2" t="s">
        <v>4978</v>
      </c>
      <c r="F797" s="2" t="s">
        <v>24</v>
      </c>
      <c r="G797" s="2" t="s">
        <v>19</v>
      </c>
      <c r="H797" s="2">
        <v>24009</v>
      </c>
      <c r="I797" t="s">
        <v>6191</v>
      </c>
    </row>
    <row r="798" spans="1:9" x14ac:dyDescent="0.35">
      <c r="A798" s="2" t="s">
        <v>4980</v>
      </c>
      <c r="B798" s="2" t="s">
        <v>4981</v>
      </c>
      <c r="C798" s="2" t="s">
        <v>4982</v>
      </c>
      <c r="D798" s="2" t="s">
        <v>4983</v>
      </c>
      <c r="E798" s="2" t="s">
        <v>4984</v>
      </c>
      <c r="F798" s="2" t="s">
        <v>278</v>
      </c>
      <c r="G798" s="2" t="s">
        <v>19</v>
      </c>
      <c r="H798" s="2">
        <v>11044</v>
      </c>
      <c r="I798" t="s">
        <v>6191</v>
      </c>
    </row>
    <row r="799" spans="1:9" x14ac:dyDescent="0.35">
      <c r="A799" s="2" t="s">
        <v>4986</v>
      </c>
      <c r="B799" s="2" t="s">
        <v>4987</v>
      </c>
      <c r="C799" s="2" t="s">
        <v>4988</v>
      </c>
      <c r="D799" s="2" t="s">
        <v>4989</v>
      </c>
      <c r="E799" s="2" t="s">
        <v>4990</v>
      </c>
      <c r="F799" s="2" t="s">
        <v>282</v>
      </c>
      <c r="G799" s="2" t="s">
        <v>19</v>
      </c>
      <c r="H799" s="2">
        <v>92825</v>
      </c>
      <c r="I799" t="s">
        <v>6191</v>
      </c>
    </row>
    <row r="800" spans="1:9" x14ac:dyDescent="0.35">
      <c r="A800" s="2" t="s">
        <v>4992</v>
      </c>
      <c r="B800" s="2" t="s">
        <v>4993</v>
      </c>
      <c r="C800" s="2"/>
      <c r="D800" s="2" t="s">
        <v>4994</v>
      </c>
      <c r="E800" s="2" t="s">
        <v>4995</v>
      </c>
      <c r="F800" s="2" t="s">
        <v>43</v>
      </c>
      <c r="G800" s="2" t="s">
        <v>19</v>
      </c>
      <c r="H800" s="2">
        <v>40596</v>
      </c>
      <c r="I800" t="s">
        <v>6191</v>
      </c>
    </row>
    <row r="801" spans="1:9" x14ac:dyDescent="0.35">
      <c r="A801" s="2" t="s">
        <v>4997</v>
      </c>
      <c r="B801" s="2" t="s">
        <v>4998</v>
      </c>
      <c r="C801" s="2" t="s">
        <v>4999</v>
      </c>
      <c r="D801" s="2" t="s">
        <v>5000</v>
      </c>
      <c r="E801" s="2" t="s">
        <v>5001</v>
      </c>
      <c r="F801" s="2" t="s">
        <v>137</v>
      </c>
      <c r="G801" s="2" t="s">
        <v>19</v>
      </c>
      <c r="H801" s="2">
        <v>33673</v>
      </c>
      <c r="I801" t="s">
        <v>6191</v>
      </c>
    </row>
    <row r="802" spans="1:9" x14ac:dyDescent="0.35">
      <c r="A802" s="2" t="s">
        <v>5003</v>
      </c>
      <c r="B802" s="2" t="s">
        <v>5004</v>
      </c>
      <c r="C802" s="2" t="s">
        <v>5005</v>
      </c>
      <c r="D802" s="2" t="s">
        <v>5006</v>
      </c>
      <c r="E802" s="2" t="s">
        <v>5007</v>
      </c>
      <c r="F802" s="2" t="s">
        <v>98</v>
      </c>
      <c r="G802" s="2" t="s">
        <v>19</v>
      </c>
      <c r="H802" s="2">
        <v>95138</v>
      </c>
      <c r="I802" t="s">
        <v>6190</v>
      </c>
    </row>
    <row r="803" spans="1:9" x14ac:dyDescent="0.35">
      <c r="A803" s="2" t="s">
        <v>5009</v>
      </c>
      <c r="B803" s="2" t="s">
        <v>5010</v>
      </c>
      <c r="C803" s="2"/>
      <c r="D803" s="2"/>
      <c r="E803" s="2" t="s">
        <v>5011</v>
      </c>
      <c r="F803" s="2" t="s">
        <v>47</v>
      </c>
      <c r="G803" s="2" t="s">
        <v>19</v>
      </c>
      <c r="H803" s="2">
        <v>20470</v>
      </c>
      <c r="I803" t="s">
        <v>6190</v>
      </c>
    </row>
    <row r="804" spans="1:9" x14ac:dyDescent="0.35">
      <c r="A804" s="2" t="s">
        <v>5013</v>
      </c>
      <c r="B804" s="2" t="s">
        <v>5014</v>
      </c>
      <c r="C804" s="2" t="s">
        <v>5015</v>
      </c>
      <c r="D804" s="2" t="s">
        <v>5016</v>
      </c>
      <c r="E804" s="2" t="s">
        <v>5017</v>
      </c>
      <c r="F804" s="2" t="s">
        <v>3664</v>
      </c>
      <c r="G804" s="2" t="s">
        <v>318</v>
      </c>
      <c r="H804" s="2" t="s">
        <v>398</v>
      </c>
      <c r="I804" t="s">
        <v>6191</v>
      </c>
    </row>
    <row r="805" spans="1:9" x14ac:dyDescent="0.35">
      <c r="A805" s="2" t="s">
        <v>5019</v>
      </c>
      <c r="B805" s="2" t="s">
        <v>5020</v>
      </c>
      <c r="C805" s="2" t="s">
        <v>5021</v>
      </c>
      <c r="D805" s="2" t="s">
        <v>5022</v>
      </c>
      <c r="E805" s="2" t="s">
        <v>5023</v>
      </c>
      <c r="F805" s="2" t="s">
        <v>76</v>
      </c>
      <c r="G805" s="2" t="s">
        <v>19</v>
      </c>
      <c r="H805" s="2">
        <v>98506</v>
      </c>
      <c r="I805" t="s">
        <v>6190</v>
      </c>
    </row>
    <row r="806" spans="1:9" x14ac:dyDescent="0.35">
      <c r="A806" s="2" t="s">
        <v>5025</v>
      </c>
      <c r="B806" s="2" t="s">
        <v>5026</v>
      </c>
      <c r="C806" s="2" t="s">
        <v>5027</v>
      </c>
      <c r="D806" s="2" t="s">
        <v>5028</v>
      </c>
      <c r="E806" s="2" t="s">
        <v>5029</v>
      </c>
      <c r="F806" s="2" t="s">
        <v>458</v>
      </c>
      <c r="G806" s="2" t="s">
        <v>19</v>
      </c>
      <c r="H806" s="2">
        <v>75185</v>
      </c>
      <c r="I806" t="s">
        <v>6191</v>
      </c>
    </row>
    <row r="807" spans="1:9" x14ac:dyDescent="0.35">
      <c r="A807" s="2" t="s">
        <v>5031</v>
      </c>
      <c r="B807" s="2" t="s">
        <v>5032</v>
      </c>
      <c r="C807" s="2" t="s">
        <v>5033</v>
      </c>
      <c r="D807" s="2"/>
      <c r="E807" s="2" t="s">
        <v>5034</v>
      </c>
      <c r="F807" s="2" t="s">
        <v>131</v>
      </c>
      <c r="G807" s="2" t="s">
        <v>19</v>
      </c>
      <c r="H807" s="2">
        <v>94207</v>
      </c>
      <c r="I807" t="s">
        <v>6191</v>
      </c>
    </row>
    <row r="808" spans="1:9" x14ac:dyDescent="0.35">
      <c r="A808" s="2" t="s">
        <v>5036</v>
      </c>
      <c r="B808" s="2" t="s">
        <v>5037</v>
      </c>
      <c r="C808" s="2"/>
      <c r="D808" s="2" t="s">
        <v>5038</v>
      </c>
      <c r="E808" s="2" t="s">
        <v>5039</v>
      </c>
      <c r="F808" s="2" t="s">
        <v>280</v>
      </c>
      <c r="G808" s="2" t="s">
        <v>28</v>
      </c>
      <c r="H808" s="2" t="s">
        <v>310</v>
      </c>
      <c r="I808" t="s">
        <v>6191</v>
      </c>
    </row>
    <row r="809" spans="1:9" x14ac:dyDescent="0.35">
      <c r="A809" s="2" t="s">
        <v>5041</v>
      </c>
      <c r="B809" s="2" t="s">
        <v>5042</v>
      </c>
      <c r="C809" s="2"/>
      <c r="D809" s="2" t="s">
        <v>5043</v>
      </c>
      <c r="E809" s="2" t="s">
        <v>5044</v>
      </c>
      <c r="F809" s="2" t="s">
        <v>5045</v>
      </c>
      <c r="G809" s="2" t="s">
        <v>19</v>
      </c>
      <c r="H809" s="2">
        <v>55590</v>
      </c>
      <c r="I809" t="s">
        <v>6191</v>
      </c>
    </row>
    <row r="810" spans="1:9" x14ac:dyDescent="0.35">
      <c r="A810" s="2" t="s">
        <v>5047</v>
      </c>
      <c r="B810" s="2" t="s">
        <v>5048</v>
      </c>
      <c r="C810" s="2"/>
      <c r="D810" s="2"/>
      <c r="E810" s="2" t="s">
        <v>5049</v>
      </c>
      <c r="F810" s="2" t="s">
        <v>248</v>
      </c>
      <c r="G810" s="2" t="s">
        <v>28</v>
      </c>
      <c r="H810" s="2" t="s">
        <v>249</v>
      </c>
      <c r="I810" t="s">
        <v>6190</v>
      </c>
    </row>
    <row r="811" spans="1:9" x14ac:dyDescent="0.35">
      <c r="A811" s="2" t="s">
        <v>5051</v>
      </c>
      <c r="B811" s="2" t="s">
        <v>5052</v>
      </c>
      <c r="C811" s="2" t="s">
        <v>5053</v>
      </c>
      <c r="D811" s="2" t="s">
        <v>5054</v>
      </c>
      <c r="E811" s="2" t="s">
        <v>5055</v>
      </c>
      <c r="F811" s="2" t="s">
        <v>373</v>
      </c>
      <c r="G811" s="2" t="s">
        <v>318</v>
      </c>
      <c r="H811" s="2" t="s">
        <v>374</v>
      </c>
      <c r="I811" t="s">
        <v>6191</v>
      </c>
    </row>
    <row r="812" spans="1:9" x14ac:dyDescent="0.35">
      <c r="A812" s="2" t="s">
        <v>5057</v>
      </c>
      <c r="B812" s="2" t="s">
        <v>5058</v>
      </c>
      <c r="C812" s="2" t="s">
        <v>5059</v>
      </c>
      <c r="D812" s="2" t="s">
        <v>5060</v>
      </c>
      <c r="E812" s="2" t="s">
        <v>5061</v>
      </c>
      <c r="F812" s="2" t="s">
        <v>132</v>
      </c>
      <c r="G812" s="2" t="s">
        <v>19</v>
      </c>
      <c r="H812" s="2">
        <v>11499</v>
      </c>
      <c r="I812" t="s">
        <v>6190</v>
      </c>
    </row>
    <row r="813" spans="1:9" x14ac:dyDescent="0.35">
      <c r="A813" s="2" t="s">
        <v>5063</v>
      </c>
      <c r="B813" s="2" t="s">
        <v>5064</v>
      </c>
      <c r="C813" s="2"/>
      <c r="D813" s="2" t="s">
        <v>5065</v>
      </c>
      <c r="E813" s="2" t="s">
        <v>5066</v>
      </c>
      <c r="F813" s="2" t="s">
        <v>50</v>
      </c>
      <c r="G813" s="2" t="s">
        <v>19</v>
      </c>
      <c r="H813" s="2">
        <v>79934</v>
      </c>
      <c r="I813" t="s">
        <v>6190</v>
      </c>
    </row>
    <row r="814" spans="1:9" x14ac:dyDescent="0.35">
      <c r="A814" s="2" t="s">
        <v>5068</v>
      </c>
      <c r="B814" s="2" t="s">
        <v>5069</v>
      </c>
      <c r="C814" s="2" t="s">
        <v>5070</v>
      </c>
      <c r="D814" s="2" t="s">
        <v>5071</v>
      </c>
      <c r="E814" s="2" t="s">
        <v>5072</v>
      </c>
      <c r="F814" s="2" t="s">
        <v>309</v>
      </c>
      <c r="G814" s="2" t="s">
        <v>19</v>
      </c>
      <c r="H814" s="2">
        <v>34643</v>
      </c>
      <c r="I814" t="s">
        <v>6191</v>
      </c>
    </row>
    <row r="815" spans="1:9" x14ac:dyDescent="0.35">
      <c r="A815" s="2" t="s">
        <v>5074</v>
      </c>
      <c r="B815" s="2" t="s">
        <v>5075</v>
      </c>
      <c r="C815" s="2" t="s">
        <v>5076</v>
      </c>
      <c r="D815" s="2" t="s">
        <v>5077</v>
      </c>
      <c r="E815" s="2" t="s">
        <v>5078</v>
      </c>
      <c r="F815" s="2" t="s">
        <v>421</v>
      </c>
      <c r="G815" s="2" t="s">
        <v>318</v>
      </c>
      <c r="H815" s="2" t="s">
        <v>348</v>
      </c>
      <c r="I815" t="s">
        <v>6190</v>
      </c>
    </row>
    <row r="816" spans="1:9" x14ac:dyDescent="0.35">
      <c r="A816" s="2" t="s">
        <v>5079</v>
      </c>
      <c r="B816" s="2" t="s">
        <v>5080</v>
      </c>
      <c r="C816" s="2" t="s">
        <v>5081</v>
      </c>
      <c r="D816" s="2" t="s">
        <v>5082</v>
      </c>
      <c r="E816" s="2" t="s">
        <v>5083</v>
      </c>
      <c r="F816" s="2" t="s">
        <v>224</v>
      </c>
      <c r="G816" s="2" t="s">
        <v>28</v>
      </c>
      <c r="H816" s="2" t="s">
        <v>225</v>
      </c>
      <c r="I816" t="s">
        <v>6190</v>
      </c>
    </row>
    <row r="817" spans="1:9" x14ac:dyDescent="0.35">
      <c r="A817" s="2" t="s">
        <v>5085</v>
      </c>
      <c r="B817" s="2" t="s">
        <v>5086</v>
      </c>
      <c r="C817" s="2" t="s">
        <v>5087</v>
      </c>
      <c r="D817" s="2" t="s">
        <v>5088</v>
      </c>
      <c r="E817" s="2" t="s">
        <v>5089</v>
      </c>
      <c r="F817" s="2" t="s">
        <v>77</v>
      </c>
      <c r="G817" s="2" t="s">
        <v>19</v>
      </c>
      <c r="H817" s="2">
        <v>73179</v>
      </c>
      <c r="I817" t="s">
        <v>6190</v>
      </c>
    </row>
    <row r="818" spans="1:9" x14ac:dyDescent="0.35">
      <c r="A818" s="2" t="s">
        <v>5091</v>
      </c>
      <c r="B818" s="2" t="s">
        <v>5092</v>
      </c>
      <c r="C818" s="2" t="s">
        <v>5093</v>
      </c>
      <c r="D818" s="2" t="s">
        <v>5094</v>
      </c>
      <c r="E818" s="2" t="s">
        <v>5095</v>
      </c>
      <c r="F818" s="2" t="s">
        <v>47</v>
      </c>
      <c r="G818" s="2" t="s">
        <v>19</v>
      </c>
      <c r="H818" s="2">
        <v>20051</v>
      </c>
      <c r="I818" t="s">
        <v>6191</v>
      </c>
    </row>
    <row r="819" spans="1:9" x14ac:dyDescent="0.35">
      <c r="A819" s="2" t="s">
        <v>5097</v>
      </c>
      <c r="B819" s="2" t="s">
        <v>5098</v>
      </c>
      <c r="C819" s="2" t="s">
        <v>5099</v>
      </c>
      <c r="D819" s="2" t="s">
        <v>5100</v>
      </c>
      <c r="E819" s="2" t="s">
        <v>5101</v>
      </c>
      <c r="F819" s="2" t="s">
        <v>84</v>
      </c>
      <c r="G819" s="2" t="s">
        <v>19</v>
      </c>
      <c r="H819" s="2">
        <v>30351</v>
      </c>
      <c r="I819" t="s">
        <v>6191</v>
      </c>
    </row>
    <row r="820" spans="1:9" x14ac:dyDescent="0.35">
      <c r="A820" s="2" t="s">
        <v>5103</v>
      </c>
      <c r="B820" s="2" t="s">
        <v>5104</v>
      </c>
      <c r="C820" s="2" t="s">
        <v>5105</v>
      </c>
      <c r="D820" s="2" t="s">
        <v>5106</v>
      </c>
      <c r="E820" s="2" t="s">
        <v>298</v>
      </c>
      <c r="F820" s="2" t="s">
        <v>1419</v>
      </c>
      <c r="G820" s="2" t="s">
        <v>318</v>
      </c>
      <c r="H820" s="2" t="s">
        <v>370</v>
      </c>
      <c r="I820" t="s">
        <v>6191</v>
      </c>
    </row>
    <row r="821" spans="1:9" x14ac:dyDescent="0.35">
      <c r="A821" s="2" t="s">
        <v>5108</v>
      </c>
      <c r="B821" s="2" t="s">
        <v>5109</v>
      </c>
      <c r="C821" s="2" t="s">
        <v>5110</v>
      </c>
      <c r="D821" s="2"/>
      <c r="E821" s="2" t="s">
        <v>5111</v>
      </c>
      <c r="F821" s="2" t="s">
        <v>120</v>
      </c>
      <c r="G821" s="2" t="s">
        <v>19</v>
      </c>
      <c r="H821" s="2">
        <v>14276</v>
      </c>
      <c r="I821" t="s">
        <v>6191</v>
      </c>
    </row>
    <row r="822" spans="1:9" x14ac:dyDescent="0.35">
      <c r="A822" s="2" t="s">
        <v>5113</v>
      </c>
      <c r="B822" s="2" t="s">
        <v>5114</v>
      </c>
      <c r="C822" s="2"/>
      <c r="D822" s="2" t="s">
        <v>5115</v>
      </c>
      <c r="E822" s="2" t="s">
        <v>5116</v>
      </c>
      <c r="F822" s="2" t="s">
        <v>63</v>
      </c>
      <c r="G822" s="2" t="s">
        <v>19</v>
      </c>
      <c r="H822" s="2">
        <v>77260</v>
      </c>
      <c r="I822" t="s">
        <v>6191</v>
      </c>
    </row>
    <row r="823" spans="1:9" x14ac:dyDescent="0.35">
      <c r="A823" s="2" t="s">
        <v>5118</v>
      </c>
      <c r="B823" s="2" t="s">
        <v>5119</v>
      </c>
      <c r="C823" s="2" t="s">
        <v>5120</v>
      </c>
      <c r="D823" s="2" t="s">
        <v>5121</v>
      </c>
      <c r="E823" s="2" t="s">
        <v>5122</v>
      </c>
      <c r="F823" s="2" t="s">
        <v>47</v>
      </c>
      <c r="G823" s="2" t="s">
        <v>19</v>
      </c>
      <c r="H823" s="2">
        <v>20470</v>
      </c>
      <c r="I823" t="s">
        <v>6190</v>
      </c>
    </row>
    <row r="824" spans="1:9" x14ac:dyDescent="0.35">
      <c r="A824" s="2" t="s">
        <v>5124</v>
      </c>
      <c r="B824" s="2" t="s">
        <v>5125</v>
      </c>
      <c r="C824" s="2" t="s">
        <v>5126</v>
      </c>
      <c r="D824" s="2" t="s">
        <v>5127</v>
      </c>
      <c r="E824" s="2" t="s">
        <v>5128</v>
      </c>
      <c r="F824" s="2" t="s">
        <v>123</v>
      </c>
      <c r="G824" s="2" t="s">
        <v>19</v>
      </c>
      <c r="H824" s="2">
        <v>78764</v>
      </c>
      <c r="I824" t="s">
        <v>6190</v>
      </c>
    </row>
    <row r="825" spans="1:9" x14ac:dyDescent="0.35">
      <c r="A825" s="2" t="s">
        <v>5130</v>
      </c>
      <c r="B825" s="2" t="s">
        <v>5131</v>
      </c>
      <c r="C825" s="2" t="s">
        <v>5132</v>
      </c>
      <c r="D825" s="2" t="s">
        <v>5133</v>
      </c>
      <c r="E825" s="2" t="s">
        <v>5134</v>
      </c>
      <c r="F825" s="2" t="s">
        <v>188</v>
      </c>
      <c r="G825" s="2" t="s">
        <v>19</v>
      </c>
      <c r="H825" s="2">
        <v>85205</v>
      </c>
      <c r="I825" t="s">
        <v>6191</v>
      </c>
    </row>
    <row r="826" spans="1:9" x14ac:dyDescent="0.35">
      <c r="A826" s="2" t="s">
        <v>5136</v>
      </c>
      <c r="B826" s="2" t="s">
        <v>5137</v>
      </c>
      <c r="C826" s="2" t="s">
        <v>5138</v>
      </c>
      <c r="D826" s="2" t="s">
        <v>5139</v>
      </c>
      <c r="E826" s="2" t="s">
        <v>5140</v>
      </c>
      <c r="F826" s="2" t="s">
        <v>129</v>
      </c>
      <c r="G826" s="2" t="s">
        <v>19</v>
      </c>
      <c r="H826" s="2">
        <v>31416</v>
      </c>
      <c r="I826" t="s">
        <v>6191</v>
      </c>
    </row>
    <row r="827" spans="1:9" x14ac:dyDescent="0.35">
      <c r="A827" s="2" t="s">
        <v>5142</v>
      </c>
      <c r="B827" s="2" t="s">
        <v>5143</v>
      </c>
      <c r="C827" s="2" t="s">
        <v>5144</v>
      </c>
      <c r="D827" s="2" t="s">
        <v>5145</v>
      </c>
      <c r="E827" s="2" t="s">
        <v>5146</v>
      </c>
      <c r="F827" s="2" t="s">
        <v>74</v>
      </c>
      <c r="G827" s="2" t="s">
        <v>19</v>
      </c>
      <c r="H827" s="2">
        <v>87140</v>
      </c>
      <c r="I827" t="s">
        <v>6190</v>
      </c>
    </row>
    <row r="828" spans="1:9" x14ac:dyDescent="0.35">
      <c r="A828" s="2" t="s">
        <v>5148</v>
      </c>
      <c r="B828" s="2" t="s">
        <v>5149</v>
      </c>
      <c r="C828" s="2" t="s">
        <v>5150</v>
      </c>
      <c r="D828" s="2"/>
      <c r="E828" s="2" t="s">
        <v>5151</v>
      </c>
      <c r="F828" s="2" t="s">
        <v>35</v>
      </c>
      <c r="G828" s="2" t="s">
        <v>19</v>
      </c>
      <c r="H828" s="2">
        <v>28299</v>
      </c>
      <c r="I828" t="s">
        <v>6190</v>
      </c>
    </row>
    <row r="829" spans="1:9" x14ac:dyDescent="0.35">
      <c r="A829" s="2" t="s">
        <v>5153</v>
      </c>
      <c r="B829" s="2" t="s">
        <v>5154</v>
      </c>
      <c r="C829" s="2" t="s">
        <v>5155</v>
      </c>
      <c r="D829" s="2" t="s">
        <v>5156</v>
      </c>
      <c r="E829" s="2" t="s">
        <v>5157</v>
      </c>
      <c r="F829" s="2" t="s">
        <v>58</v>
      </c>
      <c r="G829" s="2" t="s">
        <v>19</v>
      </c>
      <c r="H829" s="2">
        <v>92191</v>
      </c>
      <c r="I829" t="s">
        <v>6190</v>
      </c>
    </row>
    <row r="830" spans="1:9" x14ac:dyDescent="0.35">
      <c r="A830" s="2" t="s">
        <v>5159</v>
      </c>
      <c r="B830" s="2" t="s">
        <v>5160</v>
      </c>
      <c r="C830" s="2" t="s">
        <v>5161</v>
      </c>
      <c r="D830" s="2" t="s">
        <v>5162</v>
      </c>
      <c r="E830" s="2" t="s">
        <v>5163</v>
      </c>
      <c r="F830" s="2" t="s">
        <v>250</v>
      </c>
      <c r="G830" s="2" t="s">
        <v>19</v>
      </c>
      <c r="H830" s="2">
        <v>32575</v>
      </c>
      <c r="I830" t="s">
        <v>6190</v>
      </c>
    </row>
    <row r="831" spans="1:9" x14ac:dyDescent="0.35">
      <c r="A831" s="2" t="s">
        <v>5165</v>
      </c>
      <c r="B831" s="2" t="s">
        <v>5166</v>
      </c>
      <c r="C831" s="2" t="s">
        <v>5167</v>
      </c>
      <c r="D831" s="2" t="s">
        <v>5168</v>
      </c>
      <c r="E831" s="2" t="s">
        <v>5169</v>
      </c>
      <c r="F831" s="2" t="s">
        <v>47</v>
      </c>
      <c r="G831" s="2" t="s">
        <v>19</v>
      </c>
      <c r="H831" s="2">
        <v>20470</v>
      </c>
      <c r="I831" t="s">
        <v>6191</v>
      </c>
    </row>
    <row r="832" spans="1:9" x14ac:dyDescent="0.35">
      <c r="A832" s="2" t="s">
        <v>5171</v>
      </c>
      <c r="B832" s="2" t="s">
        <v>5172</v>
      </c>
      <c r="C832" s="2" t="s">
        <v>5173</v>
      </c>
      <c r="D832" s="2" t="s">
        <v>5174</v>
      </c>
      <c r="E832" s="2" t="s">
        <v>5175</v>
      </c>
      <c r="F832" s="2" t="s">
        <v>263</v>
      </c>
      <c r="G832" s="2" t="s">
        <v>19</v>
      </c>
      <c r="H832" s="2">
        <v>34985</v>
      </c>
      <c r="I832" t="s">
        <v>6190</v>
      </c>
    </row>
    <row r="833" spans="1:9" x14ac:dyDescent="0.35">
      <c r="A833" s="2" t="s">
        <v>5177</v>
      </c>
      <c r="B833" s="2" t="s">
        <v>5178</v>
      </c>
      <c r="C833" s="2" t="s">
        <v>5179</v>
      </c>
      <c r="D833" s="2" t="s">
        <v>5180</v>
      </c>
      <c r="E833" s="2" t="s">
        <v>5181</v>
      </c>
      <c r="F833" s="2" t="s">
        <v>26</v>
      </c>
      <c r="G833" s="2" t="s">
        <v>19</v>
      </c>
      <c r="H833" s="2">
        <v>25705</v>
      </c>
      <c r="I833" t="s">
        <v>6191</v>
      </c>
    </row>
    <row r="834" spans="1:9" x14ac:dyDescent="0.35">
      <c r="A834" s="2" t="s">
        <v>5183</v>
      </c>
      <c r="B834" s="2" t="s">
        <v>5184</v>
      </c>
      <c r="C834" s="2" t="s">
        <v>5185</v>
      </c>
      <c r="D834" s="2" t="s">
        <v>5186</v>
      </c>
      <c r="E834" s="2" t="s">
        <v>5187</v>
      </c>
      <c r="F834" s="2" t="s">
        <v>46</v>
      </c>
      <c r="G834" s="2" t="s">
        <v>19</v>
      </c>
      <c r="H834" s="2">
        <v>19172</v>
      </c>
      <c r="I834" t="s">
        <v>6191</v>
      </c>
    </row>
    <row r="835" spans="1:9" x14ac:dyDescent="0.35">
      <c r="A835" s="2" t="s">
        <v>5188</v>
      </c>
      <c r="B835" s="2" t="s">
        <v>5189</v>
      </c>
      <c r="C835" s="2" t="s">
        <v>5190</v>
      </c>
      <c r="D835" s="2" t="s">
        <v>5191</v>
      </c>
      <c r="E835" s="2" t="s">
        <v>5192</v>
      </c>
      <c r="F835" s="2" t="s">
        <v>77</v>
      </c>
      <c r="G835" s="2" t="s">
        <v>19</v>
      </c>
      <c r="H835" s="2">
        <v>73167</v>
      </c>
      <c r="I835" t="s">
        <v>6190</v>
      </c>
    </row>
    <row r="836" spans="1:9" x14ac:dyDescent="0.35">
      <c r="A836" s="2" t="s">
        <v>5194</v>
      </c>
      <c r="B836" s="2" t="s">
        <v>5195</v>
      </c>
      <c r="C836" s="2" t="s">
        <v>5196</v>
      </c>
      <c r="D836" s="2" t="s">
        <v>5197</v>
      </c>
      <c r="E836" s="2" t="s">
        <v>5198</v>
      </c>
      <c r="F836" s="2" t="s">
        <v>267</v>
      </c>
      <c r="G836" s="2" t="s">
        <v>19</v>
      </c>
      <c r="H836" s="2">
        <v>34114</v>
      </c>
      <c r="I836" t="s">
        <v>6191</v>
      </c>
    </row>
    <row r="837" spans="1:9" x14ac:dyDescent="0.35">
      <c r="A837" s="2" t="s">
        <v>5200</v>
      </c>
      <c r="B837" s="2" t="s">
        <v>5201</v>
      </c>
      <c r="C837" s="2" t="s">
        <v>5202</v>
      </c>
      <c r="D837" s="2" t="s">
        <v>5203</v>
      </c>
      <c r="E837" s="2" t="s">
        <v>5204</v>
      </c>
      <c r="F837" s="2" t="s">
        <v>106</v>
      </c>
      <c r="G837" s="2" t="s">
        <v>19</v>
      </c>
      <c r="H837" s="2">
        <v>76105</v>
      </c>
      <c r="I837" t="s">
        <v>6190</v>
      </c>
    </row>
    <row r="838" spans="1:9" x14ac:dyDescent="0.35">
      <c r="A838" s="2" t="s">
        <v>5206</v>
      </c>
      <c r="B838" s="2" t="s">
        <v>5207</v>
      </c>
      <c r="C838" s="2" t="s">
        <v>5208</v>
      </c>
      <c r="D838" s="2" t="s">
        <v>5209</v>
      </c>
      <c r="E838" s="2" t="s">
        <v>5210</v>
      </c>
      <c r="F838" s="2" t="s">
        <v>127</v>
      </c>
      <c r="G838" s="2" t="s">
        <v>19</v>
      </c>
      <c r="H838" s="2">
        <v>68117</v>
      </c>
      <c r="I838" t="s">
        <v>6191</v>
      </c>
    </row>
    <row r="839" spans="1:9" x14ac:dyDescent="0.35">
      <c r="A839" s="2" t="s">
        <v>5212</v>
      </c>
      <c r="B839" s="2" t="s">
        <v>5213</v>
      </c>
      <c r="C839" s="2" t="s">
        <v>5214</v>
      </c>
      <c r="D839" s="2"/>
      <c r="E839" s="2" t="s">
        <v>5215</v>
      </c>
      <c r="F839" s="2" t="s">
        <v>126</v>
      </c>
      <c r="G839" s="2" t="s">
        <v>19</v>
      </c>
      <c r="H839" s="2">
        <v>85732</v>
      </c>
      <c r="I839" t="s">
        <v>6190</v>
      </c>
    </row>
    <row r="840" spans="1:9" x14ac:dyDescent="0.35">
      <c r="A840" s="2" t="s">
        <v>5217</v>
      </c>
      <c r="B840" s="2" t="s">
        <v>5218</v>
      </c>
      <c r="C840" s="2" t="s">
        <v>5219</v>
      </c>
      <c r="D840" s="2" t="s">
        <v>5220</v>
      </c>
      <c r="E840" s="2" t="s">
        <v>5221</v>
      </c>
      <c r="F840" s="2" t="s">
        <v>351</v>
      </c>
      <c r="G840" s="2" t="s">
        <v>19</v>
      </c>
      <c r="H840" s="2">
        <v>89436</v>
      </c>
      <c r="I840" t="s">
        <v>6191</v>
      </c>
    </row>
    <row r="841" spans="1:9" x14ac:dyDescent="0.35">
      <c r="A841" s="2" t="s">
        <v>5223</v>
      </c>
      <c r="B841" s="2" t="s">
        <v>5224</v>
      </c>
      <c r="C841" s="2" t="s">
        <v>5225</v>
      </c>
      <c r="D841" s="2" t="s">
        <v>5226</v>
      </c>
      <c r="E841" s="2" t="s">
        <v>5227</v>
      </c>
      <c r="F841" s="2" t="s">
        <v>80</v>
      </c>
      <c r="G841" s="2" t="s">
        <v>19</v>
      </c>
      <c r="H841" s="2">
        <v>32835</v>
      </c>
      <c r="I841" t="s">
        <v>6190</v>
      </c>
    </row>
    <row r="842" spans="1:9" x14ac:dyDescent="0.35">
      <c r="A842" s="2" t="s">
        <v>5229</v>
      </c>
      <c r="B842" s="2" t="s">
        <v>5230</v>
      </c>
      <c r="C842" s="2" t="s">
        <v>5231</v>
      </c>
      <c r="D842" s="2" t="s">
        <v>5232</v>
      </c>
      <c r="E842" s="2" t="s">
        <v>5233</v>
      </c>
      <c r="F842" s="2" t="s">
        <v>47</v>
      </c>
      <c r="G842" s="2" t="s">
        <v>19</v>
      </c>
      <c r="H842" s="2">
        <v>20067</v>
      </c>
      <c r="I842" t="s">
        <v>6191</v>
      </c>
    </row>
    <row r="843" spans="1:9" x14ac:dyDescent="0.35">
      <c r="A843" s="2" t="s">
        <v>5235</v>
      </c>
      <c r="B843" s="2" t="s">
        <v>5236</v>
      </c>
      <c r="C843" s="2" t="s">
        <v>5237</v>
      </c>
      <c r="D843" s="2" t="s">
        <v>5238</v>
      </c>
      <c r="E843" s="2" t="s">
        <v>5239</v>
      </c>
      <c r="F843" s="2" t="s">
        <v>207</v>
      </c>
      <c r="G843" s="2" t="s">
        <v>19</v>
      </c>
      <c r="H843" s="2">
        <v>93907</v>
      </c>
      <c r="I843" t="s">
        <v>6191</v>
      </c>
    </row>
    <row r="844" spans="1:9" x14ac:dyDescent="0.35">
      <c r="A844" s="2" t="s">
        <v>5241</v>
      </c>
      <c r="B844" s="2" t="s">
        <v>5242</v>
      </c>
      <c r="C844" s="2" t="s">
        <v>5243</v>
      </c>
      <c r="D844" s="2" t="s">
        <v>5244</v>
      </c>
      <c r="E844" s="2" t="s">
        <v>5245</v>
      </c>
      <c r="F844" s="2" t="s">
        <v>271</v>
      </c>
      <c r="G844" s="2" t="s">
        <v>19</v>
      </c>
      <c r="H844" s="2">
        <v>33345</v>
      </c>
      <c r="I844" t="s">
        <v>6190</v>
      </c>
    </row>
    <row r="845" spans="1:9" x14ac:dyDescent="0.35">
      <c r="A845" s="2" t="s">
        <v>5247</v>
      </c>
      <c r="B845" s="2" t="s">
        <v>5248</v>
      </c>
      <c r="C845" s="2" t="s">
        <v>5249</v>
      </c>
      <c r="D845" s="2"/>
      <c r="E845" s="2" t="s">
        <v>5250</v>
      </c>
      <c r="F845" s="2" t="s">
        <v>50</v>
      </c>
      <c r="G845" s="2" t="s">
        <v>19</v>
      </c>
      <c r="H845" s="2">
        <v>88553</v>
      </c>
      <c r="I845" t="s">
        <v>6191</v>
      </c>
    </row>
    <row r="846" spans="1:9" x14ac:dyDescent="0.35">
      <c r="A846" s="2" t="s">
        <v>5252</v>
      </c>
      <c r="B846" s="2" t="s">
        <v>5253</v>
      </c>
      <c r="C846" s="2" t="s">
        <v>5254</v>
      </c>
      <c r="D846" s="2"/>
      <c r="E846" s="2" t="s">
        <v>5255</v>
      </c>
      <c r="F846" s="2" t="s">
        <v>446</v>
      </c>
      <c r="G846" s="2" t="s">
        <v>19</v>
      </c>
      <c r="H846" s="2">
        <v>91210</v>
      </c>
      <c r="I846" t="s">
        <v>6190</v>
      </c>
    </row>
    <row r="847" spans="1:9" x14ac:dyDescent="0.35">
      <c r="A847" s="2" t="s">
        <v>5257</v>
      </c>
      <c r="B847" s="2" t="s">
        <v>5258</v>
      </c>
      <c r="C847" s="2" t="s">
        <v>5259</v>
      </c>
      <c r="D847" s="2" t="s">
        <v>5260</v>
      </c>
      <c r="E847" s="2" t="s">
        <v>5261</v>
      </c>
      <c r="F847" s="2" t="s">
        <v>164</v>
      </c>
      <c r="G847" s="2" t="s">
        <v>19</v>
      </c>
      <c r="H847" s="2">
        <v>22313</v>
      </c>
      <c r="I847" t="s">
        <v>6190</v>
      </c>
    </row>
    <row r="848" spans="1:9" x14ac:dyDescent="0.35">
      <c r="A848" s="2" t="s">
        <v>5263</v>
      </c>
      <c r="B848" s="2" t="s">
        <v>5264</v>
      </c>
      <c r="C848" s="2" t="s">
        <v>5265</v>
      </c>
      <c r="D848" s="2" t="s">
        <v>5266</v>
      </c>
      <c r="E848" s="2" t="s">
        <v>5267</v>
      </c>
      <c r="F848" s="2" t="s">
        <v>20</v>
      </c>
      <c r="G848" s="2" t="s">
        <v>19</v>
      </c>
      <c r="H848" s="2">
        <v>21290</v>
      </c>
      <c r="I848" t="s">
        <v>6190</v>
      </c>
    </row>
    <row r="849" spans="1:9" x14ac:dyDescent="0.35">
      <c r="A849" s="2" t="s">
        <v>5269</v>
      </c>
      <c r="B849" s="2" t="s">
        <v>5270</v>
      </c>
      <c r="C849" s="2" t="s">
        <v>5271</v>
      </c>
      <c r="D849" s="2"/>
      <c r="E849" s="2" t="s">
        <v>5272</v>
      </c>
      <c r="F849" s="2" t="s">
        <v>95</v>
      </c>
      <c r="G849" s="2" t="s">
        <v>19</v>
      </c>
      <c r="H849" s="2">
        <v>47732</v>
      </c>
      <c r="I849" t="s">
        <v>6191</v>
      </c>
    </row>
    <row r="850" spans="1:9" x14ac:dyDescent="0.35">
      <c r="A850" s="2" t="s">
        <v>5274</v>
      </c>
      <c r="B850" s="2" t="s">
        <v>5275</v>
      </c>
      <c r="C850" s="2"/>
      <c r="D850" s="2" t="s">
        <v>5276</v>
      </c>
      <c r="E850" s="2" t="s">
        <v>5277</v>
      </c>
      <c r="F850" s="2" t="s">
        <v>259</v>
      </c>
      <c r="G850" s="2" t="s">
        <v>19</v>
      </c>
      <c r="H850" s="2">
        <v>30045</v>
      </c>
      <c r="I850" t="s">
        <v>6190</v>
      </c>
    </row>
    <row r="851" spans="1:9" x14ac:dyDescent="0.35">
      <c r="A851" s="2" t="s">
        <v>5279</v>
      </c>
      <c r="B851" s="2" t="s">
        <v>5280</v>
      </c>
      <c r="C851" s="2" t="s">
        <v>5281</v>
      </c>
      <c r="D851" s="2"/>
      <c r="E851" s="2" t="s">
        <v>5282</v>
      </c>
      <c r="F851" s="2" t="s">
        <v>119</v>
      </c>
      <c r="G851" s="2" t="s">
        <v>19</v>
      </c>
      <c r="H851" s="2">
        <v>36670</v>
      </c>
      <c r="I851" t="s">
        <v>6190</v>
      </c>
    </row>
    <row r="852" spans="1:9" x14ac:dyDescent="0.35">
      <c r="A852" s="2" t="s">
        <v>5284</v>
      </c>
      <c r="B852" s="2" t="s">
        <v>5285</v>
      </c>
      <c r="C852" s="2"/>
      <c r="D852" s="2" t="s">
        <v>5286</v>
      </c>
      <c r="E852" s="2" t="s">
        <v>5287</v>
      </c>
      <c r="F852" s="2" t="s">
        <v>212</v>
      </c>
      <c r="G852" s="2" t="s">
        <v>19</v>
      </c>
      <c r="H852" s="2">
        <v>79705</v>
      </c>
      <c r="I852" t="s">
        <v>6191</v>
      </c>
    </row>
    <row r="853" spans="1:9" x14ac:dyDescent="0.35">
      <c r="A853" s="2" t="s">
        <v>5289</v>
      </c>
      <c r="B853" s="2" t="s">
        <v>5290</v>
      </c>
      <c r="C853" s="2" t="s">
        <v>5291</v>
      </c>
      <c r="D853" s="2" t="s">
        <v>5292</v>
      </c>
      <c r="E853" s="2" t="s">
        <v>5293</v>
      </c>
      <c r="F853" s="2" t="s">
        <v>136</v>
      </c>
      <c r="G853" s="2" t="s">
        <v>19</v>
      </c>
      <c r="H853" s="2">
        <v>33023</v>
      </c>
      <c r="I853" t="s">
        <v>6190</v>
      </c>
    </row>
    <row r="854" spans="1:9" x14ac:dyDescent="0.35">
      <c r="A854" s="2" t="s">
        <v>5294</v>
      </c>
      <c r="B854" s="2" t="s">
        <v>5295</v>
      </c>
      <c r="C854" s="2" t="s">
        <v>5296</v>
      </c>
      <c r="D854" s="2" t="s">
        <v>5297</v>
      </c>
      <c r="E854" s="2" t="s">
        <v>5298</v>
      </c>
      <c r="F854" s="2" t="s">
        <v>148</v>
      </c>
      <c r="G854" s="2" t="s">
        <v>19</v>
      </c>
      <c r="H854" s="2">
        <v>66611</v>
      </c>
      <c r="I854" t="s">
        <v>6190</v>
      </c>
    </row>
    <row r="855" spans="1:9" x14ac:dyDescent="0.35">
      <c r="A855" s="2" t="s">
        <v>5300</v>
      </c>
      <c r="B855" s="2" t="s">
        <v>5301</v>
      </c>
      <c r="C855" s="2" t="s">
        <v>5302</v>
      </c>
      <c r="D855" s="2" t="s">
        <v>5303</v>
      </c>
      <c r="E855" s="2" t="s">
        <v>5304</v>
      </c>
      <c r="F855" s="2" t="s">
        <v>237</v>
      </c>
      <c r="G855" s="2" t="s">
        <v>19</v>
      </c>
      <c r="H855" s="2">
        <v>95973</v>
      </c>
      <c r="I855" t="s">
        <v>6190</v>
      </c>
    </row>
    <row r="856" spans="1:9" x14ac:dyDescent="0.35">
      <c r="A856" s="2" t="s">
        <v>5306</v>
      </c>
      <c r="B856" s="2" t="s">
        <v>5307</v>
      </c>
      <c r="C856" s="2" t="s">
        <v>5308</v>
      </c>
      <c r="D856" s="2"/>
      <c r="E856" s="2" t="s">
        <v>5309</v>
      </c>
      <c r="F856" s="2" t="s">
        <v>123</v>
      </c>
      <c r="G856" s="2" t="s">
        <v>19</v>
      </c>
      <c r="H856" s="2">
        <v>78737</v>
      </c>
      <c r="I856" t="s">
        <v>6190</v>
      </c>
    </row>
    <row r="857" spans="1:9" x14ac:dyDescent="0.35">
      <c r="A857" s="2" t="s">
        <v>5311</v>
      </c>
      <c r="B857" s="2" t="s">
        <v>5312</v>
      </c>
      <c r="C857" s="2" t="s">
        <v>5313</v>
      </c>
      <c r="D857" s="2"/>
      <c r="E857" s="2" t="s">
        <v>5314</v>
      </c>
      <c r="F857" s="2" t="s">
        <v>50</v>
      </c>
      <c r="G857" s="2" t="s">
        <v>19</v>
      </c>
      <c r="H857" s="2">
        <v>88546</v>
      </c>
      <c r="I857" t="s">
        <v>6191</v>
      </c>
    </row>
    <row r="858" spans="1:9" x14ac:dyDescent="0.35">
      <c r="A858" s="2" t="s">
        <v>5316</v>
      </c>
      <c r="B858" s="2" t="s">
        <v>5317</v>
      </c>
      <c r="C858" s="2" t="s">
        <v>5318</v>
      </c>
      <c r="D858" s="2" t="s">
        <v>5319</v>
      </c>
      <c r="E858" s="2" t="s">
        <v>5320</v>
      </c>
      <c r="F858" s="2" t="s">
        <v>48</v>
      </c>
      <c r="G858" s="2" t="s">
        <v>19</v>
      </c>
      <c r="H858" s="2">
        <v>25326</v>
      </c>
      <c r="I858" t="s">
        <v>6190</v>
      </c>
    </row>
    <row r="859" spans="1:9" x14ac:dyDescent="0.35">
      <c r="A859" s="2" t="s">
        <v>5322</v>
      </c>
      <c r="B859" s="2" t="s">
        <v>5323</v>
      </c>
      <c r="C859" s="2" t="s">
        <v>5324</v>
      </c>
      <c r="D859" s="2" t="s">
        <v>5325</v>
      </c>
      <c r="E859" s="2" t="s">
        <v>5326</v>
      </c>
      <c r="F859" s="2" t="s">
        <v>313</v>
      </c>
      <c r="G859" s="2" t="s">
        <v>19</v>
      </c>
      <c r="H859" s="2">
        <v>18105</v>
      </c>
      <c r="I859" t="s">
        <v>6191</v>
      </c>
    </row>
    <row r="860" spans="1:9" x14ac:dyDescent="0.35">
      <c r="A860" s="2" t="s">
        <v>5328</v>
      </c>
      <c r="B860" s="2" t="s">
        <v>5329</v>
      </c>
      <c r="C860" s="2" t="s">
        <v>5330</v>
      </c>
      <c r="D860" s="2" t="s">
        <v>5331</v>
      </c>
      <c r="E860" s="2" t="s">
        <v>5332</v>
      </c>
      <c r="F860" s="2" t="s">
        <v>180</v>
      </c>
      <c r="G860" s="2" t="s">
        <v>28</v>
      </c>
      <c r="H860" s="2" t="s">
        <v>314</v>
      </c>
      <c r="I860" t="s">
        <v>6190</v>
      </c>
    </row>
    <row r="861" spans="1:9" x14ac:dyDescent="0.35">
      <c r="A861" s="2" t="s">
        <v>5334</v>
      </c>
      <c r="B861" s="2" t="s">
        <v>5335</v>
      </c>
      <c r="C861" s="2" t="s">
        <v>5336</v>
      </c>
      <c r="D861" s="2" t="s">
        <v>5337</v>
      </c>
      <c r="E861" s="2" t="s">
        <v>5338</v>
      </c>
      <c r="F861" s="2" t="s">
        <v>309</v>
      </c>
      <c r="G861" s="2" t="s">
        <v>19</v>
      </c>
      <c r="H861" s="2">
        <v>34643</v>
      </c>
      <c r="I861" t="s">
        <v>6191</v>
      </c>
    </row>
    <row r="862" spans="1:9" x14ac:dyDescent="0.35">
      <c r="A862" s="2" t="s">
        <v>5340</v>
      </c>
      <c r="B862" s="2" t="s">
        <v>5341</v>
      </c>
      <c r="C862" s="2" t="s">
        <v>5342</v>
      </c>
      <c r="D862" s="2" t="s">
        <v>5343</v>
      </c>
      <c r="E862" s="2" t="s">
        <v>5344</v>
      </c>
      <c r="F862" s="2" t="s">
        <v>97</v>
      </c>
      <c r="G862" s="2" t="s">
        <v>19</v>
      </c>
      <c r="H862" s="2">
        <v>58122</v>
      </c>
      <c r="I862" t="s">
        <v>6191</v>
      </c>
    </row>
    <row r="863" spans="1:9" x14ac:dyDescent="0.35">
      <c r="A863" s="2" t="s">
        <v>5346</v>
      </c>
      <c r="B863" s="2" t="s">
        <v>5347</v>
      </c>
      <c r="C863" s="2" t="s">
        <v>5348</v>
      </c>
      <c r="D863" s="2" t="s">
        <v>5349</v>
      </c>
      <c r="E863" s="2" t="s">
        <v>5350</v>
      </c>
      <c r="F863" s="2" t="s">
        <v>4511</v>
      </c>
      <c r="G863" s="2" t="s">
        <v>19</v>
      </c>
      <c r="H863" s="2">
        <v>72905</v>
      </c>
      <c r="I863" t="s">
        <v>6191</v>
      </c>
    </row>
    <row r="864" spans="1:9" x14ac:dyDescent="0.35">
      <c r="A864" s="2" t="s">
        <v>5352</v>
      </c>
      <c r="B864" s="2" t="s">
        <v>5353</v>
      </c>
      <c r="C864" s="2"/>
      <c r="D864" s="2" t="s">
        <v>5354</v>
      </c>
      <c r="E864" s="2" t="s">
        <v>5355</v>
      </c>
      <c r="F864" s="2" t="s">
        <v>319</v>
      </c>
      <c r="G864" s="2" t="s">
        <v>19</v>
      </c>
      <c r="H864" s="2">
        <v>33811</v>
      </c>
      <c r="I864" t="s">
        <v>6191</v>
      </c>
    </row>
    <row r="865" spans="1:9" x14ac:dyDescent="0.35">
      <c r="A865" s="2" t="s">
        <v>5357</v>
      </c>
      <c r="B865" s="2" t="s">
        <v>5358</v>
      </c>
      <c r="C865" s="2" t="s">
        <v>5359</v>
      </c>
      <c r="D865" s="2" t="s">
        <v>5360</v>
      </c>
      <c r="E865" s="2" t="s">
        <v>5361</v>
      </c>
      <c r="F865" s="2" t="s">
        <v>49</v>
      </c>
      <c r="G865" s="2" t="s">
        <v>19</v>
      </c>
      <c r="H865" s="2">
        <v>37924</v>
      </c>
      <c r="I865" t="s">
        <v>6190</v>
      </c>
    </row>
    <row r="866" spans="1:9" x14ac:dyDescent="0.35">
      <c r="A866" s="2" t="s">
        <v>5363</v>
      </c>
      <c r="B866" s="2" t="s">
        <v>5364</v>
      </c>
      <c r="C866" s="2" t="s">
        <v>5365</v>
      </c>
      <c r="D866" s="2" t="s">
        <v>5366</v>
      </c>
      <c r="E866" s="2" t="s">
        <v>5367</v>
      </c>
      <c r="F866" s="2" t="s">
        <v>27</v>
      </c>
      <c r="G866" s="2" t="s">
        <v>19</v>
      </c>
      <c r="H866" s="2">
        <v>90030</v>
      </c>
      <c r="I866" t="s">
        <v>6190</v>
      </c>
    </row>
    <row r="867" spans="1:9" x14ac:dyDescent="0.35">
      <c r="A867" s="2" t="s">
        <v>5369</v>
      </c>
      <c r="B867" s="2" t="s">
        <v>5370</v>
      </c>
      <c r="C867" s="2" t="s">
        <v>5371</v>
      </c>
      <c r="D867" s="2" t="s">
        <v>5372</v>
      </c>
      <c r="E867" s="2" t="s">
        <v>5373</v>
      </c>
      <c r="F867" s="2" t="s">
        <v>92</v>
      </c>
      <c r="G867" s="2" t="s">
        <v>19</v>
      </c>
      <c r="H867" s="2">
        <v>33169</v>
      </c>
      <c r="I867" t="s">
        <v>6190</v>
      </c>
    </row>
    <row r="868" spans="1:9" x14ac:dyDescent="0.35">
      <c r="A868" s="2" t="s">
        <v>5375</v>
      </c>
      <c r="B868" s="2" t="s">
        <v>5376</v>
      </c>
      <c r="C868" s="2" t="s">
        <v>5377</v>
      </c>
      <c r="D868" s="2" t="s">
        <v>5378</v>
      </c>
      <c r="E868" s="2" t="s">
        <v>5379</v>
      </c>
      <c r="F868" s="2" t="s">
        <v>483</v>
      </c>
      <c r="G868" s="2" t="s">
        <v>318</v>
      </c>
      <c r="H868" s="2" t="s">
        <v>484</v>
      </c>
      <c r="I868" t="s">
        <v>6191</v>
      </c>
    </row>
    <row r="869" spans="1:9" x14ac:dyDescent="0.35">
      <c r="A869" s="2" t="s">
        <v>5381</v>
      </c>
      <c r="B869" s="2" t="s">
        <v>5382</v>
      </c>
      <c r="C869" s="2"/>
      <c r="D869" s="2" t="s">
        <v>5383</v>
      </c>
      <c r="E869" s="2" t="s">
        <v>5384</v>
      </c>
      <c r="F869" s="2" t="s">
        <v>56</v>
      </c>
      <c r="G869" s="2" t="s">
        <v>19</v>
      </c>
      <c r="H869" s="2">
        <v>60604</v>
      </c>
      <c r="I869" t="s">
        <v>6190</v>
      </c>
    </row>
    <row r="870" spans="1:9" x14ac:dyDescent="0.35">
      <c r="A870" s="2" t="s">
        <v>5386</v>
      </c>
      <c r="B870" s="2" t="s">
        <v>5387</v>
      </c>
      <c r="C870" s="2" t="s">
        <v>5388</v>
      </c>
      <c r="D870" s="2" t="s">
        <v>5389</v>
      </c>
      <c r="E870" s="2" t="s">
        <v>5390</v>
      </c>
      <c r="F870" s="2" t="s">
        <v>445</v>
      </c>
      <c r="G870" s="2" t="s">
        <v>318</v>
      </c>
      <c r="H870" s="2" t="s">
        <v>388</v>
      </c>
      <c r="I870" t="s">
        <v>6191</v>
      </c>
    </row>
    <row r="871" spans="1:9" x14ac:dyDescent="0.35">
      <c r="A871" s="2" t="s">
        <v>5392</v>
      </c>
      <c r="B871" s="2" t="s">
        <v>5393</v>
      </c>
      <c r="C871" s="2" t="s">
        <v>5394</v>
      </c>
      <c r="D871" s="2"/>
      <c r="E871" s="2" t="s">
        <v>5395</v>
      </c>
      <c r="F871" s="2" t="s">
        <v>478</v>
      </c>
      <c r="G871" s="2" t="s">
        <v>318</v>
      </c>
      <c r="H871" s="2" t="s">
        <v>479</v>
      </c>
      <c r="I871" t="s">
        <v>6190</v>
      </c>
    </row>
    <row r="872" spans="1:9" x14ac:dyDescent="0.35">
      <c r="A872" s="2" t="s">
        <v>5397</v>
      </c>
      <c r="B872" s="2" t="s">
        <v>5398</v>
      </c>
      <c r="C872" s="2" t="s">
        <v>5399</v>
      </c>
      <c r="D872" s="2" t="s">
        <v>5400</v>
      </c>
      <c r="E872" s="2" t="s">
        <v>5401</v>
      </c>
      <c r="F872" s="2" t="s">
        <v>121</v>
      </c>
      <c r="G872" s="2" t="s">
        <v>19</v>
      </c>
      <c r="H872" s="2">
        <v>33064</v>
      </c>
      <c r="I872" t="s">
        <v>6190</v>
      </c>
    </row>
    <row r="873" spans="1:9" x14ac:dyDescent="0.35">
      <c r="A873" s="2" t="s">
        <v>5403</v>
      </c>
      <c r="B873" s="2" t="s">
        <v>5404</v>
      </c>
      <c r="C873" s="2"/>
      <c r="D873" s="2" t="s">
        <v>5405</v>
      </c>
      <c r="E873" s="2" t="s">
        <v>5406</v>
      </c>
      <c r="F873" s="2" t="s">
        <v>131</v>
      </c>
      <c r="G873" s="2" t="s">
        <v>19</v>
      </c>
      <c r="H873" s="2">
        <v>94297</v>
      </c>
      <c r="I873" t="s">
        <v>6190</v>
      </c>
    </row>
    <row r="874" spans="1:9" x14ac:dyDescent="0.35">
      <c r="A874" s="2" t="s">
        <v>5408</v>
      </c>
      <c r="B874" s="2" t="s">
        <v>5409</v>
      </c>
      <c r="C874" s="2" t="s">
        <v>5410</v>
      </c>
      <c r="D874" s="2" t="s">
        <v>5411</v>
      </c>
      <c r="E874" s="2" t="s">
        <v>5412</v>
      </c>
      <c r="F874" s="2" t="s">
        <v>347</v>
      </c>
      <c r="G874" s="2" t="s">
        <v>318</v>
      </c>
      <c r="H874" s="2" t="s">
        <v>348</v>
      </c>
      <c r="I874" t="s">
        <v>6190</v>
      </c>
    </row>
    <row r="875" spans="1:9" x14ac:dyDescent="0.35">
      <c r="A875" s="2" t="s">
        <v>5414</v>
      </c>
      <c r="B875" s="2" t="s">
        <v>5415</v>
      </c>
      <c r="C875" s="2" t="s">
        <v>5416</v>
      </c>
      <c r="D875" s="2" t="s">
        <v>5417</v>
      </c>
      <c r="E875" s="2" t="s">
        <v>5418</v>
      </c>
      <c r="F875" s="2" t="s">
        <v>5419</v>
      </c>
      <c r="G875" s="2" t="s">
        <v>28</v>
      </c>
      <c r="H875" s="2" t="s">
        <v>5420</v>
      </c>
      <c r="I875" t="s">
        <v>6190</v>
      </c>
    </row>
    <row r="876" spans="1:9" x14ac:dyDescent="0.35">
      <c r="A876" s="2" t="s">
        <v>5422</v>
      </c>
      <c r="B876" s="2" t="s">
        <v>5423</v>
      </c>
      <c r="C876" s="2" t="s">
        <v>5424</v>
      </c>
      <c r="D876" s="2" t="s">
        <v>5425</v>
      </c>
      <c r="E876" s="2" t="s">
        <v>5426</v>
      </c>
      <c r="F876" s="2" t="s">
        <v>171</v>
      </c>
      <c r="G876" s="2" t="s">
        <v>19</v>
      </c>
      <c r="H876" s="2">
        <v>28805</v>
      </c>
      <c r="I876" t="s">
        <v>6191</v>
      </c>
    </row>
    <row r="877" spans="1:9" x14ac:dyDescent="0.35">
      <c r="A877" s="2" t="s">
        <v>5428</v>
      </c>
      <c r="B877" s="2" t="s">
        <v>5429</v>
      </c>
      <c r="C877" s="2" t="s">
        <v>5430</v>
      </c>
      <c r="D877" s="2" t="s">
        <v>5431</v>
      </c>
      <c r="E877" s="2" t="s">
        <v>5432</v>
      </c>
      <c r="F877" s="2" t="s">
        <v>48</v>
      </c>
      <c r="G877" s="2" t="s">
        <v>19</v>
      </c>
      <c r="H877" s="2">
        <v>25362</v>
      </c>
      <c r="I877" t="s">
        <v>6190</v>
      </c>
    </row>
    <row r="878" spans="1:9" x14ac:dyDescent="0.35">
      <c r="A878" s="2" t="s">
        <v>5434</v>
      </c>
      <c r="B878" s="2" t="s">
        <v>5435</v>
      </c>
      <c r="C878" s="2" t="s">
        <v>5436</v>
      </c>
      <c r="D878" s="2" t="s">
        <v>5437</v>
      </c>
      <c r="E878" s="2" t="s">
        <v>5438</v>
      </c>
      <c r="F878" s="2" t="s">
        <v>63</v>
      </c>
      <c r="G878" s="2" t="s">
        <v>19</v>
      </c>
      <c r="H878" s="2">
        <v>77281</v>
      </c>
      <c r="I878" t="s">
        <v>6191</v>
      </c>
    </row>
    <row r="879" spans="1:9" x14ac:dyDescent="0.35">
      <c r="A879" s="2" t="s">
        <v>5440</v>
      </c>
      <c r="B879" s="2" t="s">
        <v>5441</v>
      </c>
      <c r="C879" s="2" t="s">
        <v>5442</v>
      </c>
      <c r="D879" s="2" t="s">
        <v>5443</v>
      </c>
      <c r="E879" s="2" t="s">
        <v>5444</v>
      </c>
      <c r="F879" s="2" t="s">
        <v>384</v>
      </c>
      <c r="G879" s="2" t="s">
        <v>318</v>
      </c>
      <c r="H879" s="2" t="s">
        <v>369</v>
      </c>
      <c r="I879" t="s">
        <v>6191</v>
      </c>
    </row>
    <row r="880" spans="1:9" x14ac:dyDescent="0.35">
      <c r="A880" s="2" t="s">
        <v>5445</v>
      </c>
      <c r="B880" s="2" t="s">
        <v>5446</v>
      </c>
      <c r="C880" s="2" t="s">
        <v>5447</v>
      </c>
      <c r="D880" s="2" t="s">
        <v>5448</v>
      </c>
      <c r="E880" s="2" t="s">
        <v>5449</v>
      </c>
      <c r="F880" s="2" t="s">
        <v>47</v>
      </c>
      <c r="G880" s="2" t="s">
        <v>19</v>
      </c>
      <c r="H880" s="2">
        <v>20575</v>
      </c>
      <c r="I880" t="s">
        <v>6190</v>
      </c>
    </row>
    <row r="881" spans="1:9" x14ac:dyDescent="0.35">
      <c r="A881" s="2" t="s">
        <v>5451</v>
      </c>
      <c r="B881" s="2" t="s">
        <v>5452</v>
      </c>
      <c r="C881" s="2" t="s">
        <v>5453</v>
      </c>
      <c r="D881" s="2" t="s">
        <v>5454</v>
      </c>
      <c r="E881" s="2" t="s">
        <v>5455</v>
      </c>
      <c r="F881" s="2" t="s">
        <v>199</v>
      </c>
      <c r="G881" s="2" t="s">
        <v>19</v>
      </c>
      <c r="H881" s="2">
        <v>7195</v>
      </c>
      <c r="I881" t="s">
        <v>6191</v>
      </c>
    </row>
    <row r="882" spans="1:9" x14ac:dyDescent="0.35">
      <c r="A882" s="2" t="s">
        <v>5457</v>
      </c>
      <c r="B882" s="2" t="s">
        <v>5458</v>
      </c>
      <c r="C882" s="2"/>
      <c r="D882" s="2" t="s">
        <v>5459</v>
      </c>
      <c r="E882" s="2" t="s">
        <v>5460</v>
      </c>
      <c r="F882" s="2" t="s">
        <v>105</v>
      </c>
      <c r="G882" s="2" t="s">
        <v>19</v>
      </c>
      <c r="H882" s="2">
        <v>98195</v>
      </c>
      <c r="I882" t="s">
        <v>6190</v>
      </c>
    </row>
    <row r="883" spans="1:9" x14ac:dyDescent="0.35">
      <c r="A883" s="2" t="s">
        <v>5462</v>
      </c>
      <c r="B883" s="2" t="s">
        <v>5463</v>
      </c>
      <c r="C883" s="2"/>
      <c r="D883" s="2" t="s">
        <v>5464</v>
      </c>
      <c r="E883" s="2" t="s">
        <v>5465</v>
      </c>
      <c r="F883" s="2" t="s">
        <v>157</v>
      </c>
      <c r="G883" s="2" t="s">
        <v>19</v>
      </c>
      <c r="H883" s="2">
        <v>80150</v>
      </c>
      <c r="I883" t="s">
        <v>6191</v>
      </c>
    </row>
    <row r="884" spans="1:9" x14ac:dyDescent="0.35">
      <c r="A884" s="2" t="s">
        <v>5467</v>
      </c>
      <c r="B884" s="2" t="s">
        <v>5468</v>
      </c>
      <c r="C884" s="2" t="s">
        <v>5469</v>
      </c>
      <c r="D884" s="2" t="s">
        <v>5470</v>
      </c>
      <c r="E884" s="2" t="s">
        <v>5471</v>
      </c>
      <c r="F884" s="2" t="s">
        <v>156</v>
      </c>
      <c r="G884" s="2" t="s">
        <v>19</v>
      </c>
      <c r="H884" s="2">
        <v>61105</v>
      </c>
      <c r="I884" t="s">
        <v>6191</v>
      </c>
    </row>
    <row r="885" spans="1:9" x14ac:dyDescent="0.35">
      <c r="A885" s="2" t="s">
        <v>5473</v>
      </c>
      <c r="B885" s="2" t="s">
        <v>5474</v>
      </c>
      <c r="C885" s="2"/>
      <c r="D885" s="2" t="s">
        <v>5475</v>
      </c>
      <c r="E885" s="2" t="s">
        <v>5476</v>
      </c>
      <c r="F885" s="2" t="s">
        <v>252</v>
      </c>
      <c r="G885" s="2" t="s">
        <v>19</v>
      </c>
      <c r="H885" s="2">
        <v>59112</v>
      </c>
      <c r="I885" t="s">
        <v>6190</v>
      </c>
    </row>
    <row r="886" spans="1:9" x14ac:dyDescent="0.35">
      <c r="A886" s="2" t="s">
        <v>5478</v>
      </c>
      <c r="B886" s="2" t="s">
        <v>5479</v>
      </c>
      <c r="C886" s="2" t="s">
        <v>5480</v>
      </c>
      <c r="D886" s="2" t="s">
        <v>5481</v>
      </c>
      <c r="E886" s="2" t="s">
        <v>5482</v>
      </c>
      <c r="F886" s="2" t="s">
        <v>84</v>
      </c>
      <c r="G886" s="2" t="s">
        <v>19</v>
      </c>
      <c r="H886" s="2">
        <v>31165</v>
      </c>
      <c r="I886" t="s">
        <v>6191</v>
      </c>
    </row>
    <row r="887" spans="1:9" x14ac:dyDescent="0.35">
      <c r="A887" s="2" t="s">
        <v>5484</v>
      </c>
      <c r="B887" s="2" t="s">
        <v>5485</v>
      </c>
      <c r="C887" s="2" t="s">
        <v>5486</v>
      </c>
      <c r="D887" s="2" t="s">
        <v>5487</v>
      </c>
      <c r="E887" s="2" t="s">
        <v>5488</v>
      </c>
      <c r="F887" s="2" t="s">
        <v>90</v>
      </c>
      <c r="G887" s="2" t="s">
        <v>19</v>
      </c>
      <c r="H887" s="2">
        <v>74108</v>
      </c>
      <c r="I887" t="s">
        <v>6190</v>
      </c>
    </row>
    <row r="888" spans="1:9" x14ac:dyDescent="0.35">
      <c r="A888" s="2" t="s">
        <v>5490</v>
      </c>
      <c r="B888" s="2" t="s">
        <v>5491</v>
      </c>
      <c r="C888" s="2" t="s">
        <v>5492</v>
      </c>
      <c r="D888" s="2" t="s">
        <v>5493</v>
      </c>
      <c r="E888" s="2" t="s">
        <v>5494</v>
      </c>
      <c r="F888" s="2" t="s">
        <v>30</v>
      </c>
      <c r="G888" s="2" t="s">
        <v>19</v>
      </c>
      <c r="H888" s="2">
        <v>93704</v>
      </c>
      <c r="I888" t="s">
        <v>6190</v>
      </c>
    </row>
    <row r="889" spans="1:9" x14ac:dyDescent="0.35">
      <c r="A889" s="2" t="s">
        <v>5496</v>
      </c>
      <c r="B889" s="2" t="s">
        <v>5497</v>
      </c>
      <c r="C889" s="2" t="s">
        <v>5498</v>
      </c>
      <c r="D889" s="2" t="s">
        <v>5499</v>
      </c>
      <c r="E889" s="2" t="s">
        <v>5500</v>
      </c>
      <c r="F889" s="2" t="s">
        <v>464</v>
      </c>
      <c r="G889" s="2" t="s">
        <v>318</v>
      </c>
      <c r="H889" s="2" t="s">
        <v>321</v>
      </c>
      <c r="I889" t="s">
        <v>6191</v>
      </c>
    </row>
    <row r="890" spans="1:9" x14ac:dyDescent="0.35">
      <c r="A890" s="2" t="s">
        <v>5502</v>
      </c>
      <c r="B890" s="2" t="s">
        <v>5503</v>
      </c>
      <c r="C890" s="2" t="s">
        <v>5504</v>
      </c>
      <c r="D890" s="2" t="s">
        <v>5505</v>
      </c>
      <c r="E890" s="2" t="s">
        <v>5506</v>
      </c>
      <c r="F890" s="2" t="s">
        <v>150</v>
      </c>
      <c r="G890" s="2" t="s">
        <v>19</v>
      </c>
      <c r="H890" s="2">
        <v>94154</v>
      </c>
      <c r="I890" t="s">
        <v>6191</v>
      </c>
    </row>
    <row r="891" spans="1:9" x14ac:dyDescent="0.35">
      <c r="A891" s="2" t="s">
        <v>5508</v>
      </c>
      <c r="B891" s="2" t="s">
        <v>5509</v>
      </c>
      <c r="C891" s="2" t="s">
        <v>5510</v>
      </c>
      <c r="D891" s="2" t="s">
        <v>5511</v>
      </c>
      <c r="E891" s="2" t="s">
        <v>5512</v>
      </c>
      <c r="F891" s="2" t="s">
        <v>119</v>
      </c>
      <c r="G891" s="2" t="s">
        <v>19</v>
      </c>
      <c r="H891" s="2">
        <v>36689</v>
      </c>
      <c r="I891" t="s">
        <v>6191</v>
      </c>
    </row>
    <row r="892" spans="1:9" x14ac:dyDescent="0.35">
      <c r="A892" s="2" t="s">
        <v>5514</v>
      </c>
      <c r="B892" s="2" t="s">
        <v>5515</v>
      </c>
      <c r="C892" s="2" t="s">
        <v>5516</v>
      </c>
      <c r="D892" s="2" t="s">
        <v>5517</v>
      </c>
      <c r="E892" s="2" t="s">
        <v>5518</v>
      </c>
      <c r="F892" s="2" t="s">
        <v>150</v>
      </c>
      <c r="G892" s="2" t="s">
        <v>19</v>
      </c>
      <c r="H892" s="2">
        <v>94110</v>
      </c>
      <c r="I892" t="s">
        <v>6190</v>
      </c>
    </row>
    <row r="893" spans="1:9" x14ac:dyDescent="0.35">
      <c r="A893" s="2" t="s">
        <v>5520</v>
      </c>
      <c r="B893" s="2" t="s">
        <v>5521</v>
      </c>
      <c r="C893" s="2" t="s">
        <v>5522</v>
      </c>
      <c r="D893" s="2" t="s">
        <v>5523</v>
      </c>
      <c r="E893" s="2" t="s">
        <v>5524</v>
      </c>
      <c r="F893" s="2" t="s">
        <v>132</v>
      </c>
      <c r="G893" s="2" t="s">
        <v>19</v>
      </c>
      <c r="H893" s="2">
        <v>11470</v>
      </c>
      <c r="I893" t="s">
        <v>6190</v>
      </c>
    </row>
    <row r="894" spans="1:9" x14ac:dyDescent="0.35">
      <c r="A894" s="2" t="s">
        <v>5526</v>
      </c>
      <c r="B894" s="2" t="s">
        <v>5527</v>
      </c>
      <c r="C894" s="2" t="s">
        <v>5528</v>
      </c>
      <c r="D894" s="2" t="s">
        <v>5529</v>
      </c>
      <c r="E894" s="2" t="s">
        <v>5530</v>
      </c>
      <c r="F894" s="2" t="s">
        <v>42</v>
      </c>
      <c r="G894" s="2" t="s">
        <v>19</v>
      </c>
      <c r="H894" s="2">
        <v>80243</v>
      </c>
      <c r="I894" t="s">
        <v>6190</v>
      </c>
    </row>
    <row r="895" spans="1:9" x14ac:dyDescent="0.35">
      <c r="A895" s="2" t="s">
        <v>5532</v>
      </c>
      <c r="B895" s="2" t="s">
        <v>5533</v>
      </c>
      <c r="C895" s="2" t="s">
        <v>5534</v>
      </c>
      <c r="D895" s="2" t="s">
        <v>5535</v>
      </c>
      <c r="E895" s="2" t="s">
        <v>5536</v>
      </c>
      <c r="F895" s="2" t="s">
        <v>58</v>
      </c>
      <c r="G895" s="2" t="s">
        <v>19</v>
      </c>
      <c r="H895" s="2">
        <v>92165</v>
      </c>
      <c r="I895" t="s">
        <v>6190</v>
      </c>
    </row>
    <row r="896" spans="1:9" x14ac:dyDescent="0.35">
      <c r="A896" s="2" t="s">
        <v>5538</v>
      </c>
      <c r="B896" s="2" t="s">
        <v>5539</v>
      </c>
      <c r="C896" s="2" t="s">
        <v>5540</v>
      </c>
      <c r="D896" s="2" t="s">
        <v>5541</v>
      </c>
      <c r="E896" s="2" t="s">
        <v>5542</v>
      </c>
      <c r="F896" s="2" t="s">
        <v>305</v>
      </c>
      <c r="G896" s="2" t="s">
        <v>28</v>
      </c>
      <c r="H896" s="2" t="s">
        <v>306</v>
      </c>
      <c r="I896" t="s">
        <v>6191</v>
      </c>
    </row>
    <row r="897" spans="1:9" x14ac:dyDescent="0.35">
      <c r="A897" s="2" t="s">
        <v>5544</v>
      </c>
      <c r="B897" s="2" t="s">
        <v>5545</v>
      </c>
      <c r="C897" s="2" t="s">
        <v>5546</v>
      </c>
      <c r="D897" s="2"/>
      <c r="E897" s="2" t="s">
        <v>5547</v>
      </c>
      <c r="F897" s="2" t="s">
        <v>108</v>
      </c>
      <c r="G897" s="2" t="s">
        <v>19</v>
      </c>
      <c r="H897" s="2">
        <v>15250</v>
      </c>
      <c r="I897" t="s">
        <v>6190</v>
      </c>
    </row>
    <row r="898" spans="1:9" x14ac:dyDescent="0.35">
      <c r="A898" s="2" t="s">
        <v>5549</v>
      </c>
      <c r="B898" s="2" t="s">
        <v>5550</v>
      </c>
      <c r="C898" s="2"/>
      <c r="D898" s="2" t="s">
        <v>5551</v>
      </c>
      <c r="E898" s="2" t="s">
        <v>5552</v>
      </c>
      <c r="F898" s="2" t="s">
        <v>481</v>
      </c>
      <c r="G898" s="2" t="s">
        <v>318</v>
      </c>
      <c r="H898" s="2" t="s">
        <v>361</v>
      </c>
      <c r="I898" t="s">
        <v>6190</v>
      </c>
    </row>
    <row r="899" spans="1:9" x14ac:dyDescent="0.35">
      <c r="A899" s="2" t="s">
        <v>5554</v>
      </c>
      <c r="B899" s="2" t="s">
        <v>5555</v>
      </c>
      <c r="C899" s="2"/>
      <c r="D899" s="2" t="s">
        <v>5556</v>
      </c>
      <c r="E899" s="2" t="s">
        <v>5557</v>
      </c>
      <c r="F899" s="2" t="s">
        <v>57</v>
      </c>
      <c r="G899" s="2" t="s">
        <v>19</v>
      </c>
      <c r="H899" s="2">
        <v>10004</v>
      </c>
      <c r="I899" t="s">
        <v>6191</v>
      </c>
    </row>
    <row r="900" spans="1:9" x14ac:dyDescent="0.35">
      <c r="A900" s="2" t="s">
        <v>5559</v>
      </c>
      <c r="B900" s="2" t="s">
        <v>5560</v>
      </c>
      <c r="C900" s="2" t="s">
        <v>5561</v>
      </c>
      <c r="D900" s="2" t="s">
        <v>5562</v>
      </c>
      <c r="E900" s="2" t="s">
        <v>5563</v>
      </c>
      <c r="F900" s="2" t="s">
        <v>105</v>
      </c>
      <c r="G900" s="2" t="s">
        <v>19</v>
      </c>
      <c r="H900" s="2">
        <v>98148</v>
      </c>
      <c r="I900" t="s">
        <v>6190</v>
      </c>
    </row>
    <row r="901" spans="1:9" x14ac:dyDescent="0.35">
      <c r="A901" s="2" t="s">
        <v>5565</v>
      </c>
      <c r="B901" s="2" t="s">
        <v>5566</v>
      </c>
      <c r="C901" s="2" t="s">
        <v>5567</v>
      </c>
      <c r="D901" s="2" t="s">
        <v>5568</v>
      </c>
      <c r="E901" s="2" t="s">
        <v>5569</v>
      </c>
      <c r="F901" s="2" t="s">
        <v>144</v>
      </c>
      <c r="G901" s="2" t="s">
        <v>28</v>
      </c>
      <c r="H901" s="2" t="s">
        <v>145</v>
      </c>
      <c r="I901" t="s">
        <v>6191</v>
      </c>
    </row>
    <row r="902" spans="1:9" x14ac:dyDescent="0.35">
      <c r="A902" s="2" t="s">
        <v>5571</v>
      </c>
      <c r="B902" s="2" t="s">
        <v>5572</v>
      </c>
      <c r="C902" s="2"/>
      <c r="D902" s="2" t="s">
        <v>5573</v>
      </c>
      <c r="E902" s="2" t="s">
        <v>5574</v>
      </c>
      <c r="F902" s="2" t="s">
        <v>276</v>
      </c>
      <c r="G902" s="2" t="s">
        <v>19</v>
      </c>
      <c r="H902" s="2">
        <v>49018</v>
      </c>
      <c r="I902" t="s">
        <v>6191</v>
      </c>
    </row>
    <row r="903" spans="1:9" x14ac:dyDescent="0.35">
      <c r="A903" s="2" t="s">
        <v>5576</v>
      </c>
      <c r="B903" s="2" t="s">
        <v>5577</v>
      </c>
      <c r="C903" s="2" t="s">
        <v>5578</v>
      </c>
      <c r="D903" s="2"/>
      <c r="E903" s="2" t="s">
        <v>5579</v>
      </c>
      <c r="F903" s="2" t="s">
        <v>437</v>
      </c>
      <c r="G903" s="2" t="s">
        <v>318</v>
      </c>
      <c r="H903" s="2" t="s">
        <v>438</v>
      </c>
      <c r="I903" t="s">
        <v>6190</v>
      </c>
    </row>
    <row r="904" spans="1:9" x14ac:dyDescent="0.35">
      <c r="A904" s="2" t="s">
        <v>5581</v>
      </c>
      <c r="B904" s="2" t="s">
        <v>5582</v>
      </c>
      <c r="C904" s="2"/>
      <c r="D904" s="2" t="s">
        <v>5583</v>
      </c>
      <c r="E904" s="2" t="s">
        <v>5584</v>
      </c>
      <c r="F904" s="2" t="s">
        <v>409</v>
      </c>
      <c r="G904" s="2" t="s">
        <v>318</v>
      </c>
      <c r="H904" s="2" t="s">
        <v>410</v>
      </c>
      <c r="I904" t="s">
        <v>6191</v>
      </c>
    </row>
    <row r="905" spans="1:9" x14ac:dyDescent="0.35">
      <c r="A905" s="2" t="s">
        <v>5586</v>
      </c>
      <c r="B905" s="2" t="s">
        <v>5587</v>
      </c>
      <c r="C905" s="2" t="s">
        <v>5588</v>
      </c>
      <c r="D905" s="2" t="s">
        <v>5589</v>
      </c>
      <c r="E905" s="2" t="s">
        <v>5590</v>
      </c>
      <c r="F905" s="2" t="s">
        <v>63</v>
      </c>
      <c r="G905" s="2" t="s">
        <v>19</v>
      </c>
      <c r="H905" s="2">
        <v>77070</v>
      </c>
      <c r="I905" t="s">
        <v>6190</v>
      </c>
    </row>
    <row r="906" spans="1:9" x14ac:dyDescent="0.35">
      <c r="A906" s="2" t="s">
        <v>5592</v>
      </c>
      <c r="B906" s="2" t="s">
        <v>5593</v>
      </c>
      <c r="C906" s="2" t="s">
        <v>5594</v>
      </c>
      <c r="D906" s="2" t="s">
        <v>5595</v>
      </c>
      <c r="E906" s="2" t="s">
        <v>5596</v>
      </c>
      <c r="F906" s="2" t="s">
        <v>51</v>
      </c>
      <c r="G906" s="2" t="s">
        <v>19</v>
      </c>
      <c r="H906" s="2">
        <v>45249</v>
      </c>
      <c r="I906" t="s">
        <v>6191</v>
      </c>
    </row>
    <row r="907" spans="1:9" x14ac:dyDescent="0.35">
      <c r="A907" s="2" t="s">
        <v>5598</v>
      </c>
      <c r="B907" s="2" t="s">
        <v>5599</v>
      </c>
      <c r="C907" s="2" t="s">
        <v>5600</v>
      </c>
      <c r="D907" s="2" t="s">
        <v>5601</v>
      </c>
      <c r="E907" s="2" t="s">
        <v>5602</v>
      </c>
      <c r="F907" s="2" t="s">
        <v>30</v>
      </c>
      <c r="G907" s="2" t="s">
        <v>19</v>
      </c>
      <c r="H907" s="2">
        <v>93704</v>
      </c>
      <c r="I907" t="s">
        <v>6191</v>
      </c>
    </row>
    <row r="908" spans="1:9" x14ac:dyDescent="0.35">
      <c r="A908" s="2" t="s">
        <v>5604</v>
      </c>
      <c r="B908" s="2" t="s">
        <v>5605</v>
      </c>
      <c r="C908" s="2" t="s">
        <v>5606</v>
      </c>
      <c r="D908" s="2" t="s">
        <v>5607</v>
      </c>
      <c r="E908" s="2" t="s">
        <v>5608</v>
      </c>
      <c r="F908" s="2" t="s">
        <v>173</v>
      </c>
      <c r="G908" s="2" t="s">
        <v>19</v>
      </c>
      <c r="H908" s="2">
        <v>55123</v>
      </c>
      <c r="I908" t="s">
        <v>6191</v>
      </c>
    </row>
    <row r="909" spans="1:9" x14ac:dyDescent="0.35">
      <c r="A909" s="2" t="s">
        <v>5610</v>
      </c>
      <c r="B909" s="2" t="s">
        <v>5611</v>
      </c>
      <c r="C909" s="2"/>
      <c r="D909" s="2" t="s">
        <v>5612</v>
      </c>
      <c r="E909" s="2" t="s">
        <v>5613</v>
      </c>
      <c r="F909" s="2" t="s">
        <v>50</v>
      </c>
      <c r="G909" s="2" t="s">
        <v>19</v>
      </c>
      <c r="H909" s="2">
        <v>88519</v>
      </c>
      <c r="I909" t="s">
        <v>6190</v>
      </c>
    </row>
    <row r="910" spans="1:9" x14ac:dyDescent="0.35">
      <c r="A910" s="2" t="s">
        <v>5615</v>
      </c>
      <c r="B910" s="2" t="s">
        <v>5616</v>
      </c>
      <c r="C910" s="2" t="s">
        <v>5617</v>
      </c>
      <c r="D910" s="2" t="s">
        <v>5618</v>
      </c>
      <c r="E910" s="2" t="s">
        <v>5619</v>
      </c>
      <c r="F910" s="2" t="s">
        <v>169</v>
      </c>
      <c r="G910" s="2" t="s">
        <v>19</v>
      </c>
      <c r="H910" s="2">
        <v>50981</v>
      </c>
      <c r="I910" t="s">
        <v>6190</v>
      </c>
    </row>
    <row r="911" spans="1:9" x14ac:dyDescent="0.35">
      <c r="A911" s="2" t="s">
        <v>5621</v>
      </c>
      <c r="B911" s="2" t="s">
        <v>5622</v>
      </c>
      <c r="C911" s="2" t="s">
        <v>5623</v>
      </c>
      <c r="D911" s="2" t="s">
        <v>5624</v>
      </c>
      <c r="E911" s="2" t="s">
        <v>5625</v>
      </c>
      <c r="F911" s="2" t="s">
        <v>189</v>
      </c>
      <c r="G911" s="2" t="s">
        <v>19</v>
      </c>
      <c r="H911" s="2">
        <v>97240</v>
      </c>
      <c r="I911" t="s">
        <v>6191</v>
      </c>
    </row>
    <row r="912" spans="1:9" x14ac:dyDescent="0.35">
      <c r="A912" s="2" t="s">
        <v>5627</v>
      </c>
      <c r="B912" s="2" t="s">
        <v>5628</v>
      </c>
      <c r="C912" s="2" t="s">
        <v>5629</v>
      </c>
      <c r="D912" s="2" t="s">
        <v>5630</v>
      </c>
      <c r="E912" s="2" t="s">
        <v>5631</v>
      </c>
      <c r="F912" s="2" t="s">
        <v>63</v>
      </c>
      <c r="G912" s="2" t="s">
        <v>19</v>
      </c>
      <c r="H912" s="2">
        <v>77070</v>
      </c>
      <c r="I912" t="s">
        <v>6191</v>
      </c>
    </row>
    <row r="913" spans="1:9" x14ac:dyDescent="0.35">
      <c r="A913" s="2" t="s">
        <v>5633</v>
      </c>
      <c r="B913" s="2" t="s">
        <v>5634</v>
      </c>
      <c r="C913" s="2"/>
      <c r="D913" s="2" t="s">
        <v>5635</v>
      </c>
      <c r="E913" s="2" t="s">
        <v>5636</v>
      </c>
      <c r="F913" s="2" t="s">
        <v>31</v>
      </c>
      <c r="G913" s="2" t="s">
        <v>19</v>
      </c>
      <c r="H913" s="2">
        <v>27705</v>
      </c>
      <c r="I913" t="s">
        <v>6191</v>
      </c>
    </row>
    <row r="914" spans="1:9" x14ac:dyDescent="0.35">
      <c r="A914" s="2" t="s">
        <v>5638</v>
      </c>
      <c r="B914" s="2" t="s">
        <v>5639</v>
      </c>
      <c r="C914" s="2" t="s">
        <v>5640</v>
      </c>
      <c r="D914" s="2" t="s">
        <v>5641</v>
      </c>
      <c r="E914" s="2" t="s">
        <v>5642</v>
      </c>
      <c r="F914" s="2" t="s">
        <v>241</v>
      </c>
      <c r="G914" s="2" t="s">
        <v>19</v>
      </c>
      <c r="H914" s="2">
        <v>2298</v>
      </c>
      <c r="I914" t="s">
        <v>6191</v>
      </c>
    </row>
    <row r="915" spans="1:9" x14ac:dyDescent="0.35">
      <c r="A915" s="2" t="s">
        <v>5644</v>
      </c>
      <c r="B915" s="2" t="s">
        <v>5645</v>
      </c>
      <c r="C915" s="2" t="s">
        <v>5646</v>
      </c>
      <c r="D915" s="2" t="s">
        <v>5647</v>
      </c>
      <c r="E915" s="2" t="s">
        <v>5648</v>
      </c>
      <c r="F915" s="2" t="s">
        <v>47</v>
      </c>
      <c r="G915" s="2" t="s">
        <v>19</v>
      </c>
      <c r="H915" s="2">
        <v>20226</v>
      </c>
      <c r="I915" t="s">
        <v>6190</v>
      </c>
    </row>
    <row r="916" spans="1:9" x14ac:dyDescent="0.35">
      <c r="A916" s="2" t="s">
        <v>5650</v>
      </c>
      <c r="B916" s="2" t="s">
        <v>5651</v>
      </c>
      <c r="C916" s="2"/>
      <c r="D916" s="2" t="s">
        <v>5652</v>
      </c>
      <c r="E916" s="2" t="s">
        <v>5653</v>
      </c>
      <c r="F916" s="2" t="s">
        <v>198</v>
      </c>
      <c r="G916" s="2" t="s">
        <v>19</v>
      </c>
      <c r="H916" s="2">
        <v>12205</v>
      </c>
      <c r="I916" t="s">
        <v>6190</v>
      </c>
    </row>
    <row r="917" spans="1:9" x14ac:dyDescent="0.35">
      <c r="A917" s="2" t="s">
        <v>5655</v>
      </c>
      <c r="B917" s="2" t="s">
        <v>5656</v>
      </c>
      <c r="C917" s="2" t="s">
        <v>5657</v>
      </c>
      <c r="D917" s="2" t="s">
        <v>5658</v>
      </c>
      <c r="E917" s="2" t="s">
        <v>5659</v>
      </c>
      <c r="F917" s="2" t="s">
        <v>126</v>
      </c>
      <c r="G917" s="2" t="s">
        <v>19</v>
      </c>
      <c r="H917" s="2">
        <v>85732</v>
      </c>
      <c r="I917" t="s">
        <v>6191</v>
      </c>
    </row>
    <row r="918" spans="1:9" x14ac:dyDescent="0.35">
      <c r="A918" s="2" t="s">
        <v>5661</v>
      </c>
      <c r="B918" s="2" t="s">
        <v>5662</v>
      </c>
      <c r="C918" s="2" t="s">
        <v>5663</v>
      </c>
      <c r="D918" s="2" t="s">
        <v>5664</v>
      </c>
      <c r="E918" s="2" t="s">
        <v>5665</v>
      </c>
      <c r="F918" s="2" t="s">
        <v>187</v>
      </c>
      <c r="G918" s="2" t="s">
        <v>19</v>
      </c>
      <c r="H918" s="2">
        <v>36195</v>
      </c>
      <c r="I918" t="s">
        <v>6191</v>
      </c>
    </row>
    <row r="919" spans="1:9" x14ac:dyDescent="0.35">
      <c r="A919" s="2" t="s">
        <v>5667</v>
      </c>
      <c r="B919" s="2" t="s">
        <v>5668</v>
      </c>
      <c r="C919" s="2" t="s">
        <v>5669</v>
      </c>
      <c r="D919" s="2" t="s">
        <v>5670</v>
      </c>
      <c r="E919" s="2" t="s">
        <v>5671</v>
      </c>
      <c r="F919" s="2" t="s">
        <v>205</v>
      </c>
      <c r="G919" s="2" t="s">
        <v>19</v>
      </c>
      <c r="H919" s="2">
        <v>99709</v>
      </c>
      <c r="I919" t="s">
        <v>6190</v>
      </c>
    </row>
    <row r="920" spans="1:9" x14ac:dyDescent="0.35">
      <c r="A920" s="2" t="s">
        <v>5673</v>
      </c>
      <c r="B920" s="2" t="s">
        <v>5674</v>
      </c>
      <c r="C920" s="2"/>
      <c r="D920" s="2"/>
      <c r="E920" s="2" t="s">
        <v>5675</v>
      </c>
      <c r="F920" s="2" t="s">
        <v>2998</v>
      </c>
      <c r="G920" s="2" t="s">
        <v>318</v>
      </c>
      <c r="H920" s="2" t="s">
        <v>395</v>
      </c>
      <c r="I920" t="s">
        <v>6190</v>
      </c>
    </row>
    <row r="921" spans="1:9" x14ac:dyDescent="0.35">
      <c r="A921" s="2" t="s">
        <v>5677</v>
      </c>
      <c r="B921" s="2" t="s">
        <v>5678</v>
      </c>
      <c r="C921" s="2" t="s">
        <v>5679</v>
      </c>
      <c r="D921" s="2" t="s">
        <v>5680</v>
      </c>
      <c r="E921" s="2" t="s">
        <v>5681</v>
      </c>
      <c r="F921" s="2" t="s">
        <v>220</v>
      </c>
      <c r="G921" s="2" t="s">
        <v>28</v>
      </c>
      <c r="H921" s="2" t="s">
        <v>221</v>
      </c>
      <c r="I921" t="s">
        <v>6191</v>
      </c>
    </row>
    <row r="922" spans="1:9" x14ac:dyDescent="0.35">
      <c r="A922" s="2" t="s">
        <v>5682</v>
      </c>
      <c r="B922" s="2" t="s">
        <v>5683</v>
      </c>
      <c r="C922" s="2" t="s">
        <v>5684</v>
      </c>
      <c r="D922" s="2" t="s">
        <v>5685</v>
      </c>
      <c r="E922" s="2" t="s">
        <v>5686</v>
      </c>
      <c r="F922" s="2" t="s">
        <v>209</v>
      </c>
      <c r="G922" s="2" t="s">
        <v>19</v>
      </c>
      <c r="H922" s="2">
        <v>34615</v>
      </c>
      <c r="I922" t="s">
        <v>6191</v>
      </c>
    </row>
    <row r="923" spans="1:9" x14ac:dyDescent="0.35">
      <c r="A923" s="2" t="s">
        <v>5688</v>
      </c>
      <c r="B923" s="2" t="s">
        <v>5689</v>
      </c>
      <c r="C923" s="2" t="s">
        <v>5690</v>
      </c>
      <c r="D923" s="2" t="s">
        <v>5691</v>
      </c>
      <c r="E923" s="2" t="s">
        <v>5692</v>
      </c>
      <c r="F923" s="2" t="s">
        <v>43</v>
      </c>
      <c r="G923" s="2" t="s">
        <v>19</v>
      </c>
      <c r="H923" s="2">
        <v>40515</v>
      </c>
      <c r="I923" t="s">
        <v>6190</v>
      </c>
    </row>
    <row r="924" spans="1:9" x14ac:dyDescent="0.35">
      <c r="A924" s="2" t="s">
        <v>5694</v>
      </c>
      <c r="B924" s="2" t="s">
        <v>5695</v>
      </c>
      <c r="C924" s="2" t="s">
        <v>5696</v>
      </c>
      <c r="D924" s="2" t="s">
        <v>5697</v>
      </c>
      <c r="E924" s="2" t="s">
        <v>5698</v>
      </c>
      <c r="F924" s="2" t="s">
        <v>183</v>
      </c>
      <c r="G924" s="2" t="s">
        <v>19</v>
      </c>
      <c r="H924" s="2">
        <v>49560</v>
      </c>
      <c r="I924" t="s">
        <v>6191</v>
      </c>
    </row>
    <row r="925" spans="1:9" x14ac:dyDescent="0.35">
      <c r="A925" s="2" t="s">
        <v>5700</v>
      </c>
      <c r="B925" s="2" t="s">
        <v>5701</v>
      </c>
      <c r="C925" s="2" t="s">
        <v>5702</v>
      </c>
      <c r="D925" s="2" t="s">
        <v>5703</v>
      </c>
      <c r="E925" s="2" t="s">
        <v>5704</v>
      </c>
      <c r="F925" s="2" t="s">
        <v>169</v>
      </c>
      <c r="G925" s="2" t="s">
        <v>19</v>
      </c>
      <c r="H925" s="2">
        <v>50369</v>
      </c>
      <c r="I925" t="s">
        <v>6191</v>
      </c>
    </row>
    <row r="926" spans="1:9" x14ac:dyDescent="0.35">
      <c r="A926" s="2" t="s">
        <v>5706</v>
      </c>
      <c r="B926" s="2" t="s">
        <v>5707</v>
      </c>
      <c r="C926" s="2"/>
      <c r="D926" s="2"/>
      <c r="E926" s="2" t="s">
        <v>5708</v>
      </c>
      <c r="F926" s="2" t="s">
        <v>168</v>
      </c>
      <c r="G926" s="2" t="s">
        <v>19</v>
      </c>
      <c r="H926" s="2">
        <v>19810</v>
      </c>
      <c r="I926" t="s">
        <v>6190</v>
      </c>
    </row>
    <row r="927" spans="1:9" x14ac:dyDescent="0.35">
      <c r="A927" s="2" t="s">
        <v>5710</v>
      </c>
      <c r="B927" s="2" t="s">
        <v>5711</v>
      </c>
      <c r="C927" s="2" t="s">
        <v>5712</v>
      </c>
      <c r="D927" s="2" t="s">
        <v>5713</v>
      </c>
      <c r="E927" s="2" t="s">
        <v>5714</v>
      </c>
      <c r="F927" s="2" t="s">
        <v>123</v>
      </c>
      <c r="G927" s="2" t="s">
        <v>19</v>
      </c>
      <c r="H927" s="2">
        <v>78726</v>
      </c>
      <c r="I927" t="s">
        <v>6191</v>
      </c>
    </row>
    <row r="928" spans="1:9" x14ac:dyDescent="0.35">
      <c r="A928" s="2" t="s">
        <v>5716</v>
      </c>
      <c r="B928" s="2" t="s">
        <v>5717</v>
      </c>
      <c r="C928" s="2" t="s">
        <v>5718</v>
      </c>
      <c r="D928" s="2"/>
      <c r="E928" s="2" t="s">
        <v>5719</v>
      </c>
      <c r="F928" s="2" t="s">
        <v>80</v>
      </c>
      <c r="G928" s="2" t="s">
        <v>19</v>
      </c>
      <c r="H928" s="2">
        <v>32835</v>
      </c>
      <c r="I928" t="s">
        <v>6191</v>
      </c>
    </row>
    <row r="929" spans="1:9" x14ac:dyDescent="0.35">
      <c r="A929" s="2" t="s">
        <v>5721</v>
      </c>
      <c r="B929" s="2" t="s">
        <v>5722</v>
      </c>
      <c r="C929" s="2"/>
      <c r="D929" s="2" t="s">
        <v>5723</v>
      </c>
      <c r="E929" s="2" t="s">
        <v>5724</v>
      </c>
      <c r="F929" s="2" t="s">
        <v>87</v>
      </c>
      <c r="G929" s="2" t="s">
        <v>19</v>
      </c>
      <c r="H929" s="2">
        <v>91199</v>
      </c>
      <c r="I929" t="s">
        <v>6190</v>
      </c>
    </row>
    <row r="930" spans="1:9" x14ac:dyDescent="0.35">
      <c r="A930" s="2" t="s">
        <v>5726</v>
      </c>
      <c r="B930" s="2" t="s">
        <v>5727</v>
      </c>
      <c r="C930" s="2" t="s">
        <v>5728</v>
      </c>
      <c r="D930" s="2" t="s">
        <v>5729</v>
      </c>
      <c r="E930" s="2" t="s">
        <v>5730</v>
      </c>
      <c r="F930" s="2" t="s">
        <v>47</v>
      </c>
      <c r="G930" s="2" t="s">
        <v>19</v>
      </c>
      <c r="H930" s="2">
        <v>20238</v>
      </c>
      <c r="I930" t="s">
        <v>6190</v>
      </c>
    </row>
    <row r="931" spans="1:9" x14ac:dyDescent="0.35">
      <c r="A931" s="2" t="s">
        <v>5732</v>
      </c>
      <c r="B931" s="2" t="s">
        <v>5733</v>
      </c>
      <c r="C931" s="2" t="s">
        <v>5734</v>
      </c>
      <c r="D931" s="2" t="s">
        <v>5735</v>
      </c>
      <c r="E931" s="2" t="s">
        <v>5736</v>
      </c>
      <c r="F931" s="2" t="s">
        <v>189</v>
      </c>
      <c r="G931" s="2" t="s">
        <v>19</v>
      </c>
      <c r="H931" s="2">
        <v>97271</v>
      </c>
      <c r="I931" t="s">
        <v>6191</v>
      </c>
    </row>
    <row r="932" spans="1:9" x14ac:dyDescent="0.35">
      <c r="A932" s="2" t="s">
        <v>5738</v>
      </c>
      <c r="B932" s="2" t="s">
        <v>5739</v>
      </c>
      <c r="C932" s="2" t="s">
        <v>5740</v>
      </c>
      <c r="D932" s="2"/>
      <c r="E932" s="2" t="s">
        <v>5741</v>
      </c>
      <c r="F932" s="2" t="s">
        <v>57</v>
      </c>
      <c r="G932" s="2" t="s">
        <v>19</v>
      </c>
      <c r="H932" s="2">
        <v>10004</v>
      </c>
      <c r="I932" t="s">
        <v>6190</v>
      </c>
    </row>
    <row r="933" spans="1:9" x14ac:dyDescent="0.35">
      <c r="A933" s="2" t="s">
        <v>5743</v>
      </c>
      <c r="B933" s="2" t="s">
        <v>5744</v>
      </c>
      <c r="C933" s="2" t="s">
        <v>5745</v>
      </c>
      <c r="D933" s="2" t="s">
        <v>5746</v>
      </c>
      <c r="E933" s="2" t="s">
        <v>5747</v>
      </c>
      <c r="F933" s="2" t="s">
        <v>47</v>
      </c>
      <c r="G933" s="2" t="s">
        <v>19</v>
      </c>
      <c r="H933" s="2">
        <v>20404</v>
      </c>
      <c r="I933" t="s">
        <v>6190</v>
      </c>
    </row>
    <row r="934" spans="1:9" x14ac:dyDescent="0.35">
      <c r="A934" s="2" t="s">
        <v>5749</v>
      </c>
      <c r="B934" s="2" t="s">
        <v>5750</v>
      </c>
      <c r="C934" s="2" t="s">
        <v>5751</v>
      </c>
      <c r="D934" s="2"/>
      <c r="E934" s="2" t="s">
        <v>5752</v>
      </c>
      <c r="F934" s="2" t="s">
        <v>47</v>
      </c>
      <c r="G934" s="2" t="s">
        <v>19</v>
      </c>
      <c r="H934" s="2">
        <v>20067</v>
      </c>
      <c r="I934" t="s">
        <v>6190</v>
      </c>
    </row>
    <row r="935" spans="1:9" x14ac:dyDescent="0.35">
      <c r="A935" s="2" t="s">
        <v>5754</v>
      </c>
      <c r="B935" s="2" t="s">
        <v>5755</v>
      </c>
      <c r="C935" s="2"/>
      <c r="D935" s="2"/>
      <c r="E935" s="2" t="s">
        <v>5756</v>
      </c>
      <c r="F935" s="2" t="s">
        <v>313</v>
      </c>
      <c r="G935" s="2" t="s">
        <v>19</v>
      </c>
      <c r="H935" s="2">
        <v>18105</v>
      </c>
      <c r="I935" t="s">
        <v>6190</v>
      </c>
    </row>
    <row r="936" spans="1:9" x14ac:dyDescent="0.35">
      <c r="A936" s="2" t="s">
        <v>5758</v>
      </c>
      <c r="B936" s="2" t="s">
        <v>5759</v>
      </c>
      <c r="C936" s="2" t="s">
        <v>5760</v>
      </c>
      <c r="D936" s="2" t="s">
        <v>5761</v>
      </c>
      <c r="E936" s="2" t="s">
        <v>5762</v>
      </c>
      <c r="F936" s="2" t="s">
        <v>92</v>
      </c>
      <c r="G936" s="2" t="s">
        <v>19</v>
      </c>
      <c r="H936" s="2">
        <v>33169</v>
      </c>
      <c r="I936" t="s">
        <v>6191</v>
      </c>
    </row>
    <row r="937" spans="1:9" x14ac:dyDescent="0.35">
      <c r="A937" s="2" t="s">
        <v>5764</v>
      </c>
      <c r="B937" s="2" t="s">
        <v>5765</v>
      </c>
      <c r="C937" s="2"/>
      <c r="D937" s="2" t="s">
        <v>5766</v>
      </c>
      <c r="E937" s="2" t="s">
        <v>5767</v>
      </c>
      <c r="F937" s="2" t="s">
        <v>77</v>
      </c>
      <c r="G937" s="2" t="s">
        <v>19</v>
      </c>
      <c r="H937" s="2">
        <v>73129</v>
      </c>
      <c r="I937" t="s">
        <v>6190</v>
      </c>
    </row>
    <row r="938" spans="1:9" x14ac:dyDescent="0.35">
      <c r="A938" s="2" t="s">
        <v>5769</v>
      </c>
      <c r="B938" s="2" t="s">
        <v>5770</v>
      </c>
      <c r="C938" s="2" t="s">
        <v>5771</v>
      </c>
      <c r="D938" s="2" t="s">
        <v>5772</v>
      </c>
      <c r="E938" s="2" t="s">
        <v>5773</v>
      </c>
      <c r="F938" s="2" t="s">
        <v>156</v>
      </c>
      <c r="G938" s="2" t="s">
        <v>19</v>
      </c>
      <c r="H938" s="2">
        <v>61105</v>
      </c>
      <c r="I938" t="s">
        <v>6191</v>
      </c>
    </row>
    <row r="939" spans="1:9" x14ac:dyDescent="0.35">
      <c r="A939" s="2" t="s">
        <v>5775</v>
      </c>
      <c r="B939" s="2" t="s">
        <v>5776</v>
      </c>
      <c r="C939" s="2" t="s">
        <v>5777</v>
      </c>
      <c r="D939" s="2" t="s">
        <v>5778</v>
      </c>
      <c r="E939" s="2" t="s">
        <v>5779</v>
      </c>
      <c r="F939" s="2" t="s">
        <v>187</v>
      </c>
      <c r="G939" s="2" t="s">
        <v>19</v>
      </c>
      <c r="H939" s="2">
        <v>36177</v>
      </c>
      <c r="I939" t="s">
        <v>6190</v>
      </c>
    </row>
    <row r="940" spans="1:9" x14ac:dyDescent="0.35">
      <c r="A940" s="2" t="s">
        <v>5781</v>
      </c>
      <c r="B940" s="2" t="s">
        <v>5782</v>
      </c>
      <c r="C940" s="2" t="s">
        <v>5783</v>
      </c>
      <c r="D940" s="2" t="s">
        <v>5784</v>
      </c>
      <c r="E940" s="2" t="s">
        <v>5785</v>
      </c>
      <c r="F940" s="2" t="s">
        <v>87</v>
      </c>
      <c r="G940" s="2" t="s">
        <v>19</v>
      </c>
      <c r="H940" s="2">
        <v>91117</v>
      </c>
      <c r="I940" t="s">
        <v>6190</v>
      </c>
    </row>
    <row r="941" spans="1:9" x14ac:dyDescent="0.35">
      <c r="A941" s="2" t="s">
        <v>5786</v>
      </c>
      <c r="B941" s="2" t="s">
        <v>5787</v>
      </c>
      <c r="C941" s="2" t="s">
        <v>5788</v>
      </c>
      <c r="D941" s="2" t="s">
        <v>5789</v>
      </c>
      <c r="E941" s="2" t="s">
        <v>5790</v>
      </c>
      <c r="F941" s="2" t="s">
        <v>56</v>
      </c>
      <c r="G941" s="2" t="s">
        <v>19</v>
      </c>
      <c r="H941" s="2">
        <v>60624</v>
      </c>
      <c r="I941" t="s">
        <v>6191</v>
      </c>
    </row>
    <row r="942" spans="1:9" x14ac:dyDescent="0.35">
      <c r="A942" s="2" t="s">
        <v>5792</v>
      </c>
      <c r="B942" s="2" t="s">
        <v>5793</v>
      </c>
      <c r="C942" s="2" t="s">
        <v>5794</v>
      </c>
      <c r="D942" s="2" t="s">
        <v>5795</v>
      </c>
      <c r="E942" s="2" t="s">
        <v>5796</v>
      </c>
      <c r="F942" s="2" t="s">
        <v>63</v>
      </c>
      <c r="G942" s="2" t="s">
        <v>19</v>
      </c>
      <c r="H942" s="2">
        <v>77293</v>
      </c>
      <c r="I942" t="s">
        <v>6190</v>
      </c>
    </row>
    <row r="943" spans="1:9" x14ac:dyDescent="0.35">
      <c r="A943" s="2" t="s">
        <v>5798</v>
      </c>
      <c r="B943" s="2" t="s">
        <v>5799</v>
      </c>
      <c r="C943" s="2" t="s">
        <v>5800</v>
      </c>
      <c r="D943" s="2" t="s">
        <v>5801</v>
      </c>
      <c r="E943" s="2" t="s">
        <v>5802</v>
      </c>
      <c r="F943" s="2" t="s">
        <v>227</v>
      </c>
      <c r="G943" s="2" t="s">
        <v>19</v>
      </c>
      <c r="H943" s="2">
        <v>49444</v>
      </c>
      <c r="I943" t="s">
        <v>6191</v>
      </c>
    </row>
    <row r="944" spans="1:9" x14ac:dyDescent="0.35">
      <c r="A944" s="2" t="s">
        <v>5804</v>
      </c>
      <c r="B944" s="2" t="s">
        <v>5805</v>
      </c>
      <c r="C944" s="2" t="s">
        <v>5806</v>
      </c>
      <c r="D944" s="2" t="s">
        <v>5807</v>
      </c>
      <c r="E944" s="2" t="s">
        <v>5808</v>
      </c>
      <c r="F944" s="2" t="s">
        <v>47</v>
      </c>
      <c r="G944" s="2" t="s">
        <v>19</v>
      </c>
      <c r="H944" s="2">
        <v>20380</v>
      </c>
      <c r="I944" t="s">
        <v>6190</v>
      </c>
    </row>
    <row r="945" spans="1:9" x14ac:dyDescent="0.35">
      <c r="A945" s="2" t="s">
        <v>5810</v>
      </c>
      <c r="B945" s="2" t="s">
        <v>5811</v>
      </c>
      <c r="C945" s="2" t="s">
        <v>5812</v>
      </c>
      <c r="D945" s="2" t="s">
        <v>5813</v>
      </c>
      <c r="E945" s="2" t="s">
        <v>5814</v>
      </c>
      <c r="F945" s="2" t="s">
        <v>5815</v>
      </c>
      <c r="G945" s="2" t="s">
        <v>318</v>
      </c>
      <c r="H945" s="2" t="s">
        <v>462</v>
      </c>
      <c r="I945" t="s">
        <v>6190</v>
      </c>
    </row>
    <row r="946" spans="1:9" x14ac:dyDescent="0.35">
      <c r="A946" s="2" t="s">
        <v>5817</v>
      </c>
      <c r="B946" s="2" t="s">
        <v>5818</v>
      </c>
      <c r="C946" s="2" t="s">
        <v>5819</v>
      </c>
      <c r="D946" s="2" t="s">
        <v>5820</v>
      </c>
      <c r="E946" s="2" t="s">
        <v>5821</v>
      </c>
      <c r="F946" s="2" t="s">
        <v>167</v>
      </c>
      <c r="G946" s="2" t="s">
        <v>19</v>
      </c>
      <c r="H946" s="2">
        <v>31205</v>
      </c>
      <c r="I946" t="s">
        <v>6191</v>
      </c>
    </row>
    <row r="947" spans="1:9" x14ac:dyDescent="0.35">
      <c r="A947" s="2" t="s">
        <v>5823</v>
      </c>
      <c r="B947" s="2" t="s">
        <v>5824</v>
      </c>
      <c r="C947" s="2" t="s">
        <v>5825</v>
      </c>
      <c r="D947" s="2" t="s">
        <v>5826</v>
      </c>
      <c r="E947" s="2" t="s">
        <v>5827</v>
      </c>
      <c r="F947" s="2" t="s">
        <v>175</v>
      </c>
      <c r="G947" s="2" t="s">
        <v>19</v>
      </c>
      <c r="H947" s="2">
        <v>71105</v>
      </c>
      <c r="I947" t="s">
        <v>6191</v>
      </c>
    </row>
    <row r="948" spans="1:9" x14ac:dyDescent="0.35">
      <c r="A948" s="2" t="s">
        <v>5829</v>
      </c>
      <c r="B948" s="2" t="s">
        <v>5830</v>
      </c>
      <c r="C948" s="2" t="s">
        <v>5831</v>
      </c>
      <c r="D948" s="2" t="s">
        <v>5832</v>
      </c>
      <c r="E948" s="2" t="s">
        <v>5833</v>
      </c>
      <c r="F948" s="2" t="s">
        <v>134</v>
      </c>
      <c r="G948" s="2" t="s">
        <v>19</v>
      </c>
      <c r="H948" s="2">
        <v>98405</v>
      </c>
      <c r="I948" t="s">
        <v>6191</v>
      </c>
    </row>
    <row r="949" spans="1:9" x14ac:dyDescent="0.35">
      <c r="A949" s="2" t="s">
        <v>5835</v>
      </c>
      <c r="B949" s="2" t="s">
        <v>5836</v>
      </c>
      <c r="C949" s="2"/>
      <c r="D949" s="2" t="s">
        <v>5837</v>
      </c>
      <c r="E949" s="2" t="s">
        <v>5838</v>
      </c>
      <c r="F949" s="2" t="s">
        <v>50</v>
      </c>
      <c r="G949" s="2" t="s">
        <v>19</v>
      </c>
      <c r="H949" s="2">
        <v>79934</v>
      </c>
      <c r="I949" t="s">
        <v>6191</v>
      </c>
    </row>
    <row r="950" spans="1:9" x14ac:dyDescent="0.35">
      <c r="A950" s="2" t="s">
        <v>5840</v>
      </c>
      <c r="B950" s="2" t="s">
        <v>5841</v>
      </c>
      <c r="C950" s="2"/>
      <c r="D950" s="2" t="s">
        <v>5842</v>
      </c>
      <c r="E950" s="2" t="s">
        <v>5843</v>
      </c>
      <c r="F950" s="2" t="s">
        <v>144</v>
      </c>
      <c r="G950" s="2" t="s">
        <v>19</v>
      </c>
      <c r="H950" s="2">
        <v>35263</v>
      </c>
      <c r="I950" t="s">
        <v>6191</v>
      </c>
    </row>
    <row r="951" spans="1:9" x14ac:dyDescent="0.35">
      <c r="A951" s="2" t="s">
        <v>5845</v>
      </c>
      <c r="B951" s="2" t="s">
        <v>5846</v>
      </c>
      <c r="C951" s="2" t="s">
        <v>5847</v>
      </c>
      <c r="D951" s="2"/>
      <c r="E951" s="2" t="s">
        <v>5848</v>
      </c>
      <c r="F951" s="2" t="s">
        <v>320</v>
      </c>
      <c r="G951" s="2" t="s">
        <v>318</v>
      </c>
      <c r="H951" s="2" t="s">
        <v>321</v>
      </c>
      <c r="I951" t="s">
        <v>6191</v>
      </c>
    </row>
    <row r="952" spans="1:9" x14ac:dyDescent="0.35">
      <c r="A952" s="2" t="s">
        <v>5850</v>
      </c>
      <c r="B952" s="2" t="s">
        <v>5851</v>
      </c>
      <c r="C952" s="2" t="s">
        <v>5852</v>
      </c>
      <c r="D952" s="2" t="s">
        <v>5853</v>
      </c>
      <c r="E952" s="2" t="s">
        <v>5854</v>
      </c>
      <c r="F952" s="2" t="s">
        <v>180</v>
      </c>
      <c r="G952" s="2" t="s">
        <v>28</v>
      </c>
      <c r="H952" s="2" t="s">
        <v>262</v>
      </c>
      <c r="I952" t="s">
        <v>6190</v>
      </c>
    </row>
    <row r="953" spans="1:9" x14ac:dyDescent="0.35">
      <c r="A953" s="2" t="s">
        <v>5856</v>
      </c>
      <c r="B953" s="2" t="s">
        <v>5857</v>
      </c>
      <c r="C953" s="2" t="s">
        <v>5858</v>
      </c>
      <c r="D953" s="2" t="s">
        <v>5859</v>
      </c>
      <c r="E953" s="2" t="s">
        <v>5860</v>
      </c>
      <c r="F953" s="2" t="s">
        <v>489</v>
      </c>
      <c r="G953" s="2" t="s">
        <v>318</v>
      </c>
      <c r="H953" s="2" t="s">
        <v>448</v>
      </c>
      <c r="I953" t="s">
        <v>6191</v>
      </c>
    </row>
    <row r="954" spans="1:9" x14ac:dyDescent="0.35">
      <c r="A954" s="2" t="s">
        <v>5862</v>
      </c>
      <c r="B954" s="2" t="s">
        <v>5863</v>
      </c>
      <c r="C954" s="2"/>
      <c r="D954" s="2" t="s">
        <v>5864</v>
      </c>
      <c r="E954" s="2" t="s">
        <v>5865</v>
      </c>
      <c r="F954" s="2" t="s">
        <v>168</v>
      </c>
      <c r="G954" s="2" t="s">
        <v>19</v>
      </c>
      <c r="H954" s="2">
        <v>19810</v>
      </c>
      <c r="I954" t="s">
        <v>6190</v>
      </c>
    </row>
    <row r="955" spans="1:9" x14ac:dyDescent="0.35">
      <c r="A955" s="2" t="s">
        <v>5867</v>
      </c>
      <c r="B955" s="2" t="s">
        <v>5868</v>
      </c>
      <c r="C955" s="2" t="s">
        <v>5869</v>
      </c>
      <c r="D955" s="2" t="s">
        <v>5870</v>
      </c>
      <c r="E955" s="2" t="s">
        <v>5871</v>
      </c>
      <c r="F955" s="2" t="s">
        <v>172</v>
      </c>
      <c r="G955" s="2" t="s">
        <v>19</v>
      </c>
      <c r="H955" s="2">
        <v>17121</v>
      </c>
      <c r="I955" t="s">
        <v>6191</v>
      </c>
    </row>
    <row r="956" spans="1:9" x14ac:dyDescent="0.35">
      <c r="A956" s="2" t="s">
        <v>5873</v>
      </c>
      <c r="B956" s="2" t="s">
        <v>5874</v>
      </c>
      <c r="C956" s="2" t="s">
        <v>5875</v>
      </c>
      <c r="D956" s="2" t="s">
        <v>5876</v>
      </c>
      <c r="E956" s="2" t="s">
        <v>5877</v>
      </c>
      <c r="F956" s="2" t="s">
        <v>5815</v>
      </c>
      <c r="G956" s="2" t="s">
        <v>318</v>
      </c>
      <c r="H956" s="2" t="s">
        <v>462</v>
      </c>
      <c r="I956" t="s">
        <v>6190</v>
      </c>
    </row>
    <row r="957" spans="1:9" x14ac:dyDescent="0.35">
      <c r="A957" s="2" t="s">
        <v>5879</v>
      </c>
      <c r="B957" s="2" t="s">
        <v>5880</v>
      </c>
      <c r="C957" s="2" t="s">
        <v>5881</v>
      </c>
      <c r="D957" s="2" t="s">
        <v>5882</v>
      </c>
      <c r="E957" s="2" t="s">
        <v>5883</v>
      </c>
      <c r="F957" s="2" t="s">
        <v>50</v>
      </c>
      <c r="G957" s="2" t="s">
        <v>19</v>
      </c>
      <c r="H957" s="2">
        <v>79940</v>
      </c>
      <c r="I957" t="s">
        <v>6190</v>
      </c>
    </row>
    <row r="958" spans="1:9" x14ac:dyDescent="0.35">
      <c r="A958" s="2" t="s">
        <v>5885</v>
      </c>
      <c r="B958" s="2" t="s">
        <v>5886</v>
      </c>
      <c r="C958" s="2" t="s">
        <v>5887</v>
      </c>
      <c r="D958" s="2" t="s">
        <v>5888</v>
      </c>
      <c r="E958" s="2" t="s">
        <v>5889</v>
      </c>
      <c r="F958" s="2" t="s">
        <v>104</v>
      </c>
      <c r="G958" s="2" t="s">
        <v>19</v>
      </c>
      <c r="H958" s="2">
        <v>63136</v>
      </c>
      <c r="I958" t="s">
        <v>6190</v>
      </c>
    </row>
    <row r="959" spans="1:9" x14ac:dyDescent="0.35">
      <c r="A959" s="2" t="s">
        <v>5891</v>
      </c>
      <c r="B959" s="2" t="s">
        <v>5892</v>
      </c>
      <c r="C959" s="2" t="s">
        <v>5893</v>
      </c>
      <c r="D959" s="2" t="s">
        <v>5894</v>
      </c>
      <c r="E959" s="2" t="s">
        <v>5895</v>
      </c>
      <c r="F959" s="2" t="s">
        <v>4511</v>
      </c>
      <c r="G959" s="2" t="s">
        <v>19</v>
      </c>
      <c r="H959" s="2">
        <v>72905</v>
      </c>
      <c r="I959" t="s">
        <v>6190</v>
      </c>
    </row>
    <row r="960" spans="1:9" x14ac:dyDescent="0.35">
      <c r="A960" s="2" t="s">
        <v>5896</v>
      </c>
      <c r="B960" s="2" t="s">
        <v>5897</v>
      </c>
      <c r="C960" s="2" t="s">
        <v>5898</v>
      </c>
      <c r="D960" s="2" t="s">
        <v>5899</v>
      </c>
      <c r="E960" s="2" t="s">
        <v>5900</v>
      </c>
      <c r="F960" s="2" t="s">
        <v>130</v>
      </c>
      <c r="G960" s="2" t="s">
        <v>19</v>
      </c>
      <c r="H960" s="2">
        <v>37245</v>
      </c>
      <c r="I960" t="s">
        <v>6191</v>
      </c>
    </row>
    <row r="961" spans="1:9" x14ac:dyDescent="0.35">
      <c r="A961" s="2" t="s">
        <v>5901</v>
      </c>
      <c r="B961" s="2" t="s">
        <v>5902</v>
      </c>
      <c r="C961" s="2" t="s">
        <v>5903</v>
      </c>
      <c r="D961" s="2" t="s">
        <v>5904</v>
      </c>
      <c r="E961" s="2" t="s">
        <v>5905</v>
      </c>
      <c r="F961" s="2" t="s">
        <v>47</v>
      </c>
      <c r="G961" s="2" t="s">
        <v>19</v>
      </c>
      <c r="H961" s="2">
        <v>20088</v>
      </c>
      <c r="I961" t="s">
        <v>6190</v>
      </c>
    </row>
    <row r="962" spans="1:9" x14ac:dyDescent="0.35">
      <c r="A962" s="2" t="s">
        <v>5906</v>
      </c>
      <c r="B962" s="2" t="s">
        <v>5907</v>
      </c>
      <c r="C962" s="2" t="s">
        <v>5908</v>
      </c>
      <c r="D962" s="2"/>
      <c r="E962" s="2" t="s">
        <v>5909</v>
      </c>
      <c r="F962" s="2" t="s">
        <v>182</v>
      </c>
      <c r="G962" s="2" t="s">
        <v>19</v>
      </c>
      <c r="H962" s="2">
        <v>90305</v>
      </c>
      <c r="I962" t="s">
        <v>6190</v>
      </c>
    </row>
    <row r="963" spans="1:9" x14ac:dyDescent="0.35">
      <c r="A963" s="2" t="s">
        <v>5911</v>
      </c>
      <c r="B963" s="2" t="s">
        <v>5912</v>
      </c>
      <c r="C963" s="2" t="s">
        <v>5913</v>
      </c>
      <c r="D963" s="2"/>
      <c r="E963" s="2" t="s">
        <v>5914</v>
      </c>
      <c r="F963" s="2" t="s">
        <v>88</v>
      </c>
      <c r="G963" s="2" t="s">
        <v>19</v>
      </c>
      <c r="H963" s="2">
        <v>72215</v>
      </c>
      <c r="I963" t="s">
        <v>6190</v>
      </c>
    </row>
    <row r="964" spans="1:9" x14ac:dyDescent="0.35">
      <c r="A964" s="2" t="s">
        <v>5916</v>
      </c>
      <c r="B964" s="2" t="s">
        <v>5917</v>
      </c>
      <c r="C964" s="2" t="s">
        <v>5918</v>
      </c>
      <c r="D964" s="2" t="s">
        <v>5919</v>
      </c>
      <c r="E964" s="2" t="s">
        <v>5920</v>
      </c>
      <c r="F964" s="2" t="s">
        <v>261</v>
      </c>
      <c r="G964" s="2" t="s">
        <v>19</v>
      </c>
      <c r="H964" s="2">
        <v>21747</v>
      </c>
      <c r="I964" t="s">
        <v>6190</v>
      </c>
    </row>
    <row r="965" spans="1:9" x14ac:dyDescent="0.35">
      <c r="A965" s="2" t="s">
        <v>5922</v>
      </c>
      <c r="B965" s="2" t="s">
        <v>5923</v>
      </c>
      <c r="C965" s="2"/>
      <c r="D965" s="2" t="s">
        <v>5924</v>
      </c>
      <c r="E965" s="2" t="s">
        <v>5925</v>
      </c>
      <c r="F965" s="2" t="s">
        <v>198</v>
      </c>
      <c r="G965" s="2" t="s">
        <v>19</v>
      </c>
      <c r="H965" s="2">
        <v>12205</v>
      </c>
      <c r="I965" t="s">
        <v>6190</v>
      </c>
    </row>
    <row r="966" spans="1:9" x14ac:dyDescent="0.35">
      <c r="A966" s="2" t="s">
        <v>5927</v>
      </c>
      <c r="B966" s="2" t="s">
        <v>5928</v>
      </c>
      <c r="C966" s="2" t="s">
        <v>5929</v>
      </c>
      <c r="D966" s="2" t="s">
        <v>5930</v>
      </c>
      <c r="E966" s="2" t="s">
        <v>5931</v>
      </c>
      <c r="F966" s="2" t="s">
        <v>453</v>
      </c>
      <c r="G966" s="2" t="s">
        <v>318</v>
      </c>
      <c r="H966" s="2" t="s">
        <v>454</v>
      </c>
      <c r="I966" t="s">
        <v>6190</v>
      </c>
    </row>
    <row r="967" spans="1:9" x14ac:dyDescent="0.35">
      <c r="A967" s="2" t="s">
        <v>5933</v>
      </c>
      <c r="B967" s="2" t="s">
        <v>5934</v>
      </c>
      <c r="C967" s="2" t="s">
        <v>5935</v>
      </c>
      <c r="D967" s="2" t="s">
        <v>5936</v>
      </c>
      <c r="E967" s="2" t="s">
        <v>5937</v>
      </c>
      <c r="F967" s="2" t="s">
        <v>43</v>
      </c>
      <c r="G967" s="2" t="s">
        <v>19</v>
      </c>
      <c r="H967" s="2">
        <v>40510</v>
      </c>
      <c r="I967" t="s">
        <v>6190</v>
      </c>
    </row>
    <row r="968" spans="1:9" x14ac:dyDescent="0.35">
      <c r="A968" s="2" t="s">
        <v>5939</v>
      </c>
      <c r="B968" s="2" t="s">
        <v>5940</v>
      </c>
      <c r="C968" s="2" t="s">
        <v>5941</v>
      </c>
      <c r="D968" s="2" t="s">
        <v>5942</v>
      </c>
      <c r="E968" s="2" t="s">
        <v>5943</v>
      </c>
      <c r="F968" s="2" t="s">
        <v>58</v>
      </c>
      <c r="G968" s="2" t="s">
        <v>19</v>
      </c>
      <c r="H968" s="2">
        <v>92165</v>
      </c>
      <c r="I968" t="s">
        <v>6191</v>
      </c>
    </row>
    <row r="969" spans="1:9" x14ac:dyDescent="0.35">
      <c r="A969" s="2" t="s">
        <v>5945</v>
      </c>
      <c r="B969" s="2" t="s">
        <v>5946</v>
      </c>
      <c r="C969" s="2" t="s">
        <v>5947</v>
      </c>
      <c r="D969" s="2"/>
      <c r="E969" s="2" t="s">
        <v>5948</v>
      </c>
      <c r="F969" s="2" t="s">
        <v>27</v>
      </c>
      <c r="G969" s="2" t="s">
        <v>19</v>
      </c>
      <c r="H969" s="2">
        <v>90040</v>
      </c>
      <c r="I969" t="s">
        <v>6190</v>
      </c>
    </row>
    <row r="970" spans="1:9" x14ac:dyDescent="0.35">
      <c r="A970" s="2" t="s">
        <v>5950</v>
      </c>
      <c r="B970" s="2" t="s">
        <v>5951</v>
      </c>
      <c r="C970" s="2" t="s">
        <v>5952</v>
      </c>
      <c r="D970" s="2" t="s">
        <v>5953</v>
      </c>
      <c r="E970" s="2" t="s">
        <v>5954</v>
      </c>
      <c r="F970" s="2" t="s">
        <v>139</v>
      </c>
      <c r="G970" s="2" t="s">
        <v>19</v>
      </c>
      <c r="H970" s="2">
        <v>11210</v>
      </c>
      <c r="I970" t="s">
        <v>6190</v>
      </c>
    </row>
    <row r="971" spans="1:9" x14ac:dyDescent="0.35">
      <c r="A971" s="2" t="s">
        <v>5956</v>
      </c>
      <c r="B971" s="2" t="s">
        <v>5957</v>
      </c>
      <c r="C971" s="2" t="s">
        <v>5958</v>
      </c>
      <c r="D971" s="2" t="s">
        <v>5959</v>
      </c>
      <c r="E971" s="2" t="s">
        <v>5960</v>
      </c>
      <c r="F971" s="2" t="s">
        <v>353</v>
      </c>
      <c r="G971" s="2" t="s">
        <v>318</v>
      </c>
      <c r="H971" s="2" t="s">
        <v>348</v>
      </c>
      <c r="I971" t="s">
        <v>6190</v>
      </c>
    </row>
    <row r="972" spans="1:9" x14ac:dyDescent="0.35">
      <c r="A972" s="2" t="s">
        <v>5962</v>
      </c>
      <c r="B972" s="2" t="s">
        <v>5963</v>
      </c>
      <c r="C972" s="2" t="s">
        <v>5964</v>
      </c>
      <c r="D972" s="2" t="s">
        <v>5965</v>
      </c>
      <c r="E972" s="2" t="s">
        <v>5966</v>
      </c>
      <c r="F972" s="2" t="s">
        <v>293</v>
      </c>
      <c r="G972" s="2" t="s">
        <v>19</v>
      </c>
      <c r="H972" s="2">
        <v>32627</v>
      </c>
      <c r="I972" t="s">
        <v>6191</v>
      </c>
    </row>
    <row r="973" spans="1:9" x14ac:dyDescent="0.35">
      <c r="A973" s="2" t="s">
        <v>5968</v>
      </c>
      <c r="B973" s="2" t="s">
        <v>5969</v>
      </c>
      <c r="C973" s="2" t="s">
        <v>5970</v>
      </c>
      <c r="D973" s="2" t="s">
        <v>5971</v>
      </c>
      <c r="E973" s="2" t="s">
        <v>5972</v>
      </c>
      <c r="F973" s="2" t="s">
        <v>209</v>
      </c>
      <c r="G973" s="2" t="s">
        <v>19</v>
      </c>
      <c r="H973" s="2">
        <v>34620</v>
      </c>
      <c r="I973" t="s">
        <v>6190</v>
      </c>
    </row>
    <row r="974" spans="1:9" x14ac:dyDescent="0.35">
      <c r="A974" s="2" t="s">
        <v>5974</v>
      </c>
      <c r="B974" s="2" t="s">
        <v>5975</v>
      </c>
      <c r="C974" s="2"/>
      <c r="D974" s="2" t="s">
        <v>5976</v>
      </c>
      <c r="E974" s="2" t="s">
        <v>5977</v>
      </c>
      <c r="F974" s="2" t="s">
        <v>240</v>
      </c>
      <c r="G974" s="2" t="s">
        <v>19</v>
      </c>
      <c r="H974" s="2">
        <v>79165</v>
      </c>
      <c r="I974" t="s">
        <v>6191</v>
      </c>
    </row>
    <row r="975" spans="1:9" x14ac:dyDescent="0.35">
      <c r="A975" s="2" t="s">
        <v>5979</v>
      </c>
      <c r="B975" s="2" t="s">
        <v>5980</v>
      </c>
      <c r="C975" s="2" t="s">
        <v>5981</v>
      </c>
      <c r="D975" s="2" t="s">
        <v>5982</v>
      </c>
      <c r="E975" s="2" t="s">
        <v>5983</v>
      </c>
      <c r="F975" s="2" t="s">
        <v>106</v>
      </c>
      <c r="G975" s="2" t="s">
        <v>19</v>
      </c>
      <c r="H975" s="2">
        <v>76121</v>
      </c>
      <c r="I975" t="s">
        <v>6191</v>
      </c>
    </row>
    <row r="976" spans="1:9" x14ac:dyDescent="0.35">
      <c r="A976" s="2" t="s">
        <v>5985</v>
      </c>
      <c r="B976" s="2" t="s">
        <v>5986</v>
      </c>
      <c r="C976" s="2"/>
      <c r="D976" s="2" t="s">
        <v>5987</v>
      </c>
      <c r="E976" s="2" t="s">
        <v>5988</v>
      </c>
      <c r="F976" s="2" t="s">
        <v>331</v>
      </c>
      <c r="G976" s="2" t="s">
        <v>318</v>
      </c>
      <c r="H976" s="2" t="s">
        <v>332</v>
      </c>
      <c r="I976" t="s">
        <v>6190</v>
      </c>
    </row>
    <row r="977" spans="1:9" x14ac:dyDescent="0.35">
      <c r="A977" s="2" t="s">
        <v>5990</v>
      </c>
      <c r="B977" s="2" t="s">
        <v>5991</v>
      </c>
      <c r="C977" s="2" t="s">
        <v>5992</v>
      </c>
      <c r="D977" s="2" t="s">
        <v>5993</v>
      </c>
      <c r="E977" s="2" t="s">
        <v>5994</v>
      </c>
      <c r="F977" s="2" t="s">
        <v>250</v>
      </c>
      <c r="G977" s="2" t="s">
        <v>19</v>
      </c>
      <c r="H977" s="2">
        <v>32575</v>
      </c>
      <c r="I977" t="s">
        <v>6191</v>
      </c>
    </row>
    <row r="978" spans="1:9" x14ac:dyDescent="0.35">
      <c r="A978" s="2" t="s">
        <v>5996</v>
      </c>
      <c r="B978" s="2" t="s">
        <v>5997</v>
      </c>
      <c r="C978" s="2" t="s">
        <v>5998</v>
      </c>
      <c r="D978" s="2" t="s">
        <v>5999</v>
      </c>
      <c r="E978" s="2" t="s">
        <v>6000</v>
      </c>
      <c r="F978" s="2" t="s">
        <v>134</v>
      </c>
      <c r="G978" s="2" t="s">
        <v>19</v>
      </c>
      <c r="H978" s="2">
        <v>98405</v>
      </c>
      <c r="I978" t="s">
        <v>6190</v>
      </c>
    </row>
    <row r="979" spans="1:9" x14ac:dyDescent="0.35">
      <c r="A979" s="2" t="s">
        <v>6002</v>
      </c>
      <c r="B979" s="2" t="s">
        <v>6003</v>
      </c>
      <c r="C979" s="2" t="s">
        <v>6004</v>
      </c>
      <c r="D979" s="2" t="s">
        <v>6005</v>
      </c>
      <c r="E979" s="2" t="s">
        <v>6006</v>
      </c>
      <c r="F979" s="2" t="s">
        <v>485</v>
      </c>
      <c r="G979" s="2" t="s">
        <v>318</v>
      </c>
      <c r="H979" s="2" t="s">
        <v>442</v>
      </c>
      <c r="I979" t="s">
        <v>6190</v>
      </c>
    </row>
    <row r="980" spans="1:9" x14ac:dyDescent="0.35">
      <c r="A980" s="2" t="s">
        <v>6008</v>
      </c>
      <c r="B980" s="2" t="s">
        <v>6009</v>
      </c>
      <c r="C980" s="2" t="s">
        <v>6010</v>
      </c>
      <c r="D980" s="2" t="s">
        <v>6011</v>
      </c>
      <c r="E980" s="2" t="s">
        <v>6012</v>
      </c>
      <c r="F980" s="2" t="s">
        <v>66</v>
      </c>
      <c r="G980" s="2" t="s">
        <v>19</v>
      </c>
      <c r="H980" s="2">
        <v>46896</v>
      </c>
      <c r="I980" t="s">
        <v>6190</v>
      </c>
    </row>
    <row r="981" spans="1:9" x14ac:dyDescent="0.35">
      <c r="A981" s="2" t="s">
        <v>6014</v>
      </c>
      <c r="B981" s="2" t="s">
        <v>6015</v>
      </c>
      <c r="C981" s="2" t="s">
        <v>6016</v>
      </c>
      <c r="D981" s="2" t="s">
        <v>6017</v>
      </c>
      <c r="E981" s="2" t="s">
        <v>6018</v>
      </c>
      <c r="F981" s="2" t="s">
        <v>240</v>
      </c>
      <c r="G981" s="2" t="s">
        <v>19</v>
      </c>
      <c r="H981" s="2">
        <v>79105</v>
      </c>
      <c r="I981" t="s">
        <v>6191</v>
      </c>
    </row>
    <row r="982" spans="1:9" x14ac:dyDescent="0.35">
      <c r="A982" s="2" t="s">
        <v>6020</v>
      </c>
      <c r="B982" s="2" t="s">
        <v>6021</v>
      </c>
      <c r="C982" s="2" t="s">
        <v>6022</v>
      </c>
      <c r="D982" s="2" t="s">
        <v>6023</v>
      </c>
      <c r="E982" s="2" t="s">
        <v>6024</v>
      </c>
      <c r="F982" s="2" t="s">
        <v>47</v>
      </c>
      <c r="G982" s="2" t="s">
        <v>19</v>
      </c>
      <c r="H982" s="2">
        <v>20436</v>
      </c>
      <c r="I982" t="s">
        <v>6190</v>
      </c>
    </row>
    <row r="983" spans="1:9" x14ac:dyDescent="0.35">
      <c r="A983" s="2" t="s">
        <v>6026</v>
      </c>
      <c r="B983" s="2" t="s">
        <v>6027</v>
      </c>
      <c r="C983" s="2"/>
      <c r="D983" s="2" t="s">
        <v>6028</v>
      </c>
      <c r="E983" s="2" t="s">
        <v>6029</v>
      </c>
      <c r="F983" s="2" t="s">
        <v>312</v>
      </c>
      <c r="G983" s="2" t="s">
        <v>19</v>
      </c>
      <c r="H983" s="2">
        <v>20910</v>
      </c>
      <c r="I983" t="s">
        <v>6191</v>
      </c>
    </row>
    <row r="984" spans="1:9" x14ac:dyDescent="0.35">
      <c r="A984" s="2" t="s">
        <v>6031</v>
      </c>
      <c r="B984" s="2" t="s">
        <v>6032</v>
      </c>
      <c r="C984" s="2"/>
      <c r="D984" s="2" t="s">
        <v>6033</v>
      </c>
      <c r="E984" s="2" t="s">
        <v>6034</v>
      </c>
      <c r="F984" s="2" t="s">
        <v>231</v>
      </c>
      <c r="G984" s="2" t="s">
        <v>19</v>
      </c>
      <c r="H984" s="2">
        <v>53726</v>
      </c>
      <c r="I984" t="s">
        <v>6190</v>
      </c>
    </row>
    <row r="985" spans="1:9" x14ac:dyDescent="0.35">
      <c r="A985" s="2" t="s">
        <v>6036</v>
      </c>
      <c r="B985" s="2" t="s">
        <v>6037</v>
      </c>
      <c r="C985" s="2" t="s">
        <v>6038</v>
      </c>
      <c r="D985" s="2" t="s">
        <v>6039</v>
      </c>
      <c r="E985" s="2" t="s">
        <v>6040</v>
      </c>
      <c r="F985" s="2" t="s">
        <v>226</v>
      </c>
      <c r="G985" s="2" t="s">
        <v>19</v>
      </c>
      <c r="H985" s="2">
        <v>77305</v>
      </c>
      <c r="I985" t="s">
        <v>6190</v>
      </c>
    </row>
    <row r="986" spans="1:9" x14ac:dyDescent="0.35">
      <c r="A986" s="2" t="s">
        <v>6042</v>
      </c>
      <c r="B986" s="2" t="s">
        <v>6043</v>
      </c>
      <c r="C986" s="2" t="s">
        <v>6044</v>
      </c>
      <c r="D986" s="2" t="s">
        <v>6045</v>
      </c>
      <c r="E986" s="2" t="s">
        <v>6046</v>
      </c>
      <c r="F986" s="2" t="s">
        <v>190</v>
      </c>
      <c r="G986" s="2" t="s">
        <v>19</v>
      </c>
      <c r="H986" s="2">
        <v>76205</v>
      </c>
      <c r="I986" t="s">
        <v>6190</v>
      </c>
    </row>
    <row r="987" spans="1:9" x14ac:dyDescent="0.35">
      <c r="A987" s="2" t="s">
        <v>6048</v>
      </c>
      <c r="B987" s="2" t="s">
        <v>6049</v>
      </c>
      <c r="C987" s="2" t="s">
        <v>6050</v>
      </c>
      <c r="D987" s="2" t="s">
        <v>6051</v>
      </c>
      <c r="E987" s="2" t="s">
        <v>6052</v>
      </c>
      <c r="F987" s="2" t="s">
        <v>39</v>
      </c>
      <c r="G987" s="2" t="s">
        <v>19</v>
      </c>
      <c r="H987" s="2">
        <v>43231</v>
      </c>
      <c r="I987" t="s">
        <v>6190</v>
      </c>
    </row>
    <row r="988" spans="1:9" x14ac:dyDescent="0.35">
      <c r="A988" s="2" t="s">
        <v>6054</v>
      </c>
      <c r="B988" s="2" t="s">
        <v>6055</v>
      </c>
      <c r="C988" s="2" t="s">
        <v>6056</v>
      </c>
      <c r="D988" s="2"/>
      <c r="E988" s="2" t="s">
        <v>6057</v>
      </c>
      <c r="F988" s="2" t="s">
        <v>407</v>
      </c>
      <c r="G988" s="2" t="s">
        <v>318</v>
      </c>
      <c r="H988" s="2" t="s">
        <v>404</v>
      </c>
      <c r="I988" t="s">
        <v>6190</v>
      </c>
    </row>
    <row r="989" spans="1:9" x14ac:dyDescent="0.35">
      <c r="A989" s="2" t="s">
        <v>6059</v>
      </c>
      <c r="B989" s="2" t="s">
        <v>6060</v>
      </c>
      <c r="C989" s="2" t="s">
        <v>6061</v>
      </c>
      <c r="D989" s="2" t="s">
        <v>6062</v>
      </c>
      <c r="E989" s="2" t="s">
        <v>6063</v>
      </c>
      <c r="F989" s="2" t="s">
        <v>133</v>
      </c>
      <c r="G989" s="2" t="s">
        <v>19</v>
      </c>
      <c r="H989" s="2">
        <v>80045</v>
      </c>
      <c r="I989" t="s">
        <v>6191</v>
      </c>
    </row>
    <row r="990" spans="1:9" x14ac:dyDescent="0.35">
      <c r="A990" s="2" t="s">
        <v>6065</v>
      </c>
      <c r="B990" s="2" t="s">
        <v>6066</v>
      </c>
      <c r="C990" s="2" t="s">
        <v>6067</v>
      </c>
      <c r="D990" s="2" t="s">
        <v>6068</v>
      </c>
      <c r="E990" s="2" t="s">
        <v>6069</v>
      </c>
      <c r="F990" s="2" t="s">
        <v>147</v>
      </c>
      <c r="G990" s="2" t="s">
        <v>19</v>
      </c>
      <c r="H990" s="2">
        <v>32128</v>
      </c>
      <c r="I990" t="s">
        <v>6191</v>
      </c>
    </row>
    <row r="991" spans="1:9" x14ac:dyDescent="0.35">
      <c r="A991" s="2" t="s">
        <v>6071</v>
      </c>
      <c r="B991" s="2" t="s">
        <v>6072</v>
      </c>
      <c r="C991" s="2" t="s">
        <v>6073</v>
      </c>
      <c r="D991" s="2" t="s">
        <v>6074</v>
      </c>
      <c r="E991" s="2" t="s">
        <v>6075</v>
      </c>
      <c r="F991" s="2" t="s">
        <v>251</v>
      </c>
      <c r="G991" s="2" t="s">
        <v>28</v>
      </c>
      <c r="H991" s="2" t="s">
        <v>114</v>
      </c>
      <c r="I991" t="s">
        <v>6190</v>
      </c>
    </row>
    <row r="992" spans="1:9" x14ac:dyDescent="0.35">
      <c r="A992" s="2" t="s">
        <v>6077</v>
      </c>
      <c r="B992" s="2" t="s">
        <v>6078</v>
      </c>
      <c r="C992" s="2"/>
      <c r="D992" s="2" t="s">
        <v>6079</v>
      </c>
      <c r="E992" s="2" t="s">
        <v>6080</v>
      </c>
      <c r="F992" s="2" t="s">
        <v>367</v>
      </c>
      <c r="G992" s="2" t="s">
        <v>28</v>
      </c>
      <c r="H992" s="2" t="s">
        <v>368</v>
      </c>
      <c r="I992" t="s">
        <v>6190</v>
      </c>
    </row>
    <row r="993" spans="1:9" x14ac:dyDescent="0.35">
      <c r="A993" s="2" t="s">
        <v>6082</v>
      </c>
      <c r="B993" s="2" t="s">
        <v>6083</v>
      </c>
      <c r="C993" s="2"/>
      <c r="D993" s="2" t="s">
        <v>6084</v>
      </c>
      <c r="E993" s="2" t="s">
        <v>6085</v>
      </c>
      <c r="F993" s="2" t="s">
        <v>104</v>
      </c>
      <c r="G993" s="2" t="s">
        <v>19</v>
      </c>
      <c r="H993" s="2">
        <v>63131</v>
      </c>
      <c r="I993" t="s">
        <v>6190</v>
      </c>
    </row>
    <row r="994" spans="1:9" x14ac:dyDescent="0.35">
      <c r="A994" s="2" t="s">
        <v>6087</v>
      </c>
      <c r="B994" s="2" t="s">
        <v>6088</v>
      </c>
      <c r="C994" s="2" t="s">
        <v>6089</v>
      </c>
      <c r="D994" s="2" t="s">
        <v>6090</v>
      </c>
      <c r="E994" s="2" t="s">
        <v>6091</v>
      </c>
      <c r="F994" s="2" t="s">
        <v>290</v>
      </c>
      <c r="G994" s="2" t="s">
        <v>19</v>
      </c>
      <c r="H994" s="2">
        <v>92056</v>
      </c>
      <c r="I994" t="s">
        <v>6191</v>
      </c>
    </row>
    <row r="995" spans="1:9" x14ac:dyDescent="0.35">
      <c r="A995" s="2" t="s">
        <v>6092</v>
      </c>
      <c r="B995" s="2" t="s">
        <v>6093</v>
      </c>
      <c r="C995" s="2"/>
      <c r="D995" s="2" t="s">
        <v>6094</v>
      </c>
      <c r="E995" s="2" t="s">
        <v>6095</v>
      </c>
      <c r="F995" s="2" t="s">
        <v>65</v>
      </c>
      <c r="G995" s="2" t="s">
        <v>19</v>
      </c>
      <c r="H995" s="2">
        <v>37416</v>
      </c>
      <c r="I995" t="s">
        <v>6190</v>
      </c>
    </row>
    <row r="996" spans="1:9" x14ac:dyDescent="0.35">
      <c r="A996" s="2" t="s">
        <v>6097</v>
      </c>
      <c r="B996" s="2" t="s">
        <v>6098</v>
      </c>
      <c r="C996" s="2"/>
      <c r="D996" s="2" t="s">
        <v>6099</v>
      </c>
      <c r="E996" s="2" t="s">
        <v>6100</v>
      </c>
      <c r="F996" s="2" t="s">
        <v>488</v>
      </c>
      <c r="G996" s="2" t="s">
        <v>318</v>
      </c>
      <c r="H996" s="2" t="s">
        <v>363</v>
      </c>
      <c r="I996" t="s">
        <v>6191</v>
      </c>
    </row>
    <row r="997" spans="1:9" x14ac:dyDescent="0.35">
      <c r="A997" s="2" t="s">
        <v>6102</v>
      </c>
      <c r="B997" s="2" t="s">
        <v>6103</v>
      </c>
      <c r="C997" s="2"/>
      <c r="D997" s="2" t="s">
        <v>6104</v>
      </c>
      <c r="E997" s="2" t="s">
        <v>6105</v>
      </c>
      <c r="F997" s="2" t="s">
        <v>46</v>
      </c>
      <c r="G997" s="2" t="s">
        <v>19</v>
      </c>
      <c r="H997" s="2">
        <v>19125</v>
      </c>
      <c r="I997" t="s">
        <v>6191</v>
      </c>
    </row>
    <row r="998" spans="1:9" x14ac:dyDescent="0.35">
      <c r="A998" s="2" t="s">
        <v>6107</v>
      </c>
      <c r="B998" s="2" t="s">
        <v>6108</v>
      </c>
      <c r="C998" s="2"/>
      <c r="D998" s="2" t="s">
        <v>6109</v>
      </c>
      <c r="E998" s="2" t="s">
        <v>6110</v>
      </c>
      <c r="F998" s="2" t="s">
        <v>465</v>
      </c>
      <c r="G998" s="2" t="s">
        <v>318</v>
      </c>
      <c r="H998" s="2" t="s">
        <v>383</v>
      </c>
      <c r="I998" t="s">
        <v>6191</v>
      </c>
    </row>
    <row r="999" spans="1:9" x14ac:dyDescent="0.35">
      <c r="A999" s="2" t="s">
        <v>6112</v>
      </c>
      <c r="B999" s="2" t="s">
        <v>6113</v>
      </c>
      <c r="C999" s="2" t="s">
        <v>6114</v>
      </c>
      <c r="D999" s="2" t="s">
        <v>6115</v>
      </c>
      <c r="E999" s="2" t="s">
        <v>6116</v>
      </c>
      <c r="F999" s="2" t="s">
        <v>52</v>
      </c>
      <c r="G999" s="2" t="s">
        <v>19</v>
      </c>
      <c r="H999" s="2">
        <v>75210</v>
      </c>
      <c r="I999" t="s">
        <v>6191</v>
      </c>
    </row>
    <row r="1000" spans="1:9" x14ac:dyDescent="0.35">
      <c r="A1000" s="2" t="s">
        <v>6118</v>
      </c>
      <c r="B1000" s="2" t="s">
        <v>6119</v>
      </c>
      <c r="C1000" s="2"/>
      <c r="D1000" s="2" t="s">
        <v>6120</v>
      </c>
      <c r="E1000" s="2" t="s">
        <v>6121</v>
      </c>
      <c r="F1000" s="2" t="s">
        <v>4511</v>
      </c>
      <c r="G1000" s="2" t="s">
        <v>19</v>
      </c>
      <c r="H1000" s="2">
        <v>72905</v>
      </c>
      <c r="I1000" t="s">
        <v>6191</v>
      </c>
    </row>
    <row r="1001" spans="1:9" x14ac:dyDescent="0.35">
      <c r="A1001" s="2" t="s">
        <v>6123</v>
      </c>
      <c r="B1001" s="2" t="s">
        <v>6124</v>
      </c>
      <c r="C1001" s="2"/>
      <c r="D1001" s="2" t="s">
        <v>6125</v>
      </c>
      <c r="E1001" s="2" t="s">
        <v>6126</v>
      </c>
      <c r="F1001" s="2" t="s">
        <v>78</v>
      </c>
      <c r="G1001" s="2" t="s">
        <v>19</v>
      </c>
      <c r="H1001" s="2">
        <v>80920</v>
      </c>
      <c r="I1001" t="s">
        <v>6190</v>
      </c>
    </row>
    <row r="1002" spans="1:9" x14ac:dyDescent="0.35">
      <c r="A1002" s="2" t="s">
        <v>6128</v>
      </c>
      <c r="B1002" s="2" t="s">
        <v>6129</v>
      </c>
      <c r="C1002" s="2" t="s">
        <v>6130</v>
      </c>
      <c r="D1002" s="2" t="s">
        <v>6131</v>
      </c>
      <c r="E1002" s="2" t="s">
        <v>6132</v>
      </c>
      <c r="F1002" s="2" t="s">
        <v>146</v>
      </c>
      <c r="G1002" s="2" t="s">
        <v>19</v>
      </c>
      <c r="H1002" s="2">
        <v>90610</v>
      </c>
      <c r="I1002" t="s">
        <v>6191</v>
      </c>
    </row>
    <row r="1003" spans="1:9" x14ac:dyDescent="0.35">
      <c r="A1003" s="2" t="s">
        <v>6134</v>
      </c>
      <c r="B1003" s="2" t="s">
        <v>6135</v>
      </c>
      <c r="C1003" s="2"/>
      <c r="D1003" s="2" t="s">
        <v>6136</v>
      </c>
      <c r="E1003" s="2" t="s">
        <v>6137</v>
      </c>
      <c r="F1003" s="2" t="s">
        <v>180</v>
      </c>
      <c r="G1003" s="2" t="s">
        <v>28</v>
      </c>
      <c r="H1003" s="2" t="s">
        <v>301</v>
      </c>
      <c r="I1003" t="s">
        <v>6190</v>
      </c>
    </row>
  </sheetData>
  <dataValidations count="1">
    <dataValidation type="list" allowBlank="1" showInputMessage="1" showErrorMessage="1" sqref="A2" xr:uid="{284FC764-6697-4D5F-A93D-E3C39D3C03B7}">
      <formula1>$A$4:$A$1003</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7"/>
  <dimension ref="A1:H49"/>
  <sheetViews>
    <sheetView zoomScale="77" zoomScaleNormal="77" workbookViewId="0">
      <selection activeCell="L24" sqref="L24"/>
    </sheetView>
  </sheetViews>
  <sheetFormatPr defaultRowHeight="14.5" x14ac:dyDescent="0.35"/>
  <cols>
    <col min="1" max="1" width="10.1796875" bestFit="1" customWidth="1"/>
    <col min="2" max="2" width="11.7265625" bestFit="1" customWidth="1"/>
    <col min="3" max="3" width="10.54296875" bestFit="1" customWidth="1"/>
    <col min="4" max="4" width="4.54296875" bestFit="1" customWidth="1"/>
    <col min="5" max="5" width="9.54296875" bestFit="1" customWidth="1"/>
    <col min="6" max="6" width="13.453125" bestFit="1" customWidth="1"/>
    <col min="7" max="7" width="8" bestFit="1" customWidth="1"/>
  </cols>
  <sheetData>
    <row r="1" spans="1:8" x14ac:dyDescent="0.35">
      <c r="A1" t="s">
        <v>11</v>
      </c>
      <c r="B1" t="s">
        <v>9</v>
      </c>
      <c r="C1" t="s">
        <v>10</v>
      </c>
      <c r="D1" t="s">
        <v>12</v>
      </c>
      <c r="E1" t="s">
        <v>13</v>
      </c>
      <c r="F1" t="s">
        <v>17</v>
      </c>
      <c r="G1" t="s">
        <v>16</v>
      </c>
    </row>
    <row r="2" spans="1:8" x14ac:dyDescent="0.35">
      <c r="A2" t="s">
        <v>6167</v>
      </c>
      <c r="B2" t="s">
        <v>6193</v>
      </c>
      <c r="C2" t="s">
        <v>6186</v>
      </c>
      <c r="D2" s="1">
        <v>0.2</v>
      </c>
      <c r="E2">
        <v>3.8849999999999998</v>
      </c>
      <c r="F2">
        <v>1.9424999999999999</v>
      </c>
      <c r="G2">
        <v>0.34964999999999996</v>
      </c>
      <c r="H2" s="38"/>
    </row>
    <row r="3" spans="1:8" x14ac:dyDescent="0.35">
      <c r="A3" t="s">
        <v>6180</v>
      </c>
      <c r="B3" t="s">
        <v>6193</v>
      </c>
      <c r="C3" t="s">
        <v>6186</v>
      </c>
      <c r="D3" s="1">
        <v>0.5</v>
      </c>
      <c r="E3">
        <v>7.77</v>
      </c>
      <c r="F3">
        <v>1.5539999999999998</v>
      </c>
      <c r="G3">
        <v>0.69929999999999992</v>
      </c>
    </row>
    <row r="4" spans="1:8" x14ac:dyDescent="0.35">
      <c r="A4" t="s">
        <v>6140</v>
      </c>
      <c r="B4" t="s">
        <v>6193</v>
      </c>
      <c r="C4" t="s">
        <v>6186</v>
      </c>
      <c r="D4" s="1">
        <v>1</v>
      </c>
      <c r="E4">
        <v>12.95</v>
      </c>
      <c r="F4">
        <v>1.2949999999999999</v>
      </c>
      <c r="G4">
        <v>1.1655</v>
      </c>
    </row>
    <row r="5" spans="1:8" x14ac:dyDescent="0.35">
      <c r="A5" t="s">
        <v>6182</v>
      </c>
      <c r="B5" t="s">
        <v>6193</v>
      </c>
      <c r="C5" t="s">
        <v>6186</v>
      </c>
      <c r="D5" s="1">
        <v>2.5</v>
      </c>
      <c r="E5">
        <v>29.784999999999997</v>
      </c>
      <c r="F5">
        <v>1.1913999999999998</v>
      </c>
      <c r="G5">
        <v>2.6806499999999995</v>
      </c>
    </row>
    <row r="6" spans="1:8" x14ac:dyDescent="0.35">
      <c r="A6" t="s">
        <v>6152</v>
      </c>
      <c r="B6" t="s">
        <v>6193</v>
      </c>
      <c r="C6" t="s">
        <v>6188</v>
      </c>
      <c r="D6" s="1">
        <v>0.2</v>
      </c>
      <c r="E6">
        <v>3.375</v>
      </c>
      <c r="F6">
        <v>1.6875</v>
      </c>
      <c r="G6">
        <v>0.30374999999999996</v>
      </c>
    </row>
    <row r="7" spans="1:8" x14ac:dyDescent="0.35">
      <c r="A7" t="s">
        <v>6157</v>
      </c>
      <c r="B7" t="s">
        <v>6193</v>
      </c>
      <c r="C7" t="s">
        <v>6188</v>
      </c>
      <c r="D7" s="1">
        <v>0.5</v>
      </c>
      <c r="E7">
        <v>6.75</v>
      </c>
      <c r="F7">
        <v>1.35</v>
      </c>
      <c r="G7">
        <v>0.60749999999999993</v>
      </c>
    </row>
    <row r="8" spans="1:8" x14ac:dyDescent="0.35">
      <c r="A8" t="s">
        <v>6155</v>
      </c>
      <c r="B8" t="s">
        <v>6193</v>
      </c>
      <c r="C8" t="s">
        <v>6188</v>
      </c>
      <c r="D8" s="1">
        <v>1</v>
      </c>
      <c r="E8">
        <v>11.25</v>
      </c>
      <c r="F8">
        <v>1.125</v>
      </c>
      <c r="G8">
        <v>1.0125</v>
      </c>
    </row>
    <row r="9" spans="1:8" x14ac:dyDescent="0.35">
      <c r="A9" t="s">
        <v>6175</v>
      </c>
      <c r="B9" t="s">
        <v>6193</v>
      </c>
      <c r="C9" t="s">
        <v>6188</v>
      </c>
      <c r="D9" s="1">
        <v>2.5</v>
      </c>
      <c r="E9">
        <v>25.874999999999996</v>
      </c>
      <c r="F9">
        <v>1.0349999999999999</v>
      </c>
      <c r="G9">
        <v>2.3287499999999994</v>
      </c>
    </row>
    <row r="10" spans="1:8" x14ac:dyDescent="0.35">
      <c r="A10" t="s">
        <v>6154</v>
      </c>
      <c r="B10" t="s">
        <v>6193</v>
      </c>
      <c r="C10" t="s">
        <v>6187</v>
      </c>
      <c r="D10" s="1">
        <v>0.2</v>
      </c>
      <c r="E10">
        <v>2.9849999999999999</v>
      </c>
      <c r="F10">
        <v>1.4924999999999999</v>
      </c>
      <c r="G10">
        <v>0.26865</v>
      </c>
    </row>
    <row r="11" spans="1:8" x14ac:dyDescent="0.35">
      <c r="A11" t="s">
        <v>6158</v>
      </c>
      <c r="B11" t="s">
        <v>6193</v>
      </c>
      <c r="C11" t="s">
        <v>6187</v>
      </c>
      <c r="D11" s="1">
        <v>0.5</v>
      </c>
      <c r="E11">
        <v>5.97</v>
      </c>
      <c r="F11">
        <v>1.194</v>
      </c>
      <c r="G11">
        <v>0.5373</v>
      </c>
    </row>
    <row r="12" spans="1:8" x14ac:dyDescent="0.35">
      <c r="A12" t="s">
        <v>6147</v>
      </c>
      <c r="B12" t="s">
        <v>6193</v>
      </c>
      <c r="C12" t="s">
        <v>6187</v>
      </c>
      <c r="D12" s="1">
        <v>1</v>
      </c>
      <c r="E12">
        <v>9.9499999999999993</v>
      </c>
      <c r="F12">
        <v>0.99499999999999988</v>
      </c>
      <c r="G12">
        <v>0.89549999999999985</v>
      </c>
    </row>
    <row r="13" spans="1:8" x14ac:dyDescent="0.35">
      <c r="A13" t="s">
        <v>6168</v>
      </c>
      <c r="B13" t="s">
        <v>6193</v>
      </c>
      <c r="C13" t="s">
        <v>6187</v>
      </c>
      <c r="D13" s="1">
        <v>2.5</v>
      </c>
      <c r="E13">
        <v>22.884999999999998</v>
      </c>
      <c r="F13">
        <v>0.91539999999999988</v>
      </c>
      <c r="G13">
        <v>2.0596499999999995</v>
      </c>
    </row>
    <row r="14" spans="1:8" x14ac:dyDescent="0.35">
      <c r="A14" t="s">
        <v>6178</v>
      </c>
      <c r="B14" t="s">
        <v>6192</v>
      </c>
      <c r="C14" t="s">
        <v>6186</v>
      </c>
      <c r="D14" s="1">
        <v>0.2</v>
      </c>
      <c r="E14">
        <v>3.5849999999999995</v>
      </c>
      <c r="F14">
        <v>1.7924999999999998</v>
      </c>
      <c r="G14">
        <v>0.21509999999999996</v>
      </c>
    </row>
    <row r="15" spans="1:8" x14ac:dyDescent="0.35">
      <c r="A15" t="s">
        <v>6173</v>
      </c>
      <c r="B15" t="s">
        <v>6192</v>
      </c>
      <c r="C15" t="s">
        <v>6186</v>
      </c>
      <c r="D15" s="1">
        <v>0.5</v>
      </c>
      <c r="E15">
        <v>7.169999999999999</v>
      </c>
      <c r="F15">
        <v>1.4339999999999997</v>
      </c>
      <c r="G15">
        <v>0.43019999999999992</v>
      </c>
    </row>
    <row r="16" spans="1:8" x14ac:dyDescent="0.35">
      <c r="A16" t="s">
        <v>6179</v>
      </c>
      <c r="B16" t="s">
        <v>6192</v>
      </c>
      <c r="C16" t="s">
        <v>6186</v>
      </c>
      <c r="D16" s="1">
        <v>1</v>
      </c>
      <c r="E16">
        <v>11.95</v>
      </c>
      <c r="F16">
        <v>1.1949999999999998</v>
      </c>
      <c r="G16">
        <v>0.71699999999999997</v>
      </c>
    </row>
    <row r="17" spans="1:7" x14ac:dyDescent="0.35">
      <c r="A17" t="s">
        <v>6142</v>
      </c>
      <c r="B17" t="s">
        <v>6192</v>
      </c>
      <c r="C17" t="s">
        <v>6186</v>
      </c>
      <c r="D17" s="1">
        <v>2.5</v>
      </c>
      <c r="E17">
        <v>27.484999999999996</v>
      </c>
      <c r="F17">
        <v>1.0993999999999999</v>
      </c>
      <c r="G17">
        <v>1.6490999999999998</v>
      </c>
    </row>
    <row r="18" spans="1:7" x14ac:dyDescent="0.35">
      <c r="A18" t="s">
        <v>6174</v>
      </c>
      <c r="B18" t="s">
        <v>6192</v>
      </c>
      <c r="C18" t="s">
        <v>6188</v>
      </c>
      <c r="D18" s="1">
        <v>0.2</v>
      </c>
      <c r="E18">
        <v>2.9849999999999999</v>
      </c>
      <c r="F18">
        <v>1.4924999999999999</v>
      </c>
      <c r="G18">
        <v>0.17909999999999998</v>
      </c>
    </row>
    <row r="19" spans="1:7" x14ac:dyDescent="0.35">
      <c r="A19" t="s">
        <v>6146</v>
      </c>
      <c r="B19" t="s">
        <v>6192</v>
      </c>
      <c r="C19" t="s">
        <v>6188</v>
      </c>
      <c r="D19" s="1">
        <v>0.5</v>
      </c>
      <c r="E19">
        <v>5.97</v>
      </c>
      <c r="F19">
        <v>1.194</v>
      </c>
      <c r="G19">
        <v>0.35819999999999996</v>
      </c>
    </row>
    <row r="20" spans="1:7" x14ac:dyDescent="0.35">
      <c r="A20" t="s">
        <v>6138</v>
      </c>
      <c r="B20" t="s">
        <v>6192</v>
      </c>
      <c r="C20" t="s">
        <v>6188</v>
      </c>
      <c r="D20" s="1">
        <v>1</v>
      </c>
      <c r="E20">
        <v>9.9499999999999993</v>
      </c>
      <c r="F20">
        <v>0.99499999999999988</v>
      </c>
      <c r="G20">
        <v>0.59699999999999998</v>
      </c>
    </row>
    <row r="21" spans="1:7" x14ac:dyDescent="0.35">
      <c r="A21" t="s">
        <v>6151</v>
      </c>
      <c r="B21" t="s">
        <v>6192</v>
      </c>
      <c r="C21" t="s">
        <v>6188</v>
      </c>
      <c r="D21" s="1">
        <v>2.5</v>
      </c>
      <c r="E21">
        <v>22.884999999999998</v>
      </c>
      <c r="F21">
        <v>0.91539999999999988</v>
      </c>
      <c r="G21">
        <v>1.3730999999999998</v>
      </c>
    </row>
    <row r="22" spans="1:7" x14ac:dyDescent="0.35">
      <c r="A22" t="s">
        <v>6163</v>
      </c>
      <c r="B22" t="s">
        <v>6192</v>
      </c>
      <c r="C22" t="s">
        <v>6187</v>
      </c>
      <c r="D22" s="1">
        <v>0.2</v>
      </c>
      <c r="E22">
        <v>2.6849999999999996</v>
      </c>
      <c r="F22">
        <v>1.3424999999999998</v>
      </c>
      <c r="G22">
        <v>0.16109999999999997</v>
      </c>
    </row>
    <row r="23" spans="1:7" x14ac:dyDescent="0.35">
      <c r="A23" t="s">
        <v>6172</v>
      </c>
      <c r="B23" t="s">
        <v>6192</v>
      </c>
      <c r="C23" t="s">
        <v>6187</v>
      </c>
      <c r="D23" s="1">
        <v>0.5</v>
      </c>
      <c r="E23">
        <v>5.3699999999999992</v>
      </c>
      <c r="F23">
        <v>1.0739999999999998</v>
      </c>
      <c r="G23">
        <v>0.32219999999999993</v>
      </c>
    </row>
    <row r="24" spans="1:7" x14ac:dyDescent="0.35">
      <c r="A24" t="s">
        <v>6177</v>
      </c>
      <c r="B24" t="s">
        <v>6192</v>
      </c>
      <c r="C24" t="s">
        <v>6187</v>
      </c>
      <c r="D24" s="1">
        <v>1</v>
      </c>
      <c r="E24">
        <v>8.9499999999999993</v>
      </c>
      <c r="F24">
        <v>0.89499999999999991</v>
      </c>
      <c r="G24">
        <v>0.53699999999999992</v>
      </c>
    </row>
    <row r="25" spans="1:7" x14ac:dyDescent="0.35">
      <c r="A25" t="s">
        <v>6149</v>
      </c>
      <c r="B25" t="s">
        <v>6192</v>
      </c>
      <c r="C25" t="s">
        <v>6187</v>
      </c>
      <c r="D25" s="1">
        <v>2.5</v>
      </c>
      <c r="E25">
        <v>20.584999999999997</v>
      </c>
      <c r="F25">
        <v>0.82339999999999991</v>
      </c>
      <c r="G25">
        <v>1.2350999999999999</v>
      </c>
    </row>
    <row r="26" spans="1:7" x14ac:dyDescent="0.35">
      <c r="A26" t="s">
        <v>6145</v>
      </c>
      <c r="B26" t="s">
        <v>6195</v>
      </c>
      <c r="C26" t="s">
        <v>6186</v>
      </c>
      <c r="D26" s="1">
        <v>0.2</v>
      </c>
      <c r="E26">
        <v>4.7549999999999999</v>
      </c>
      <c r="F26">
        <v>2.3774999999999999</v>
      </c>
      <c r="G26">
        <v>0.61814999999999998</v>
      </c>
    </row>
    <row r="27" spans="1:7" x14ac:dyDescent="0.35">
      <c r="A27" t="s">
        <v>6161</v>
      </c>
      <c r="B27" t="s">
        <v>6195</v>
      </c>
      <c r="C27" t="s">
        <v>6186</v>
      </c>
      <c r="D27" s="1">
        <v>0.5</v>
      </c>
      <c r="E27">
        <v>9.51</v>
      </c>
      <c r="F27">
        <v>1.9019999999999999</v>
      </c>
      <c r="G27">
        <v>1.2363</v>
      </c>
    </row>
    <row r="28" spans="1:7" x14ac:dyDescent="0.35">
      <c r="A28" t="s">
        <v>6170</v>
      </c>
      <c r="B28" t="s">
        <v>6195</v>
      </c>
      <c r="C28" t="s">
        <v>6186</v>
      </c>
      <c r="D28" s="1">
        <v>1</v>
      </c>
      <c r="E28">
        <v>15.85</v>
      </c>
      <c r="F28">
        <v>1.585</v>
      </c>
      <c r="G28">
        <v>2.0605000000000002</v>
      </c>
    </row>
    <row r="29" spans="1:7" x14ac:dyDescent="0.35">
      <c r="A29" t="s">
        <v>6164</v>
      </c>
      <c r="B29" t="s">
        <v>6195</v>
      </c>
      <c r="C29" t="s">
        <v>6186</v>
      </c>
      <c r="D29" s="1">
        <v>2.5</v>
      </c>
      <c r="E29">
        <v>36.454999999999998</v>
      </c>
      <c r="F29">
        <v>1.4581999999999999</v>
      </c>
      <c r="G29">
        <v>4.7391499999999995</v>
      </c>
    </row>
    <row r="30" spans="1:7" x14ac:dyDescent="0.35">
      <c r="A30" t="s">
        <v>6159</v>
      </c>
      <c r="B30" t="s">
        <v>6195</v>
      </c>
      <c r="C30" t="s">
        <v>6188</v>
      </c>
      <c r="D30" s="1">
        <v>0.2</v>
      </c>
      <c r="E30">
        <v>4.3650000000000002</v>
      </c>
      <c r="F30">
        <v>2.1825000000000001</v>
      </c>
      <c r="G30">
        <v>0.56745000000000001</v>
      </c>
    </row>
    <row r="31" spans="1:7" x14ac:dyDescent="0.35">
      <c r="A31" t="s">
        <v>6160</v>
      </c>
      <c r="B31" t="s">
        <v>6195</v>
      </c>
      <c r="C31" t="s">
        <v>6188</v>
      </c>
      <c r="D31" s="1">
        <v>0.5</v>
      </c>
      <c r="E31">
        <v>8.73</v>
      </c>
      <c r="F31">
        <v>1.746</v>
      </c>
      <c r="G31">
        <v>1.1349</v>
      </c>
    </row>
    <row r="32" spans="1:7" x14ac:dyDescent="0.35">
      <c r="A32" t="s">
        <v>6162</v>
      </c>
      <c r="B32" t="s">
        <v>6195</v>
      </c>
      <c r="C32" t="s">
        <v>6188</v>
      </c>
      <c r="D32" s="1">
        <v>1</v>
      </c>
      <c r="E32">
        <v>14.55</v>
      </c>
      <c r="F32">
        <v>1.4550000000000001</v>
      </c>
      <c r="G32">
        <v>1.8915000000000002</v>
      </c>
    </row>
    <row r="33" spans="1:7" x14ac:dyDescent="0.35">
      <c r="A33" t="s">
        <v>6181</v>
      </c>
      <c r="B33" t="s">
        <v>6195</v>
      </c>
      <c r="C33" t="s">
        <v>6188</v>
      </c>
      <c r="D33" s="1">
        <v>2.5</v>
      </c>
      <c r="E33">
        <v>33.464999999999996</v>
      </c>
      <c r="F33">
        <v>1.3385999999999998</v>
      </c>
      <c r="G33">
        <v>4.3504499999999995</v>
      </c>
    </row>
    <row r="34" spans="1:7" x14ac:dyDescent="0.35">
      <c r="A34" t="s">
        <v>6150</v>
      </c>
      <c r="B34" t="s">
        <v>6195</v>
      </c>
      <c r="C34" t="s">
        <v>6187</v>
      </c>
      <c r="D34" s="1">
        <v>0.2</v>
      </c>
      <c r="E34">
        <v>3.8849999999999998</v>
      </c>
      <c r="F34">
        <v>1.9424999999999999</v>
      </c>
      <c r="G34">
        <v>0.50505</v>
      </c>
    </row>
    <row r="35" spans="1:7" x14ac:dyDescent="0.35">
      <c r="A35" t="s">
        <v>6169</v>
      </c>
      <c r="B35" t="s">
        <v>6195</v>
      </c>
      <c r="C35" t="s">
        <v>6187</v>
      </c>
      <c r="D35" s="1">
        <v>0.5</v>
      </c>
      <c r="E35">
        <v>7.77</v>
      </c>
      <c r="F35">
        <v>1.5539999999999998</v>
      </c>
      <c r="G35">
        <v>1.0101</v>
      </c>
    </row>
    <row r="36" spans="1:7" x14ac:dyDescent="0.35">
      <c r="A36" t="s">
        <v>6143</v>
      </c>
      <c r="B36" t="s">
        <v>6195</v>
      </c>
      <c r="C36" t="s">
        <v>6187</v>
      </c>
      <c r="D36" s="1">
        <v>1</v>
      </c>
      <c r="E36">
        <v>12.95</v>
      </c>
      <c r="F36">
        <v>1.2949999999999999</v>
      </c>
      <c r="G36">
        <v>1.6835</v>
      </c>
    </row>
    <row r="37" spans="1:7" x14ac:dyDescent="0.35">
      <c r="A37" t="s">
        <v>6165</v>
      </c>
      <c r="B37" t="s">
        <v>6195</v>
      </c>
      <c r="C37" t="s">
        <v>6187</v>
      </c>
      <c r="D37" s="1">
        <v>2.5</v>
      </c>
      <c r="E37">
        <v>29.784999999999997</v>
      </c>
      <c r="F37">
        <v>1.1913999999999998</v>
      </c>
      <c r="G37">
        <v>3.8720499999999998</v>
      </c>
    </row>
    <row r="38" spans="1:7" x14ac:dyDescent="0.35">
      <c r="A38" t="s">
        <v>6184</v>
      </c>
      <c r="B38" t="s">
        <v>6194</v>
      </c>
      <c r="C38" t="s">
        <v>6186</v>
      </c>
      <c r="D38" s="1">
        <v>0.2</v>
      </c>
      <c r="E38">
        <v>4.4550000000000001</v>
      </c>
      <c r="F38">
        <v>2.2275</v>
      </c>
      <c r="G38">
        <v>0.49004999999999999</v>
      </c>
    </row>
    <row r="39" spans="1:7" x14ac:dyDescent="0.35">
      <c r="A39" t="s">
        <v>6176</v>
      </c>
      <c r="B39" t="s">
        <v>6194</v>
      </c>
      <c r="C39" t="s">
        <v>6186</v>
      </c>
      <c r="D39" s="1">
        <v>0.5</v>
      </c>
      <c r="E39">
        <v>8.91</v>
      </c>
      <c r="F39">
        <v>1.782</v>
      </c>
      <c r="G39">
        <v>0.98009999999999997</v>
      </c>
    </row>
    <row r="40" spans="1:7" x14ac:dyDescent="0.35">
      <c r="A40" t="s">
        <v>6171</v>
      </c>
      <c r="B40" t="s">
        <v>6194</v>
      </c>
      <c r="C40" t="s">
        <v>6186</v>
      </c>
      <c r="D40" s="1">
        <v>1</v>
      </c>
      <c r="E40">
        <v>14.85</v>
      </c>
      <c r="F40">
        <v>1.4849999999999999</v>
      </c>
      <c r="G40">
        <v>1.6335</v>
      </c>
    </row>
    <row r="41" spans="1:7" x14ac:dyDescent="0.35">
      <c r="A41" t="s">
        <v>6148</v>
      </c>
      <c r="B41" t="s">
        <v>6194</v>
      </c>
      <c r="C41" t="s">
        <v>6186</v>
      </c>
      <c r="D41" s="1">
        <v>2.5</v>
      </c>
      <c r="E41">
        <v>34.154999999999994</v>
      </c>
      <c r="F41">
        <v>1.3661999999999999</v>
      </c>
      <c r="G41">
        <v>3.7570499999999996</v>
      </c>
    </row>
    <row r="42" spans="1:7" x14ac:dyDescent="0.35">
      <c r="A42" t="s">
        <v>6156</v>
      </c>
      <c r="B42" t="s">
        <v>6194</v>
      </c>
      <c r="C42" t="s">
        <v>6188</v>
      </c>
      <c r="D42" s="1">
        <v>0.2</v>
      </c>
      <c r="E42">
        <v>4.125</v>
      </c>
      <c r="F42">
        <v>2.0625</v>
      </c>
      <c r="G42">
        <v>0.45374999999999999</v>
      </c>
    </row>
    <row r="43" spans="1:7" x14ac:dyDescent="0.35">
      <c r="A43" t="s">
        <v>6139</v>
      </c>
      <c r="B43" t="s">
        <v>6194</v>
      </c>
      <c r="C43" t="s">
        <v>6188</v>
      </c>
      <c r="D43" s="1">
        <v>0.5</v>
      </c>
      <c r="E43">
        <v>8.25</v>
      </c>
      <c r="F43">
        <v>1.65</v>
      </c>
      <c r="G43">
        <v>0.90749999999999997</v>
      </c>
    </row>
    <row r="44" spans="1:7" x14ac:dyDescent="0.35">
      <c r="A44" t="s">
        <v>6141</v>
      </c>
      <c r="B44" t="s">
        <v>6194</v>
      </c>
      <c r="C44" t="s">
        <v>6188</v>
      </c>
      <c r="D44" s="1">
        <v>1</v>
      </c>
      <c r="E44">
        <v>13.75</v>
      </c>
      <c r="F44">
        <v>1.375</v>
      </c>
      <c r="G44">
        <v>1.5125</v>
      </c>
    </row>
    <row r="45" spans="1:7" x14ac:dyDescent="0.35">
      <c r="A45" t="s">
        <v>6166</v>
      </c>
      <c r="B45" t="s">
        <v>6194</v>
      </c>
      <c r="C45" t="s">
        <v>6188</v>
      </c>
      <c r="D45" s="1">
        <v>2.5</v>
      </c>
      <c r="E45">
        <v>31.624999999999996</v>
      </c>
      <c r="F45">
        <v>1.2649999999999999</v>
      </c>
      <c r="G45">
        <v>3.4787499999999998</v>
      </c>
    </row>
    <row r="46" spans="1:7" x14ac:dyDescent="0.35">
      <c r="A46" t="s">
        <v>6153</v>
      </c>
      <c r="B46" t="s">
        <v>6194</v>
      </c>
      <c r="C46" t="s">
        <v>6187</v>
      </c>
      <c r="D46" s="1">
        <v>0.2</v>
      </c>
      <c r="E46">
        <v>3.645</v>
      </c>
      <c r="F46">
        <v>1.8225</v>
      </c>
      <c r="G46">
        <v>0.40095000000000003</v>
      </c>
    </row>
    <row r="47" spans="1:7" x14ac:dyDescent="0.35">
      <c r="A47" t="s">
        <v>6144</v>
      </c>
      <c r="B47" t="s">
        <v>6194</v>
      </c>
      <c r="C47" t="s">
        <v>6187</v>
      </c>
      <c r="D47" s="1">
        <v>0.5</v>
      </c>
      <c r="E47">
        <v>7.29</v>
      </c>
      <c r="F47">
        <v>1.458</v>
      </c>
      <c r="G47">
        <v>0.80190000000000006</v>
      </c>
    </row>
    <row r="48" spans="1:7" x14ac:dyDescent="0.35">
      <c r="A48" t="s">
        <v>6183</v>
      </c>
      <c r="B48" t="s">
        <v>6194</v>
      </c>
      <c r="C48" t="s">
        <v>6187</v>
      </c>
      <c r="D48" s="1">
        <v>1</v>
      </c>
      <c r="E48">
        <v>12.15</v>
      </c>
      <c r="F48">
        <v>1.2150000000000001</v>
      </c>
      <c r="G48">
        <v>1.3365</v>
      </c>
    </row>
    <row r="49" spans="1:7" x14ac:dyDescent="0.35">
      <c r="A49" t="s">
        <v>6185</v>
      </c>
      <c r="B49" t="s">
        <v>6194</v>
      </c>
      <c r="C49" t="s">
        <v>6187</v>
      </c>
      <c r="D49" s="1">
        <v>2.5</v>
      </c>
      <c r="E49">
        <v>27.945</v>
      </c>
      <c r="F49">
        <v>1.1177999999999999</v>
      </c>
      <c r="G49">
        <v>3.07395</v>
      </c>
    </row>
  </sheetData>
  <conditionalFormatting sqref="A1:XFD1048576">
    <cfRule type="expression" dxfId="0" priority="1">
      <formula>"cell'row'=row()"</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4660E-9828-4461-B4A2-86F61A449D77}">
  <sheetPr codeName="Sheet9"/>
  <dimension ref="A1:I1008"/>
  <sheetViews>
    <sheetView zoomScaleNormal="100" workbookViewId="0">
      <selection activeCell="F9" sqref="F9"/>
    </sheetView>
  </sheetViews>
  <sheetFormatPr defaultRowHeight="14.5" x14ac:dyDescent="0.35"/>
  <cols>
    <col min="1" max="1" width="15.08984375" bestFit="1" customWidth="1"/>
    <col min="2" max="2" width="11.7265625" customWidth="1"/>
    <col min="3" max="3" width="7.81640625" bestFit="1" customWidth="1"/>
    <col min="6" max="6" width="12.36328125" bestFit="1" customWidth="1"/>
    <col min="7" max="7" width="11.26953125" customWidth="1"/>
    <col min="8" max="8" width="11.1796875" bestFit="1" customWidth="1"/>
    <col min="9" max="9" width="10.08984375" bestFit="1" customWidth="1"/>
  </cols>
  <sheetData>
    <row r="1" spans="1:9" x14ac:dyDescent="0.35">
      <c r="A1" t="s">
        <v>6226</v>
      </c>
      <c r="B1" t="s">
        <v>6225</v>
      </c>
      <c r="C1" t="s">
        <v>6227</v>
      </c>
      <c r="F1" t="s">
        <v>6226</v>
      </c>
      <c r="G1" t="s">
        <v>6225</v>
      </c>
      <c r="H1" t="s">
        <v>6227</v>
      </c>
      <c r="I1" t="s">
        <v>6225</v>
      </c>
    </row>
    <row r="2" spans="1:9" x14ac:dyDescent="0.35">
      <c r="A2" t="str">
        <f>_xlfn.XLOOKUP(orders!$A2,orders!$A$2:$A$1001,orders!$A$2:$A$1001,,0)</f>
        <v>QEV-37451-860</v>
      </c>
      <c r="B2" s="10">
        <f>_xlfn.XLOOKUP(orders!$A2,orders!$A$2:$A$1001,orders!$B$2:$B$1001,,0)</f>
        <v>43713</v>
      </c>
      <c r="C2">
        <f>_xlfn.XLOOKUP(B2,orders!$B$2:$B$1001,orders!$M$2:$M$1001,,0)</f>
        <v>19.899999999999999</v>
      </c>
      <c r="F2" t="s">
        <v>524</v>
      </c>
      <c r="G2" cm="1">
        <f t="array" ref="G2:H2">_xlfn.XLOOKUP(F2,A2:A1001,B2:C1001,,0)</f>
        <v>44582</v>
      </c>
      <c r="H2">
        <v>21.87</v>
      </c>
    </row>
    <row r="3" spans="1:9" x14ac:dyDescent="0.35">
      <c r="A3" t="str">
        <f>_xlfn.XLOOKUP(orders!$A3,orders!$A$2:$A$1001,orders!$A$2:$A$1001,,0)</f>
        <v>QEV-37451-860</v>
      </c>
      <c r="B3" s="10">
        <f>_xlfn.XLOOKUP(orders!$A3,orders!$A$2:$A$1001,orders!$B$2:$B$1001,,0)</f>
        <v>43713</v>
      </c>
      <c r="C3">
        <f>_xlfn.XLOOKUP(B3,orders!$B$2:$B$1001,orders!$M$2:$M$1001,,0)</f>
        <v>19.899999999999999</v>
      </c>
    </row>
    <row r="4" spans="1:9" x14ac:dyDescent="0.35">
      <c r="A4" t="str">
        <f>_xlfn.XLOOKUP(orders!$A4,orders!$A$2:$A$1001,orders!$A$2:$A$1001,,0)</f>
        <v>FAA-43335-268</v>
      </c>
      <c r="B4" s="10">
        <f>_xlfn.XLOOKUP(orders!$A4,orders!$A$2:$A$1001,orders!$B$2:$B$1001,,0)</f>
        <v>44364</v>
      </c>
      <c r="C4">
        <f>_xlfn.XLOOKUP(B4,orders!$B$2:$B$1001,orders!$M$2:$M$1001,,0)</f>
        <v>12.95</v>
      </c>
    </row>
    <row r="5" spans="1:9" x14ac:dyDescent="0.35">
      <c r="A5" t="str">
        <f>_xlfn.XLOOKUP(orders!$A5,orders!$A$2:$A$1001,orders!$A$2:$A$1001,,0)</f>
        <v>KAC-83089-793</v>
      </c>
      <c r="B5" s="10">
        <f>_xlfn.XLOOKUP(orders!$A5,orders!$A$2:$A$1001,orders!$B$2:$B$1001,,0)</f>
        <v>44392</v>
      </c>
      <c r="C5">
        <f>_xlfn.XLOOKUP(B5,orders!$B$2:$B$1001,orders!$M$2:$M$1001,,0)</f>
        <v>27.5</v>
      </c>
    </row>
    <row r="6" spans="1:9" x14ac:dyDescent="0.35">
      <c r="A6" t="str">
        <f>_xlfn.XLOOKUP(orders!$A6,orders!$A$2:$A$1001,orders!$A$2:$A$1001,,0)</f>
        <v>KAC-83089-793</v>
      </c>
      <c r="B6" s="10">
        <f>_xlfn.XLOOKUP(orders!$A6,orders!$A$2:$A$1001,orders!$B$2:$B$1001,,0)</f>
        <v>44392</v>
      </c>
      <c r="C6">
        <f>_xlfn.XLOOKUP(B6,orders!$B$2:$B$1001,orders!$M$2:$M$1001,,0)</f>
        <v>27.5</v>
      </c>
      <c r="F6" t="s">
        <v>6223</v>
      </c>
    </row>
    <row r="7" spans="1:9" x14ac:dyDescent="0.35">
      <c r="A7" t="str">
        <f>_xlfn.XLOOKUP(orders!$A7,orders!$A$2:$A$1001,orders!$A$2:$A$1001,,0)</f>
        <v>CVP-18956-553</v>
      </c>
      <c r="B7" s="10">
        <f>_xlfn.XLOOKUP(orders!$A7,orders!$A$2:$A$1001,orders!$B$2:$B$1001,,0)</f>
        <v>44412</v>
      </c>
      <c r="C7">
        <f>_xlfn.XLOOKUP(B7,orders!$B$2:$B$1001,orders!$M$2:$M$1001,,0)</f>
        <v>38.849999999999994</v>
      </c>
    </row>
    <row r="8" spans="1:9" x14ac:dyDescent="0.35">
      <c r="A8" t="str">
        <f>_xlfn.XLOOKUP(orders!$A8,orders!$A$2:$A$1001,orders!$A$2:$A$1001,,0)</f>
        <v>IPP-31994-879</v>
      </c>
      <c r="B8" s="10">
        <f>_xlfn.XLOOKUP(orders!$A8,orders!$A$2:$A$1001,orders!$B$2:$B$1001,,0)</f>
        <v>44582</v>
      </c>
      <c r="C8">
        <f>_xlfn.XLOOKUP(B8,orders!$B$2:$B$1001,orders!$M$2:$M$1001,,0)</f>
        <v>21.87</v>
      </c>
      <c r="F8" t="s">
        <v>6226</v>
      </c>
      <c r="G8" t="s">
        <v>6225</v>
      </c>
      <c r="H8" t="s">
        <v>6227</v>
      </c>
    </row>
    <row r="9" spans="1:9" x14ac:dyDescent="0.35">
      <c r="A9" t="str">
        <f>_xlfn.XLOOKUP(orders!$A9,orders!$A$2:$A$1001,orders!$A$2:$A$1001,,0)</f>
        <v>SNZ-65340-705</v>
      </c>
      <c r="B9" s="10">
        <f>_xlfn.XLOOKUP(orders!$A9,orders!$A$2:$A$1001,orders!$B$2:$B$1001,,0)</f>
        <v>44701</v>
      </c>
      <c r="C9">
        <f>_xlfn.XLOOKUP(B9,orders!$B$2:$B$1001,orders!$M$2:$M$1001,,0)</f>
        <v>4.7549999999999999</v>
      </c>
      <c r="F9" t="str" cm="1">
        <f t="array" ref="F9:H1008">_xlfn._xlws.FILTER(Table9[],ISNUMBER(SEARCH(F6,Table9[customer id]))+ISNUMBER(SEARCH(F6,Table9[sales]))+ISNUMBER(SEARCH(F6,#REF!)),"No match")</f>
        <v>QEV-37451-860</v>
      </c>
      <c r="G9" s="10">
        <v>43713</v>
      </c>
      <c r="H9">
        <v>19.899999999999999</v>
      </c>
      <c r="I9" s="10"/>
    </row>
    <row r="10" spans="1:9" x14ac:dyDescent="0.35">
      <c r="A10" t="str">
        <f>_xlfn.XLOOKUP(orders!$A10,orders!$A$2:$A$1001,orders!$A$2:$A$1001,,0)</f>
        <v>EZT-46571-659</v>
      </c>
      <c r="B10" s="10">
        <f>_xlfn.XLOOKUP(orders!$A10,orders!$A$2:$A$1001,orders!$B$2:$B$1001,,0)</f>
        <v>43467</v>
      </c>
      <c r="C10">
        <f>_xlfn.XLOOKUP(B10,orders!$B$2:$B$1001,orders!$M$2:$M$1001,,0)</f>
        <v>17.91</v>
      </c>
      <c r="F10" t="str">
        <v>QEV-37451-860</v>
      </c>
      <c r="G10" s="10">
        <v>43713</v>
      </c>
      <c r="H10">
        <v>19.899999999999999</v>
      </c>
      <c r="I10" s="10"/>
    </row>
    <row r="11" spans="1:9" x14ac:dyDescent="0.35">
      <c r="A11" t="str">
        <f>_xlfn.XLOOKUP(orders!$A11,orders!$A$2:$A$1001,orders!$A$2:$A$1001,,0)</f>
        <v>NWQ-70061-912</v>
      </c>
      <c r="B11" s="10">
        <f>_xlfn.XLOOKUP(orders!$A11,orders!$A$2:$A$1001,orders!$B$2:$B$1001,,0)</f>
        <v>43713</v>
      </c>
      <c r="C11">
        <f>_xlfn.XLOOKUP(B11,orders!$B$2:$B$1001,orders!$M$2:$M$1001,,0)</f>
        <v>19.899999999999999</v>
      </c>
      <c r="F11" t="str">
        <v>FAA-43335-268</v>
      </c>
      <c r="G11" s="10">
        <v>44364</v>
      </c>
      <c r="H11">
        <v>12.95</v>
      </c>
      <c r="I11" s="10"/>
    </row>
    <row r="12" spans="1:9" x14ac:dyDescent="0.35">
      <c r="A12" t="str">
        <f>_xlfn.XLOOKUP(orders!$A12,orders!$A$2:$A$1001,orders!$A$2:$A$1001,,0)</f>
        <v>BKK-47233-845</v>
      </c>
      <c r="B12" s="10">
        <f>_xlfn.XLOOKUP(orders!$A12,orders!$A$2:$A$1001,orders!$B$2:$B$1001,,0)</f>
        <v>44263</v>
      </c>
      <c r="C12">
        <f>_xlfn.XLOOKUP(B12,orders!$B$2:$B$1001,orders!$M$2:$M$1001,,0)</f>
        <v>39.799999999999997</v>
      </c>
      <c r="F12" t="str">
        <v>KAC-83089-793</v>
      </c>
      <c r="G12" s="10">
        <v>44392</v>
      </c>
      <c r="H12">
        <v>27.5</v>
      </c>
      <c r="I12" s="10"/>
    </row>
    <row r="13" spans="1:9" x14ac:dyDescent="0.35">
      <c r="A13" t="str">
        <f>_xlfn.XLOOKUP(orders!$A13,orders!$A$2:$A$1001,orders!$A$2:$A$1001,,0)</f>
        <v>VQR-01002-970</v>
      </c>
      <c r="B13" s="10">
        <f>_xlfn.XLOOKUP(orders!$A13,orders!$A$2:$A$1001,orders!$B$2:$B$1001,,0)</f>
        <v>44132</v>
      </c>
      <c r="C13">
        <f>_xlfn.XLOOKUP(B13,orders!$B$2:$B$1001,orders!$M$2:$M$1001,,0)</f>
        <v>170.77499999999998</v>
      </c>
      <c r="F13" t="str">
        <v>KAC-83089-793</v>
      </c>
      <c r="G13" s="10">
        <v>44392</v>
      </c>
      <c r="H13">
        <v>27.5</v>
      </c>
      <c r="I13" s="10"/>
    </row>
    <row r="14" spans="1:9" x14ac:dyDescent="0.35">
      <c r="A14" t="str">
        <f>_xlfn.XLOOKUP(orders!$A14,orders!$A$2:$A$1001,orders!$A$2:$A$1001,,0)</f>
        <v>SZW-48378-399</v>
      </c>
      <c r="B14" s="10">
        <f>_xlfn.XLOOKUP(orders!$A14,orders!$A$2:$A$1001,orders!$B$2:$B$1001,,0)</f>
        <v>44744</v>
      </c>
      <c r="C14">
        <f>_xlfn.XLOOKUP(B14,orders!$B$2:$B$1001,orders!$M$2:$M$1001,,0)</f>
        <v>49.75</v>
      </c>
      <c r="F14" t="str">
        <v>CVP-18956-553</v>
      </c>
      <c r="G14" s="10">
        <v>44412</v>
      </c>
      <c r="H14">
        <v>38.849999999999994</v>
      </c>
      <c r="I14" s="10"/>
    </row>
    <row r="15" spans="1:9" x14ac:dyDescent="0.35">
      <c r="A15" t="str">
        <f>_xlfn.XLOOKUP(orders!$A15,orders!$A$2:$A$1001,orders!$A$2:$A$1001,,0)</f>
        <v>ITA-87418-783</v>
      </c>
      <c r="B15" s="10">
        <f>_xlfn.XLOOKUP(orders!$A15,orders!$A$2:$A$1001,orders!$B$2:$B$1001,,0)</f>
        <v>43973</v>
      </c>
      <c r="C15">
        <f>_xlfn.XLOOKUP(B15,orders!$B$2:$B$1001,orders!$M$2:$M$1001,,0)</f>
        <v>41.169999999999995</v>
      </c>
      <c r="F15" t="str">
        <v>IPP-31994-879</v>
      </c>
      <c r="G15" s="10">
        <v>44582</v>
      </c>
      <c r="H15">
        <v>21.87</v>
      </c>
      <c r="I15" s="10"/>
    </row>
    <row r="16" spans="1:9" x14ac:dyDescent="0.35">
      <c r="A16" t="str">
        <f>_xlfn.XLOOKUP(orders!$A16,orders!$A$2:$A$1001,orders!$A$2:$A$1001,,0)</f>
        <v>GNZ-46006-527</v>
      </c>
      <c r="B16" s="10">
        <f>_xlfn.XLOOKUP(orders!$A16,orders!$A$2:$A$1001,orders!$B$2:$B$1001,,0)</f>
        <v>44656</v>
      </c>
      <c r="C16">
        <f>_xlfn.XLOOKUP(B16,orders!$B$2:$B$1001,orders!$M$2:$M$1001,,0)</f>
        <v>11.654999999999999</v>
      </c>
      <c r="F16" t="str">
        <v>SNZ-65340-705</v>
      </c>
      <c r="G16" s="10">
        <v>44701</v>
      </c>
      <c r="H16">
        <v>4.7549999999999999</v>
      </c>
      <c r="I16" s="10"/>
    </row>
    <row r="17" spans="1:9" x14ac:dyDescent="0.35">
      <c r="A17" t="str">
        <f>_xlfn.XLOOKUP(orders!$A17,orders!$A$2:$A$1001,orders!$A$2:$A$1001,,0)</f>
        <v>FYQ-78248-319</v>
      </c>
      <c r="B17" s="10">
        <f>_xlfn.XLOOKUP(orders!$A17,orders!$A$2:$A$1001,orders!$B$2:$B$1001,,0)</f>
        <v>44719</v>
      </c>
      <c r="C17">
        <f>_xlfn.XLOOKUP(B17,orders!$B$2:$B$1001,orders!$M$2:$M$1001,,0)</f>
        <v>114.42499999999998</v>
      </c>
      <c r="F17" t="str">
        <v>EZT-46571-659</v>
      </c>
      <c r="G17" s="10">
        <v>43467</v>
      </c>
      <c r="H17">
        <v>17.91</v>
      </c>
      <c r="I17" s="10"/>
    </row>
    <row r="18" spans="1:9" x14ac:dyDescent="0.35">
      <c r="A18" t="str">
        <f>_xlfn.XLOOKUP(orders!$A18,orders!$A$2:$A$1001,orders!$A$2:$A$1001,,0)</f>
        <v>VAU-44387-624</v>
      </c>
      <c r="B18" s="10">
        <f>_xlfn.XLOOKUP(orders!$A18,orders!$A$2:$A$1001,orders!$B$2:$B$1001,,0)</f>
        <v>43544</v>
      </c>
      <c r="C18">
        <f>_xlfn.XLOOKUP(B18,orders!$B$2:$B$1001,orders!$M$2:$M$1001,,0)</f>
        <v>20.25</v>
      </c>
      <c r="F18" t="str">
        <v>NWQ-70061-912</v>
      </c>
      <c r="G18" s="10">
        <v>43713</v>
      </c>
      <c r="H18">
        <v>19.899999999999999</v>
      </c>
      <c r="I18" s="10"/>
    </row>
    <row r="19" spans="1:9" x14ac:dyDescent="0.35">
      <c r="A19" t="str">
        <f>_xlfn.XLOOKUP(orders!$A19,orders!$A$2:$A$1001,orders!$A$2:$A$1001,,0)</f>
        <v>RDW-33155-159</v>
      </c>
      <c r="B19" s="10">
        <f>_xlfn.XLOOKUP(orders!$A19,orders!$A$2:$A$1001,orders!$B$2:$B$1001,,0)</f>
        <v>43757</v>
      </c>
      <c r="C19">
        <f>_xlfn.XLOOKUP(B19,orders!$B$2:$B$1001,orders!$M$2:$M$1001,,0)</f>
        <v>77.699999999999989</v>
      </c>
      <c r="F19" t="str">
        <v>BKK-47233-845</v>
      </c>
      <c r="G19" s="10">
        <v>44263</v>
      </c>
      <c r="H19">
        <v>39.799999999999997</v>
      </c>
      <c r="I19" s="10"/>
    </row>
    <row r="20" spans="1:9" x14ac:dyDescent="0.35">
      <c r="A20" t="str">
        <f>_xlfn.XLOOKUP(orders!$A20,orders!$A$2:$A$1001,orders!$A$2:$A$1001,,0)</f>
        <v>TDZ-59011-211</v>
      </c>
      <c r="B20" s="10">
        <f>_xlfn.XLOOKUP(orders!$A20,orders!$A$2:$A$1001,orders!$B$2:$B$1001,,0)</f>
        <v>43629</v>
      </c>
      <c r="C20">
        <f>_xlfn.XLOOKUP(B20,orders!$B$2:$B$1001,orders!$M$2:$M$1001,,0)</f>
        <v>82.339999999999989</v>
      </c>
      <c r="F20" t="str">
        <v>VQR-01002-970</v>
      </c>
      <c r="G20" s="10">
        <v>44132</v>
      </c>
      <c r="H20">
        <v>170.77499999999998</v>
      </c>
      <c r="I20" s="10"/>
    </row>
    <row r="21" spans="1:9" x14ac:dyDescent="0.35">
      <c r="A21" t="str">
        <f>_xlfn.XLOOKUP(orders!$A21,orders!$A$2:$A$1001,orders!$A$2:$A$1001,,0)</f>
        <v>IDU-25793-399</v>
      </c>
      <c r="B21" s="10">
        <f>_xlfn.XLOOKUP(orders!$A21,orders!$A$2:$A$1001,orders!$B$2:$B$1001,,0)</f>
        <v>44169</v>
      </c>
      <c r="C21">
        <f>_xlfn.XLOOKUP(B21,orders!$B$2:$B$1001,orders!$M$2:$M$1001,,0)</f>
        <v>16.875</v>
      </c>
      <c r="F21" t="str">
        <v>SZW-48378-399</v>
      </c>
      <c r="G21" s="10">
        <v>44744</v>
      </c>
      <c r="H21">
        <v>49.75</v>
      </c>
      <c r="I21" s="10"/>
    </row>
    <row r="22" spans="1:9" x14ac:dyDescent="0.35">
      <c r="A22" t="str">
        <f>_xlfn.XLOOKUP(orders!$A22,orders!$A$2:$A$1001,orders!$A$2:$A$1001,,0)</f>
        <v>IDU-25793-399</v>
      </c>
      <c r="B22" s="10">
        <f>_xlfn.XLOOKUP(orders!$A22,orders!$A$2:$A$1001,orders!$B$2:$B$1001,,0)</f>
        <v>44169</v>
      </c>
      <c r="C22">
        <f>_xlfn.XLOOKUP(B22,orders!$B$2:$B$1001,orders!$M$2:$M$1001,,0)</f>
        <v>16.875</v>
      </c>
      <c r="F22" t="str">
        <v>ITA-87418-783</v>
      </c>
      <c r="G22" s="10">
        <v>43973</v>
      </c>
      <c r="H22">
        <v>41.169999999999995</v>
      </c>
      <c r="I22" s="10"/>
    </row>
    <row r="23" spans="1:9" x14ac:dyDescent="0.35">
      <c r="A23" t="str">
        <f>_xlfn.XLOOKUP(orders!$A23,orders!$A$2:$A$1001,orders!$A$2:$A$1001,,0)</f>
        <v>NUO-20013-488</v>
      </c>
      <c r="B23" s="10">
        <f>_xlfn.XLOOKUP(orders!$A23,orders!$A$2:$A$1001,orders!$B$2:$B$1001,,0)</f>
        <v>44169</v>
      </c>
      <c r="C23">
        <f>_xlfn.XLOOKUP(B23,orders!$B$2:$B$1001,orders!$M$2:$M$1001,,0)</f>
        <v>16.875</v>
      </c>
      <c r="F23" t="str">
        <v>GNZ-46006-527</v>
      </c>
      <c r="G23" s="10">
        <v>44656</v>
      </c>
      <c r="H23">
        <v>11.654999999999999</v>
      </c>
      <c r="I23" s="10"/>
    </row>
    <row r="24" spans="1:9" x14ac:dyDescent="0.35">
      <c r="A24" t="str">
        <f>_xlfn.XLOOKUP(orders!$A24,orders!$A$2:$A$1001,orders!$A$2:$A$1001,,0)</f>
        <v>UQU-65630-479</v>
      </c>
      <c r="B24" s="10">
        <f>_xlfn.XLOOKUP(orders!$A24,orders!$A$2:$A$1001,orders!$B$2:$B$1001,,0)</f>
        <v>44218</v>
      </c>
      <c r="C24">
        <f>_xlfn.XLOOKUP(B24,orders!$B$2:$B$1001,orders!$M$2:$M$1001,,0)</f>
        <v>91.539999999999992</v>
      </c>
      <c r="F24" t="str">
        <v>FYQ-78248-319</v>
      </c>
      <c r="G24" s="10">
        <v>44719</v>
      </c>
      <c r="H24">
        <v>114.42499999999998</v>
      </c>
      <c r="I24" s="10"/>
    </row>
    <row r="25" spans="1:9" x14ac:dyDescent="0.35">
      <c r="A25" t="str">
        <f>_xlfn.XLOOKUP(orders!$A25,orders!$A$2:$A$1001,orders!$A$2:$A$1001,,0)</f>
        <v>FEO-11834-332</v>
      </c>
      <c r="B25" s="10">
        <f>_xlfn.XLOOKUP(orders!$A25,orders!$A$2:$A$1001,orders!$B$2:$B$1001,,0)</f>
        <v>44603</v>
      </c>
      <c r="C25">
        <f>_xlfn.XLOOKUP(B25,orders!$B$2:$B$1001,orders!$M$2:$M$1001,,0)</f>
        <v>11.94</v>
      </c>
      <c r="F25" t="str">
        <v>VAU-44387-624</v>
      </c>
      <c r="G25" s="10">
        <v>43544</v>
      </c>
      <c r="H25">
        <v>20.25</v>
      </c>
      <c r="I25" s="10"/>
    </row>
    <row r="26" spans="1:9" x14ac:dyDescent="0.35">
      <c r="A26" t="str">
        <f>_xlfn.XLOOKUP(orders!$A26,orders!$A$2:$A$1001,orders!$A$2:$A$1001,,0)</f>
        <v>TKY-71558-096</v>
      </c>
      <c r="B26" s="10">
        <f>_xlfn.XLOOKUP(orders!$A26,orders!$A$2:$A$1001,orders!$B$2:$B$1001,,0)</f>
        <v>44454</v>
      </c>
      <c r="C26">
        <f>_xlfn.XLOOKUP(B26,orders!$B$2:$B$1001,orders!$M$2:$M$1001,,0)</f>
        <v>11.25</v>
      </c>
      <c r="F26" t="str">
        <v>RDW-33155-159</v>
      </c>
      <c r="G26" s="10">
        <v>43757</v>
      </c>
      <c r="H26">
        <v>77.699999999999989</v>
      </c>
      <c r="I26" s="10"/>
    </row>
    <row r="27" spans="1:9" x14ac:dyDescent="0.35">
      <c r="A27" t="str">
        <f>_xlfn.XLOOKUP(orders!$A27,orders!$A$2:$A$1001,orders!$A$2:$A$1001,,0)</f>
        <v>OXY-65322-253</v>
      </c>
      <c r="B27" s="10">
        <f>_xlfn.XLOOKUP(orders!$A27,orders!$A$2:$A$1001,orders!$B$2:$B$1001,,0)</f>
        <v>44128</v>
      </c>
      <c r="C27">
        <f>_xlfn.XLOOKUP(B27,orders!$B$2:$B$1001,orders!$M$2:$M$1001,,0)</f>
        <v>12.375</v>
      </c>
      <c r="F27" t="str">
        <v>TDZ-59011-211</v>
      </c>
      <c r="G27" s="10">
        <v>43629</v>
      </c>
      <c r="H27">
        <v>82.339999999999989</v>
      </c>
      <c r="I27" s="10"/>
    </row>
    <row r="28" spans="1:9" x14ac:dyDescent="0.35">
      <c r="A28" t="str">
        <f>_xlfn.XLOOKUP(orders!$A28,orders!$A$2:$A$1001,orders!$A$2:$A$1001,,0)</f>
        <v>EVP-43500-491</v>
      </c>
      <c r="B28" s="10">
        <f>_xlfn.XLOOKUP(orders!$A28,orders!$A$2:$A$1001,orders!$B$2:$B$1001,,0)</f>
        <v>43516</v>
      </c>
      <c r="C28">
        <f>_xlfn.XLOOKUP(B28,orders!$B$2:$B$1001,orders!$M$2:$M$1001,,0)</f>
        <v>27</v>
      </c>
      <c r="F28" t="str">
        <v>IDU-25793-399</v>
      </c>
      <c r="G28" s="10">
        <v>44169</v>
      </c>
      <c r="H28">
        <v>16.875</v>
      </c>
      <c r="I28" s="10"/>
    </row>
    <row r="29" spans="1:9" x14ac:dyDescent="0.35">
      <c r="A29" t="str">
        <f>_xlfn.XLOOKUP(orders!$A29,orders!$A$2:$A$1001,orders!$A$2:$A$1001,,0)</f>
        <v>WAG-26945-689</v>
      </c>
      <c r="B29" s="10">
        <f>_xlfn.XLOOKUP(orders!$A29,orders!$A$2:$A$1001,orders!$B$2:$B$1001,,0)</f>
        <v>43746</v>
      </c>
      <c r="C29">
        <f>_xlfn.XLOOKUP(B29,orders!$B$2:$B$1001,orders!$M$2:$M$1001,,0)</f>
        <v>16.875</v>
      </c>
      <c r="F29" t="str">
        <v>IDU-25793-399</v>
      </c>
      <c r="G29" s="10">
        <v>44169</v>
      </c>
      <c r="H29">
        <v>16.875</v>
      </c>
      <c r="I29" s="10"/>
    </row>
    <row r="30" spans="1:9" x14ac:dyDescent="0.35">
      <c r="A30" t="str">
        <f>_xlfn.XLOOKUP(orders!$A30,orders!$A$2:$A$1001,orders!$A$2:$A$1001,,0)</f>
        <v>CHE-78995-767</v>
      </c>
      <c r="B30" s="10">
        <f>_xlfn.XLOOKUP(orders!$A30,orders!$A$2:$A$1001,orders!$B$2:$B$1001,,0)</f>
        <v>44775</v>
      </c>
      <c r="C30">
        <f>_xlfn.XLOOKUP(B30,orders!$B$2:$B$1001,orders!$M$2:$M$1001,,0)</f>
        <v>17.91</v>
      </c>
      <c r="F30" t="str">
        <v>NUO-20013-488</v>
      </c>
      <c r="G30" s="10">
        <v>44169</v>
      </c>
      <c r="H30">
        <v>16.875</v>
      </c>
      <c r="I30" s="10"/>
    </row>
    <row r="31" spans="1:9" x14ac:dyDescent="0.35">
      <c r="A31" t="str">
        <f>_xlfn.XLOOKUP(orders!$A31,orders!$A$2:$A$1001,orders!$A$2:$A$1001,,0)</f>
        <v>RYZ-14633-602</v>
      </c>
      <c r="B31" s="10">
        <f>_xlfn.XLOOKUP(orders!$A31,orders!$A$2:$A$1001,orders!$B$2:$B$1001,,0)</f>
        <v>43516</v>
      </c>
      <c r="C31">
        <f>_xlfn.XLOOKUP(B31,orders!$B$2:$B$1001,orders!$M$2:$M$1001,,0)</f>
        <v>27</v>
      </c>
      <c r="F31" t="str">
        <v>UQU-65630-479</v>
      </c>
      <c r="G31" s="10">
        <v>44218</v>
      </c>
      <c r="H31">
        <v>91.539999999999992</v>
      </c>
      <c r="I31" s="10"/>
    </row>
    <row r="32" spans="1:9" x14ac:dyDescent="0.35">
      <c r="A32" t="str">
        <f>_xlfn.XLOOKUP(orders!$A32,orders!$A$2:$A$1001,orders!$A$2:$A$1001,,0)</f>
        <v>WOQ-36015-429</v>
      </c>
      <c r="B32" s="10">
        <f>_xlfn.XLOOKUP(orders!$A32,orders!$A$2:$A$1001,orders!$B$2:$B$1001,,0)</f>
        <v>44464</v>
      </c>
      <c r="C32">
        <f>_xlfn.XLOOKUP(B32,orders!$B$2:$B$1001,orders!$M$2:$M$1001,,0)</f>
        <v>21.825000000000003</v>
      </c>
      <c r="F32" t="str">
        <v>FEO-11834-332</v>
      </c>
      <c r="G32" s="10">
        <v>44603</v>
      </c>
      <c r="H32">
        <v>11.94</v>
      </c>
      <c r="I32" s="10"/>
    </row>
    <row r="33" spans="1:9" x14ac:dyDescent="0.35">
      <c r="A33" t="str">
        <f>_xlfn.XLOOKUP(orders!$A33,orders!$A$2:$A$1001,orders!$A$2:$A$1001,,0)</f>
        <v>WOQ-36015-429</v>
      </c>
      <c r="B33" s="10">
        <f>_xlfn.XLOOKUP(orders!$A33,orders!$A$2:$A$1001,orders!$B$2:$B$1001,,0)</f>
        <v>44464</v>
      </c>
      <c r="C33">
        <f>_xlfn.XLOOKUP(B33,orders!$B$2:$B$1001,orders!$M$2:$M$1001,,0)</f>
        <v>21.825000000000003</v>
      </c>
      <c r="F33" t="str">
        <v>TKY-71558-096</v>
      </c>
      <c r="G33" s="10">
        <v>44454</v>
      </c>
      <c r="H33">
        <v>11.25</v>
      </c>
      <c r="I33" s="10"/>
    </row>
    <row r="34" spans="1:9" x14ac:dyDescent="0.35">
      <c r="A34" t="str">
        <f>_xlfn.XLOOKUP(orders!$A34,orders!$A$2:$A$1001,orders!$A$2:$A$1001,,0)</f>
        <v>WOQ-36015-429</v>
      </c>
      <c r="B34" s="10">
        <f>_xlfn.XLOOKUP(orders!$A34,orders!$A$2:$A$1001,orders!$B$2:$B$1001,,0)</f>
        <v>44464</v>
      </c>
      <c r="C34">
        <f>_xlfn.XLOOKUP(B34,orders!$B$2:$B$1001,orders!$M$2:$M$1001,,0)</f>
        <v>21.825000000000003</v>
      </c>
      <c r="F34" t="str">
        <v>OXY-65322-253</v>
      </c>
      <c r="G34" s="10">
        <v>44128</v>
      </c>
      <c r="H34">
        <v>12.375</v>
      </c>
      <c r="I34" s="10"/>
    </row>
    <row r="35" spans="1:9" x14ac:dyDescent="0.35">
      <c r="A35" t="str">
        <f>_xlfn.XLOOKUP(orders!$A35,orders!$A$2:$A$1001,orders!$A$2:$A$1001,,0)</f>
        <v>SCT-60553-454</v>
      </c>
      <c r="B35" s="10">
        <f>_xlfn.XLOOKUP(orders!$A35,orders!$A$2:$A$1001,orders!$B$2:$B$1001,,0)</f>
        <v>44394</v>
      </c>
      <c r="C35">
        <f>_xlfn.XLOOKUP(B35,orders!$B$2:$B$1001,orders!$M$2:$M$1001,,0)</f>
        <v>23.774999999999999</v>
      </c>
      <c r="F35" t="str">
        <v>EVP-43500-491</v>
      </c>
      <c r="G35" s="10">
        <v>43516</v>
      </c>
      <c r="H35">
        <v>27</v>
      </c>
      <c r="I35" s="10"/>
    </row>
    <row r="36" spans="1:9" x14ac:dyDescent="0.35">
      <c r="A36" t="str">
        <f>_xlfn.XLOOKUP(orders!$A36,orders!$A$2:$A$1001,orders!$A$2:$A$1001,,0)</f>
        <v>GFK-52063-244</v>
      </c>
      <c r="B36" s="10">
        <f>_xlfn.XLOOKUP(orders!$A36,orders!$A$2:$A$1001,orders!$B$2:$B$1001,,0)</f>
        <v>44011</v>
      </c>
      <c r="C36">
        <f>_xlfn.XLOOKUP(B36,orders!$B$2:$B$1001,orders!$M$2:$M$1001,,0)</f>
        <v>57.06</v>
      </c>
      <c r="F36" t="str">
        <v>WAG-26945-689</v>
      </c>
      <c r="G36" s="10">
        <v>43746</v>
      </c>
      <c r="H36">
        <v>16.875</v>
      </c>
      <c r="I36" s="10"/>
    </row>
    <row r="37" spans="1:9" x14ac:dyDescent="0.35">
      <c r="A37" t="str">
        <f>_xlfn.XLOOKUP(orders!$A37,orders!$A$2:$A$1001,orders!$A$2:$A$1001,,0)</f>
        <v>AMM-79521-378</v>
      </c>
      <c r="B37" s="10">
        <f>_xlfn.XLOOKUP(orders!$A37,orders!$A$2:$A$1001,orders!$B$2:$B$1001,,0)</f>
        <v>44348</v>
      </c>
      <c r="C37">
        <f>_xlfn.XLOOKUP(B37,orders!$B$2:$B$1001,orders!$M$2:$M$1001,,0)</f>
        <v>35.82</v>
      </c>
      <c r="F37" t="str">
        <v>CHE-78995-767</v>
      </c>
      <c r="G37" s="10">
        <v>44775</v>
      </c>
      <c r="H37">
        <v>17.91</v>
      </c>
      <c r="I37" s="10"/>
    </row>
    <row r="38" spans="1:9" x14ac:dyDescent="0.35">
      <c r="A38" t="str">
        <f>_xlfn.XLOOKUP(orders!$A38,orders!$A$2:$A$1001,orders!$A$2:$A$1001,,0)</f>
        <v>QUQ-90580-772</v>
      </c>
      <c r="B38" s="10">
        <f>_xlfn.XLOOKUP(orders!$A38,orders!$A$2:$A$1001,orders!$B$2:$B$1001,,0)</f>
        <v>44233</v>
      </c>
      <c r="C38">
        <f>_xlfn.XLOOKUP(B38,orders!$B$2:$B$1001,orders!$M$2:$M$1001,,0)</f>
        <v>8.73</v>
      </c>
      <c r="F38" t="str">
        <v>RYZ-14633-602</v>
      </c>
      <c r="G38" s="10">
        <v>43516</v>
      </c>
      <c r="H38">
        <v>27</v>
      </c>
      <c r="I38" s="10"/>
    </row>
    <row r="39" spans="1:9" x14ac:dyDescent="0.35">
      <c r="A39" t="str">
        <f>_xlfn.XLOOKUP(orders!$A39,orders!$A$2:$A$1001,orders!$A$2:$A$1001,,0)</f>
        <v>LGD-24408-274</v>
      </c>
      <c r="B39" s="10">
        <f>_xlfn.XLOOKUP(orders!$A39,orders!$A$2:$A$1001,orders!$B$2:$B$1001,,0)</f>
        <v>43580</v>
      </c>
      <c r="C39">
        <f>_xlfn.XLOOKUP(B39,orders!$B$2:$B$1001,orders!$M$2:$M$1001,,0)</f>
        <v>28.53</v>
      </c>
      <c r="F39" t="str">
        <v>WOQ-36015-429</v>
      </c>
      <c r="G39" s="10">
        <v>44464</v>
      </c>
      <c r="H39">
        <v>21.825000000000003</v>
      </c>
      <c r="I39" s="10"/>
    </row>
    <row r="40" spans="1:9" x14ac:dyDescent="0.35">
      <c r="A40" t="str">
        <f>_xlfn.XLOOKUP(orders!$A40,orders!$A$2:$A$1001,orders!$A$2:$A$1001,,0)</f>
        <v>HCT-95608-959</v>
      </c>
      <c r="B40" s="10">
        <f>_xlfn.XLOOKUP(orders!$A40,orders!$A$2:$A$1001,orders!$B$2:$B$1001,,0)</f>
        <v>43946</v>
      </c>
      <c r="C40">
        <f>_xlfn.XLOOKUP(B40,orders!$B$2:$B$1001,orders!$M$2:$M$1001,,0)</f>
        <v>114.42499999999998</v>
      </c>
      <c r="F40" t="str">
        <v>WOQ-36015-429</v>
      </c>
      <c r="G40" s="10">
        <v>44464</v>
      </c>
      <c r="H40">
        <v>21.825000000000003</v>
      </c>
      <c r="I40" s="10"/>
    </row>
    <row r="41" spans="1:9" x14ac:dyDescent="0.35">
      <c r="A41" t="str">
        <f>_xlfn.XLOOKUP(orders!$A41,orders!$A$2:$A$1001,orders!$A$2:$A$1001,,0)</f>
        <v>OFX-99147-470</v>
      </c>
      <c r="B41" s="10">
        <f>_xlfn.XLOOKUP(orders!$A41,orders!$A$2:$A$1001,orders!$B$2:$B$1001,,0)</f>
        <v>44524</v>
      </c>
      <c r="C41">
        <f>_xlfn.XLOOKUP(B41,orders!$B$2:$B$1001,orders!$M$2:$M$1001,,0)</f>
        <v>59.699999999999996</v>
      </c>
      <c r="F41" t="str">
        <v>WOQ-36015-429</v>
      </c>
      <c r="G41" s="10">
        <v>44464</v>
      </c>
      <c r="H41">
        <v>21.825000000000003</v>
      </c>
      <c r="I41" s="10"/>
    </row>
    <row r="42" spans="1:9" x14ac:dyDescent="0.35">
      <c r="A42" t="str">
        <f>_xlfn.XLOOKUP(orders!$A42,orders!$A$2:$A$1001,orders!$A$2:$A$1001,,0)</f>
        <v>LUO-37559-016</v>
      </c>
      <c r="B42" s="10">
        <f>_xlfn.XLOOKUP(orders!$A42,orders!$A$2:$A$1001,orders!$B$2:$B$1001,,0)</f>
        <v>44305</v>
      </c>
      <c r="C42">
        <f>_xlfn.XLOOKUP(B42,orders!$B$2:$B$1001,orders!$M$2:$M$1001,,0)</f>
        <v>43.650000000000006</v>
      </c>
      <c r="F42" t="str">
        <v>SCT-60553-454</v>
      </c>
      <c r="G42" s="10">
        <v>44394</v>
      </c>
      <c r="H42">
        <v>23.774999999999999</v>
      </c>
      <c r="I42" s="10"/>
    </row>
    <row r="43" spans="1:9" x14ac:dyDescent="0.35">
      <c r="A43" t="str">
        <f>_xlfn.XLOOKUP(orders!$A43,orders!$A$2:$A$1001,orders!$A$2:$A$1001,,0)</f>
        <v>XWC-20610-167</v>
      </c>
      <c r="B43" s="10">
        <f>_xlfn.XLOOKUP(orders!$A43,orders!$A$2:$A$1001,orders!$B$2:$B$1001,,0)</f>
        <v>44749</v>
      </c>
      <c r="C43">
        <f>_xlfn.XLOOKUP(B43,orders!$B$2:$B$1001,orders!$M$2:$M$1001,,0)</f>
        <v>7.29</v>
      </c>
      <c r="F43" t="str">
        <v>GFK-52063-244</v>
      </c>
      <c r="G43" s="10">
        <v>44011</v>
      </c>
      <c r="H43">
        <v>57.06</v>
      </c>
      <c r="I43" s="10"/>
    </row>
    <row r="44" spans="1:9" x14ac:dyDescent="0.35">
      <c r="A44" t="str">
        <f>_xlfn.XLOOKUP(orders!$A44,orders!$A$2:$A$1001,orders!$A$2:$A$1001,,0)</f>
        <v>GPU-79113-136</v>
      </c>
      <c r="B44" s="10">
        <f>_xlfn.XLOOKUP(orders!$A44,orders!$A$2:$A$1001,orders!$B$2:$B$1001,,0)</f>
        <v>43607</v>
      </c>
      <c r="C44">
        <f>_xlfn.XLOOKUP(B44,orders!$B$2:$B$1001,orders!$M$2:$M$1001,,0)</f>
        <v>8.0549999999999997</v>
      </c>
      <c r="F44" t="str">
        <v>AMM-79521-378</v>
      </c>
      <c r="G44" s="10">
        <v>44348</v>
      </c>
      <c r="H44">
        <v>35.82</v>
      </c>
      <c r="I44" s="10"/>
    </row>
    <row r="45" spans="1:9" x14ac:dyDescent="0.35">
      <c r="A45" t="str">
        <f>_xlfn.XLOOKUP(orders!$A45,orders!$A$2:$A$1001,orders!$A$2:$A$1001,,0)</f>
        <v>ULR-52653-960</v>
      </c>
      <c r="B45" s="10">
        <f>_xlfn.XLOOKUP(orders!$A45,orders!$A$2:$A$1001,orders!$B$2:$B$1001,,0)</f>
        <v>44473</v>
      </c>
      <c r="C45">
        <f>_xlfn.XLOOKUP(B45,orders!$B$2:$B$1001,orders!$M$2:$M$1001,,0)</f>
        <v>72.91</v>
      </c>
      <c r="F45" t="str">
        <v>QUQ-90580-772</v>
      </c>
      <c r="G45" s="10">
        <v>44233</v>
      </c>
      <c r="H45">
        <v>8.73</v>
      </c>
      <c r="I45" s="10"/>
    </row>
    <row r="46" spans="1:9" x14ac:dyDescent="0.35">
      <c r="A46" t="str">
        <f>_xlfn.XLOOKUP(orders!$A46,orders!$A$2:$A$1001,orders!$A$2:$A$1001,,0)</f>
        <v>HPI-42308-142</v>
      </c>
      <c r="B46" s="10">
        <f>_xlfn.XLOOKUP(orders!$A46,orders!$A$2:$A$1001,orders!$B$2:$B$1001,,0)</f>
        <v>43932</v>
      </c>
      <c r="C46">
        <f>_xlfn.XLOOKUP(B46,orders!$B$2:$B$1001,orders!$M$2:$M$1001,,0)</f>
        <v>16.5</v>
      </c>
      <c r="F46" t="str">
        <v>LGD-24408-274</v>
      </c>
      <c r="G46" s="10">
        <v>43580</v>
      </c>
      <c r="H46">
        <v>28.53</v>
      </c>
      <c r="I46" s="10"/>
    </row>
    <row r="47" spans="1:9" x14ac:dyDescent="0.35">
      <c r="A47" t="str">
        <f>_xlfn.XLOOKUP(orders!$A47,orders!$A$2:$A$1001,orders!$A$2:$A$1001,,0)</f>
        <v>XHI-30227-581</v>
      </c>
      <c r="B47" s="10">
        <f>_xlfn.XLOOKUP(orders!$A47,orders!$A$2:$A$1001,orders!$B$2:$B$1001,,0)</f>
        <v>44592</v>
      </c>
      <c r="C47">
        <f>_xlfn.XLOOKUP(B47,orders!$B$2:$B$1001,orders!$M$2:$M$1001,,0)</f>
        <v>178.70999999999998</v>
      </c>
      <c r="F47" t="str">
        <v>HCT-95608-959</v>
      </c>
      <c r="G47" s="10">
        <v>43946</v>
      </c>
      <c r="H47">
        <v>114.42499999999998</v>
      </c>
      <c r="I47" s="10"/>
    </row>
    <row r="48" spans="1:9" x14ac:dyDescent="0.35">
      <c r="A48" t="str">
        <f>_xlfn.XLOOKUP(orders!$A48,orders!$A$2:$A$1001,orders!$A$2:$A$1001,,0)</f>
        <v>DJH-05202-380</v>
      </c>
      <c r="B48" s="10">
        <f>_xlfn.XLOOKUP(orders!$A48,orders!$A$2:$A$1001,orders!$B$2:$B$1001,,0)</f>
        <v>43776</v>
      </c>
      <c r="C48">
        <f>_xlfn.XLOOKUP(B48,orders!$B$2:$B$1001,orders!$M$2:$M$1001,,0)</f>
        <v>63.249999999999993</v>
      </c>
      <c r="F48" t="str">
        <v>OFX-99147-470</v>
      </c>
      <c r="G48" s="10">
        <v>44524</v>
      </c>
      <c r="H48">
        <v>59.699999999999996</v>
      </c>
      <c r="I48" s="10"/>
    </row>
    <row r="49" spans="1:9" x14ac:dyDescent="0.35">
      <c r="A49" t="str">
        <f>_xlfn.XLOOKUP(orders!$A49,orders!$A$2:$A$1001,orders!$A$2:$A$1001,,0)</f>
        <v>VMW-26889-781</v>
      </c>
      <c r="B49" s="10">
        <f>_xlfn.XLOOKUP(orders!$A49,orders!$A$2:$A$1001,orders!$B$2:$B$1001,,0)</f>
        <v>43644</v>
      </c>
      <c r="C49">
        <f>_xlfn.XLOOKUP(B49,orders!$B$2:$B$1001,orders!$M$2:$M$1001,,0)</f>
        <v>7.77</v>
      </c>
      <c r="F49" t="str">
        <v>LUO-37559-016</v>
      </c>
      <c r="G49" s="10">
        <v>44305</v>
      </c>
      <c r="H49">
        <v>43.650000000000006</v>
      </c>
      <c r="I49" s="10"/>
    </row>
    <row r="50" spans="1:9" x14ac:dyDescent="0.35">
      <c r="A50" t="str">
        <f>_xlfn.XLOOKUP(orders!$A50,orders!$A$2:$A$1001,orders!$A$2:$A$1001,,0)</f>
        <v>DBU-81099-586</v>
      </c>
      <c r="B50" s="10">
        <f>_xlfn.XLOOKUP(orders!$A50,orders!$A$2:$A$1001,orders!$B$2:$B$1001,,0)</f>
        <v>44085</v>
      </c>
      <c r="C50">
        <f>_xlfn.XLOOKUP(B50,orders!$B$2:$B$1001,orders!$M$2:$M$1001,,0)</f>
        <v>91.539999999999992</v>
      </c>
      <c r="F50" t="str">
        <v>XWC-20610-167</v>
      </c>
      <c r="G50" s="10">
        <v>44749</v>
      </c>
      <c r="H50">
        <v>7.29</v>
      </c>
      <c r="I50" s="10"/>
    </row>
    <row r="51" spans="1:9" x14ac:dyDescent="0.35">
      <c r="A51" t="str">
        <f>_xlfn.XLOOKUP(orders!$A51,orders!$A$2:$A$1001,orders!$A$2:$A$1001,,0)</f>
        <v>PQA-54820-810</v>
      </c>
      <c r="B51" s="10">
        <f>_xlfn.XLOOKUP(orders!$A51,orders!$A$2:$A$1001,orders!$B$2:$B$1001,,0)</f>
        <v>44790</v>
      </c>
      <c r="C51">
        <f>_xlfn.XLOOKUP(B51,orders!$B$2:$B$1001,orders!$M$2:$M$1001,,0)</f>
        <v>38.849999999999994</v>
      </c>
      <c r="F51" t="str">
        <v>GPU-79113-136</v>
      </c>
      <c r="G51" s="10">
        <v>43607</v>
      </c>
      <c r="H51">
        <v>8.0549999999999997</v>
      </c>
      <c r="I51" s="10"/>
    </row>
    <row r="52" spans="1:9" x14ac:dyDescent="0.35">
      <c r="A52" t="str">
        <f>_xlfn.XLOOKUP(orders!$A52,orders!$A$2:$A$1001,orders!$A$2:$A$1001,,0)</f>
        <v>XKB-41924-202</v>
      </c>
      <c r="B52" s="10">
        <f>_xlfn.XLOOKUP(orders!$A52,orders!$A$2:$A$1001,orders!$B$2:$B$1001,,0)</f>
        <v>44792</v>
      </c>
      <c r="C52">
        <f>_xlfn.XLOOKUP(B52,orders!$B$2:$B$1001,orders!$M$2:$M$1001,,0)</f>
        <v>15.54</v>
      </c>
      <c r="F52" t="str">
        <v>ULR-52653-960</v>
      </c>
      <c r="G52" s="10">
        <v>44473</v>
      </c>
      <c r="H52">
        <v>72.91</v>
      </c>
      <c r="I52" s="10"/>
    </row>
    <row r="53" spans="1:9" x14ac:dyDescent="0.35">
      <c r="A53" t="str">
        <f>_xlfn.XLOOKUP(orders!$A53,orders!$A$2:$A$1001,orders!$A$2:$A$1001,,0)</f>
        <v>DWZ-69106-473</v>
      </c>
      <c r="B53" s="10">
        <f>_xlfn.XLOOKUP(orders!$A53,orders!$A$2:$A$1001,orders!$B$2:$B$1001,,0)</f>
        <v>43600</v>
      </c>
      <c r="C53">
        <f>_xlfn.XLOOKUP(B53,orders!$B$2:$B$1001,orders!$M$2:$M$1001,,0)</f>
        <v>145.82</v>
      </c>
      <c r="F53" t="str">
        <v>HPI-42308-142</v>
      </c>
      <c r="G53" s="10">
        <v>43932</v>
      </c>
      <c r="H53">
        <v>16.5</v>
      </c>
      <c r="I53" s="10"/>
    </row>
    <row r="54" spans="1:9" x14ac:dyDescent="0.35">
      <c r="A54" t="str">
        <f>_xlfn.XLOOKUP(orders!$A54,orders!$A$2:$A$1001,orders!$A$2:$A$1001,,0)</f>
        <v>YHV-68700-050</v>
      </c>
      <c r="B54" s="10">
        <f>_xlfn.XLOOKUP(orders!$A54,orders!$A$2:$A$1001,orders!$B$2:$B$1001,,0)</f>
        <v>43719</v>
      </c>
      <c r="C54">
        <f>_xlfn.XLOOKUP(B54,orders!$B$2:$B$1001,orders!$M$2:$M$1001,,0)</f>
        <v>29.849999999999998</v>
      </c>
      <c r="F54" t="str">
        <v>XHI-30227-581</v>
      </c>
      <c r="G54" s="10">
        <v>44592</v>
      </c>
      <c r="H54">
        <v>178.70999999999998</v>
      </c>
      <c r="I54" s="10"/>
    </row>
    <row r="55" spans="1:9" x14ac:dyDescent="0.35">
      <c r="A55" t="str">
        <f>_xlfn.XLOOKUP(orders!$A55,orders!$A$2:$A$1001,orders!$A$2:$A$1001,,0)</f>
        <v>YHV-68700-050</v>
      </c>
      <c r="B55" s="10">
        <f>_xlfn.XLOOKUP(orders!$A55,orders!$A$2:$A$1001,orders!$B$2:$B$1001,,0)</f>
        <v>43719</v>
      </c>
      <c r="C55">
        <f>_xlfn.XLOOKUP(B55,orders!$B$2:$B$1001,orders!$M$2:$M$1001,,0)</f>
        <v>29.849999999999998</v>
      </c>
      <c r="F55" t="str">
        <v>DJH-05202-380</v>
      </c>
      <c r="G55" s="10">
        <v>43776</v>
      </c>
      <c r="H55">
        <v>63.249999999999993</v>
      </c>
      <c r="I55" s="10"/>
    </row>
    <row r="56" spans="1:9" x14ac:dyDescent="0.35">
      <c r="A56" t="str">
        <f>_xlfn.XLOOKUP(orders!$A56,orders!$A$2:$A$1001,orders!$A$2:$A$1001,,0)</f>
        <v>KRB-88066-642</v>
      </c>
      <c r="B56" s="10">
        <f>_xlfn.XLOOKUP(orders!$A56,orders!$A$2:$A$1001,orders!$B$2:$B$1001,,0)</f>
        <v>44271</v>
      </c>
      <c r="C56">
        <f>_xlfn.XLOOKUP(B56,orders!$B$2:$B$1001,orders!$M$2:$M$1001,,0)</f>
        <v>72.75</v>
      </c>
      <c r="F56" t="str">
        <v>VMW-26889-781</v>
      </c>
      <c r="G56" s="10">
        <v>43644</v>
      </c>
      <c r="H56">
        <v>7.77</v>
      </c>
      <c r="I56" s="10"/>
    </row>
    <row r="57" spans="1:9" x14ac:dyDescent="0.35">
      <c r="A57" t="str">
        <f>_xlfn.XLOOKUP(orders!$A57,orders!$A$2:$A$1001,orders!$A$2:$A$1001,,0)</f>
        <v>LQU-08404-173</v>
      </c>
      <c r="B57" s="10">
        <f>_xlfn.XLOOKUP(orders!$A57,orders!$A$2:$A$1001,orders!$B$2:$B$1001,,0)</f>
        <v>44168</v>
      </c>
      <c r="C57">
        <f>_xlfn.XLOOKUP(B57,orders!$B$2:$B$1001,orders!$M$2:$M$1001,,0)</f>
        <v>47.55</v>
      </c>
      <c r="F57" t="str">
        <v>DBU-81099-586</v>
      </c>
      <c r="G57" s="10">
        <v>44085</v>
      </c>
      <c r="H57">
        <v>91.539999999999992</v>
      </c>
      <c r="I57" s="10"/>
    </row>
    <row r="58" spans="1:9" x14ac:dyDescent="0.35">
      <c r="A58" t="str">
        <f>_xlfn.XLOOKUP(orders!$A58,orders!$A$2:$A$1001,orders!$A$2:$A$1001,,0)</f>
        <v>CWK-60159-881</v>
      </c>
      <c r="B58" s="10">
        <f>_xlfn.XLOOKUP(orders!$A58,orders!$A$2:$A$1001,orders!$B$2:$B$1001,,0)</f>
        <v>43857</v>
      </c>
      <c r="C58">
        <f>_xlfn.XLOOKUP(B58,orders!$B$2:$B$1001,orders!$M$2:$M$1001,,0)</f>
        <v>10.935</v>
      </c>
      <c r="F58" t="str">
        <v>PQA-54820-810</v>
      </c>
      <c r="G58" s="10">
        <v>44790</v>
      </c>
      <c r="H58">
        <v>38.849999999999994</v>
      </c>
      <c r="I58" s="10"/>
    </row>
    <row r="59" spans="1:9" x14ac:dyDescent="0.35">
      <c r="A59" t="str">
        <f>_xlfn.XLOOKUP(orders!$A59,orders!$A$2:$A$1001,orders!$A$2:$A$1001,,0)</f>
        <v>EEG-74197-843</v>
      </c>
      <c r="B59" s="10">
        <f>_xlfn.XLOOKUP(orders!$A59,orders!$A$2:$A$1001,orders!$B$2:$B$1001,,0)</f>
        <v>44759</v>
      </c>
      <c r="C59">
        <f>_xlfn.XLOOKUP(B59,orders!$B$2:$B$1001,orders!$M$2:$M$1001,,0)</f>
        <v>59.4</v>
      </c>
      <c r="F59" t="str">
        <v>XKB-41924-202</v>
      </c>
      <c r="G59" s="10">
        <v>44792</v>
      </c>
      <c r="H59">
        <v>15.54</v>
      </c>
      <c r="I59" s="10"/>
    </row>
    <row r="60" spans="1:9" x14ac:dyDescent="0.35">
      <c r="A60" t="str">
        <f>_xlfn.XLOOKUP(orders!$A60,orders!$A$2:$A$1001,orders!$A$2:$A$1001,,0)</f>
        <v>UCZ-59708-525</v>
      </c>
      <c r="B60" s="10">
        <f>_xlfn.XLOOKUP(orders!$A60,orders!$A$2:$A$1001,orders!$B$2:$B$1001,,0)</f>
        <v>44624</v>
      </c>
      <c r="C60">
        <f>_xlfn.XLOOKUP(B60,orders!$B$2:$B$1001,orders!$M$2:$M$1001,,0)</f>
        <v>89.35499999999999</v>
      </c>
      <c r="F60" t="str">
        <v>DWZ-69106-473</v>
      </c>
      <c r="G60" s="10">
        <v>43600</v>
      </c>
      <c r="H60">
        <v>145.82</v>
      </c>
      <c r="I60" s="10"/>
    </row>
    <row r="61" spans="1:9" x14ac:dyDescent="0.35">
      <c r="A61" t="str">
        <f>_xlfn.XLOOKUP(orders!$A61,orders!$A$2:$A$1001,orders!$A$2:$A$1001,,0)</f>
        <v>HUB-47311-849</v>
      </c>
      <c r="B61" s="10">
        <f>_xlfn.XLOOKUP(orders!$A61,orders!$A$2:$A$1001,orders!$B$2:$B$1001,,0)</f>
        <v>44537</v>
      </c>
      <c r="C61">
        <f>_xlfn.XLOOKUP(B61,orders!$B$2:$B$1001,orders!$M$2:$M$1001,,0)</f>
        <v>26.19</v>
      </c>
      <c r="F61" t="str">
        <v>YHV-68700-050</v>
      </c>
      <c r="G61" s="10">
        <v>43719</v>
      </c>
      <c r="H61">
        <v>29.849999999999998</v>
      </c>
      <c r="I61" s="10"/>
    </row>
    <row r="62" spans="1:9" x14ac:dyDescent="0.35">
      <c r="A62" t="str">
        <f>_xlfn.XLOOKUP(orders!$A62,orders!$A$2:$A$1001,orders!$A$2:$A$1001,,0)</f>
        <v>WYM-17686-694</v>
      </c>
      <c r="B62" s="10">
        <f>_xlfn.XLOOKUP(orders!$A62,orders!$A$2:$A$1001,orders!$B$2:$B$1001,,0)</f>
        <v>44252</v>
      </c>
      <c r="C62">
        <f>_xlfn.XLOOKUP(B62,orders!$B$2:$B$1001,orders!$M$2:$M$1001,,0)</f>
        <v>114.42499999999998</v>
      </c>
      <c r="F62" t="str">
        <v>YHV-68700-050</v>
      </c>
      <c r="G62" s="10">
        <v>43719</v>
      </c>
      <c r="H62">
        <v>29.849999999999998</v>
      </c>
      <c r="I62" s="10"/>
    </row>
    <row r="63" spans="1:9" x14ac:dyDescent="0.35">
      <c r="A63" t="str">
        <f>_xlfn.XLOOKUP(orders!$A63,orders!$A$2:$A$1001,orders!$A$2:$A$1001,,0)</f>
        <v>ZYQ-15797-695</v>
      </c>
      <c r="B63" s="10">
        <f>_xlfn.XLOOKUP(orders!$A63,orders!$A$2:$A$1001,orders!$B$2:$B$1001,,0)</f>
        <v>43521</v>
      </c>
      <c r="C63">
        <f>_xlfn.XLOOKUP(B63,orders!$B$2:$B$1001,orders!$M$2:$M$1001,,0)</f>
        <v>26.849999999999994</v>
      </c>
      <c r="F63" t="str">
        <v>KRB-88066-642</v>
      </c>
      <c r="G63" s="10">
        <v>44271</v>
      </c>
      <c r="H63">
        <v>72.75</v>
      </c>
      <c r="I63" s="10"/>
    </row>
    <row r="64" spans="1:9" x14ac:dyDescent="0.35">
      <c r="A64" t="str">
        <f>_xlfn.XLOOKUP(orders!$A64,orders!$A$2:$A$1001,orders!$A$2:$A$1001,,0)</f>
        <v>EEJ-16185-108</v>
      </c>
      <c r="B64" s="10">
        <f>_xlfn.XLOOKUP(orders!$A64,orders!$A$2:$A$1001,orders!$B$2:$B$1001,,0)</f>
        <v>43505</v>
      </c>
      <c r="C64">
        <f>_xlfn.XLOOKUP(B64,orders!$B$2:$B$1001,orders!$M$2:$M$1001,,0)</f>
        <v>23.774999999999999</v>
      </c>
      <c r="F64" t="str">
        <v>LQU-08404-173</v>
      </c>
      <c r="G64" s="10">
        <v>44168</v>
      </c>
      <c r="H64">
        <v>47.55</v>
      </c>
      <c r="I64" s="10"/>
    </row>
    <row r="65" spans="1:9" x14ac:dyDescent="0.35">
      <c r="A65" t="str">
        <f>_xlfn.XLOOKUP(orders!$A65,orders!$A$2:$A$1001,orders!$A$2:$A$1001,,0)</f>
        <v>RWR-77888-800</v>
      </c>
      <c r="B65" s="10">
        <f>_xlfn.XLOOKUP(orders!$A65,orders!$A$2:$A$1001,orders!$B$2:$B$1001,,0)</f>
        <v>43868</v>
      </c>
      <c r="C65">
        <f>_xlfn.XLOOKUP(B65,orders!$B$2:$B$1001,orders!$M$2:$M$1001,,0)</f>
        <v>6.75</v>
      </c>
      <c r="F65" t="str">
        <v>CWK-60159-881</v>
      </c>
      <c r="G65" s="10">
        <v>43857</v>
      </c>
      <c r="H65">
        <v>10.935</v>
      </c>
      <c r="I65" s="10"/>
    </row>
    <row r="66" spans="1:9" x14ac:dyDescent="0.35">
      <c r="A66" t="str">
        <f>_xlfn.XLOOKUP(orders!$A66,orders!$A$2:$A$1001,orders!$A$2:$A$1001,,0)</f>
        <v>LHN-75209-742</v>
      </c>
      <c r="B66" s="10">
        <f>_xlfn.XLOOKUP(orders!$A66,orders!$A$2:$A$1001,orders!$B$2:$B$1001,,0)</f>
        <v>43913</v>
      </c>
      <c r="C66">
        <f>_xlfn.XLOOKUP(B66,orders!$B$2:$B$1001,orders!$M$2:$M$1001,,0)</f>
        <v>35.82</v>
      </c>
      <c r="F66" t="str">
        <v>EEG-74197-843</v>
      </c>
      <c r="G66" s="10">
        <v>44759</v>
      </c>
      <c r="H66">
        <v>59.4</v>
      </c>
      <c r="I66" s="10"/>
    </row>
    <row r="67" spans="1:9" x14ac:dyDescent="0.35">
      <c r="A67" t="str">
        <f>_xlfn.XLOOKUP(orders!$A67,orders!$A$2:$A$1001,orders!$A$2:$A$1001,,0)</f>
        <v>TIR-71396-998</v>
      </c>
      <c r="B67" s="10">
        <f>_xlfn.XLOOKUP(orders!$A67,orders!$A$2:$A$1001,orders!$B$2:$B$1001,,0)</f>
        <v>44626</v>
      </c>
      <c r="C67">
        <f>_xlfn.XLOOKUP(B67,orders!$B$2:$B$1001,orders!$M$2:$M$1001,,0)</f>
        <v>82.339999999999989</v>
      </c>
      <c r="F67" t="str">
        <v>UCZ-59708-525</v>
      </c>
      <c r="G67" s="10">
        <v>44624</v>
      </c>
      <c r="H67">
        <v>89.35499999999999</v>
      </c>
      <c r="I67" s="10"/>
    </row>
    <row r="68" spans="1:9" x14ac:dyDescent="0.35">
      <c r="A68" t="str">
        <f>_xlfn.XLOOKUP(orders!$A68,orders!$A$2:$A$1001,orders!$A$2:$A$1001,,0)</f>
        <v>RXF-37618-213</v>
      </c>
      <c r="B68" s="10">
        <f>_xlfn.XLOOKUP(orders!$A68,orders!$A$2:$A$1001,orders!$B$2:$B$1001,,0)</f>
        <v>44666</v>
      </c>
      <c r="C68">
        <f>_xlfn.XLOOKUP(B68,orders!$B$2:$B$1001,orders!$M$2:$M$1001,,0)</f>
        <v>7.169999999999999</v>
      </c>
      <c r="F68" t="str">
        <v>HUB-47311-849</v>
      </c>
      <c r="G68" s="10">
        <v>44537</v>
      </c>
      <c r="H68">
        <v>26.19</v>
      </c>
      <c r="I68" s="10"/>
    </row>
    <row r="69" spans="1:9" x14ac:dyDescent="0.35">
      <c r="A69" t="str">
        <f>_xlfn.XLOOKUP(orders!$A69,orders!$A$2:$A$1001,orders!$A$2:$A$1001,,0)</f>
        <v>ANM-16388-634</v>
      </c>
      <c r="B69" s="10">
        <f>_xlfn.XLOOKUP(orders!$A69,orders!$A$2:$A$1001,orders!$B$2:$B$1001,,0)</f>
        <v>44519</v>
      </c>
      <c r="C69">
        <f>_xlfn.XLOOKUP(B69,orders!$B$2:$B$1001,orders!$M$2:$M$1001,,0)</f>
        <v>9.51</v>
      </c>
      <c r="F69" t="str">
        <v>WYM-17686-694</v>
      </c>
      <c r="G69" s="10">
        <v>44252</v>
      </c>
      <c r="H69">
        <v>114.42499999999998</v>
      </c>
      <c r="I69" s="10"/>
    </row>
    <row r="70" spans="1:9" x14ac:dyDescent="0.35">
      <c r="A70" t="str">
        <f>_xlfn.XLOOKUP(orders!$A70,orders!$A$2:$A$1001,orders!$A$2:$A$1001,,0)</f>
        <v>WYL-29300-070</v>
      </c>
      <c r="B70" s="10">
        <f>_xlfn.XLOOKUP(orders!$A70,orders!$A$2:$A$1001,orders!$B$2:$B$1001,,0)</f>
        <v>43754</v>
      </c>
      <c r="C70">
        <f>_xlfn.XLOOKUP(B70,orders!$B$2:$B$1001,orders!$M$2:$M$1001,,0)</f>
        <v>2.9849999999999999</v>
      </c>
      <c r="F70" t="str">
        <v>ZYQ-15797-695</v>
      </c>
      <c r="G70" s="10">
        <v>43521</v>
      </c>
      <c r="H70">
        <v>26.849999999999994</v>
      </c>
      <c r="I70" s="10"/>
    </row>
    <row r="71" spans="1:9" x14ac:dyDescent="0.35">
      <c r="A71" t="str">
        <f>_xlfn.XLOOKUP(orders!$A71,orders!$A$2:$A$1001,orders!$A$2:$A$1001,,0)</f>
        <v>JHW-74554-805</v>
      </c>
      <c r="B71" s="10">
        <f>_xlfn.XLOOKUP(orders!$A71,orders!$A$2:$A$1001,orders!$B$2:$B$1001,,0)</f>
        <v>43795</v>
      </c>
      <c r="C71">
        <f>_xlfn.XLOOKUP(B71,orders!$B$2:$B$1001,orders!$M$2:$M$1001,,0)</f>
        <v>59.699999999999996</v>
      </c>
      <c r="F71" t="str">
        <v>EEJ-16185-108</v>
      </c>
      <c r="G71" s="10">
        <v>43505</v>
      </c>
      <c r="H71">
        <v>23.774999999999999</v>
      </c>
      <c r="I71" s="10"/>
    </row>
    <row r="72" spans="1:9" x14ac:dyDescent="0.35">
      <c r="A72" t="str">
        <f>_xlfn.XLOOKUP(orders!$A72,orders!$A$2:$A$1001,orders!$A$2:$A$1001,,0)</f>
        <v>KYS-27063-603</v>
      </c>
      <c r="B72" s="10">
        <f>_xlfn.XLOOKUP(orders!$A72,orders!$A$2:$A$1001,orders!$B$2:$B$1001,,0)</f>
        <v>43646</v>
      </c>
      <c r="C72">
        <f>_xlfn.XLOOKUP(B72,orders!$B$2:$B$1001,orders!$M$2:$M$1001,,0)</f>
        <v>136.61999999999998</v>
      </c>
      <c r="F72" t="str">
        <v>RWR-77888-800</v>
      </c>
      <c r="G72" s="10">
        <v>43868</v>
      </c>
      <c r="H72">
        <v>6.75</v>
      </c>
      <c r="I72" s="10"/>
    </row>
    <row r="73" spans="1:9" x14ac:dyDescent="0.35">
      <c r="A73" t="str">
        <f>_xlfn.XLOOKUP(orders!$A73,orders!$A$2:$A$1001,orders!$A$2:$A$1001,,0)</f>
        <v>GAZ-58626-277</v>
      </c>
      <c r="B73" s="10">
        <f>_xlfn.XLOOKUP(orders!$A73,orders!$A$2:$A$1001,orders!$B$2:$B$1001,,0)</f>
        <v>44200</v>
      </c>
      <c r="C73">
        <f>_xlfn.XLOOKUP(B73,orders!$B$2:$B$1001,orders!$M$2:$M$1001,,0)</f>
        <v>9.51</v>
      </c>
      <c r="F73" t="str">
        <v>LHN-75209-742</v>
      </c>
      <c r="G73" s="10">
        <v>43913</v>
      </c>
      <c r="H73">
        <v>35.82</v>
      </c>
      <c r="I73" s="10"/>
    </row>
    <row r="74" spans="1:9" x14ac:dyDescent="0.35">
      <c r="A74" t="str">
        <f>_xlfn.XLOOKUP(orders!$A74,orders!$A$2:$A$1001,orders!$A$2:$A$1001,,0)</f>
        <v>RPJ-37787-335</v>
      </c>
      <c r="B74" s="10">
        <f>_xlfn.XLOOKUP(orders!$A74,orders!$A$2:$A$1001,orders!$B$2:$B$1001,,0)</f>
        <v>44131</v>
      </c>
      <c r="C74">
        <f>_xlfn.XLOOKUP(B74,orders!$B$2:$B$1001,orders!$M$2:$M$1001,,0)</f>
        <v>77.624999999999986</v>
      </c>
      <c r="F74" t="str">
        <v>TIR-71396-998</v>
      </c>
      <c r="G74" s="10">
        <v>44626</v>
      </c>
      <c r="H74">
        <v>82.339999999999989</v>
      </c>
      <c r="I74" s="10"/>
    </row>
    <row r="75" spans="1:9" x14ac:dyDescent="0.35">
      <c r="A75" t="str">
        <f>_xlfn.XLOOKUP(orders!$A75,orders!$A$2:$A$1001,orders!$A$2:$A$1001,,0)</f>
        <v>LEF-83057-763</v>
      </c>
      <c r="B75" s="10">
        <f>_xlfn.XLOOKUP(orders!$A75,orders!$A$2:$A$1001,orders!$B$2:$B$1001,,0)</f>
        <v>44362</v>
      </c>
      <c r="C75">
        <f>_xlfn.XLOOKUP(B75,orders!$B$2:$B$1001,orders!$M$2:$M$1001,,0)</f>
        <v>21.825000000000003</v>
      </c>
      <c r="F75" t="str">
        <v>RXF-37618-213</v>
      </c>
      <c r="G75" s="10">
        <v>44666</v>
      </c>
      <c r="H75">
        <v>7.169999999999999</v>
      </c>
      <c r="I75" s="10"/>
    </row>
    <row r="76" spans="1:9" x14ac:dyDescent="0.35">
      <c r="A76" t="str">
        <f>_xlfn.XLOOKUP(orders!$A76,orders!$A$2:$A$1001,orders!$A$2:$A$1001,,0)</f>
        <v>RPW-36123-215</v>
      </c>
      <c r="B76" s="10">
        <f>_xlfn.XLOOKUP(orders!$A76,orders!$A$2:$A$1001,orders!$B$2:$B$1001,,0)</f>
        <v>44396</v>
      </c>
      <c r="C76">
        <f>_xlfn.XLOOKUP(B76,orders!$B$2:$B$1001,orders!$M$2:$M$1001,,0)</f>
        <v>17.82</v>
      </c>
      <c r="F76" t="str">
        <v>ANM-16388-634</v>
      </c>
      <c r="G76" s="10">
        <v>44519</v>
      </c>
      <c r="H76">
        <v>9.51</v>
      </c>
      <c r="I76" s="10"/>
    </row>
    <row r="77" spans="1:9" x14ac:dyDescent="0.35">
      <c r="A77" t="str">
        <f>_xlfn.XLOOKUP(orders!$A77,orders!$A$2:$A$1001,orders!$A$2:$A$1001,,0)</f>
        <v>WLL-59044-117</v>
      </c>
      <c r="B77" s="10">
        <f>_xlfn.XLOOKUP(orders!$A77,orders!$A$2:$A$1001,orders!$B$2:$B$1001,,0)</f>
        <v>44400</v>
      </c>
      <c r="C77">
        <f>_xlfn.XLOOKUP(B77,orders!$B$2:$B$1001,orders!$M$2:$M$1001,,0)</f>
        <v>53.699999999999996</v>
      </c>
      <c r="F77" t="str">
        <v>WYL-29300-070</v>
      </c>
      <c r="G77" s="10">
        <v>43754</v>
      </c>
      <c r="H77">
        <v>2.9849999999999999</v>
      </c>
      <c r="I77" s="10"/>
    </row>
    <row r="78" spans="1:9" x14ac:dyDescent="0.35">
      <c r="A78" t="str">
        <f>_xlfn.XLOOKUP(orders!$A78,orders!$A$2:$A$1001,orders!$A$2:$A$1001,,0)</f>
        <v>AWT-22827-563</v>
      </c>
      <c r="B78" s="10">
        <f>_xlfn.XLOOKUP(orders!$A78,orders!$A$2:$A$1001,orders!$B$2:$B$1001,,0)</f>
        <v>43855</v>
      </c>
      <c r="C78">
        <f>_xlfn.XLOOKUP(B78,orders!$B$2:$B$1001,orders!$M$2:$M$1001,,0)</f>
        <v>3.5849999999999995</v>
      </c>
      <c r="F78" t="str">
        <v>JHW-74554-805</v>
      </c>
      <c r="G78" s="10">
        <v>43795</v>
      </c>
      <c r="H78">
        <v>59.699999999999996</v>
      </c>
      <c r="I78" s="10"/>
    </row>
    <row r="79" spans="1:9" x14ac:dyDescent="0.35">
      <c r="A79" t="str">
        <f>_xlfn.XLOOKUP(orders!$A79,orders!$A$2:$A$1001,orders!$A$2:$A$1001,,0)</f>
        <v>QLM-07145-668</v>
      </c>
      <c r="B79" s="10">
        <f>_xlfn.XLOOKUP(orders!$A79,orders!$A$2:$A$1001,orders!$B$2:$B$1001,,0)</f>
        <v>43594</v>
      </c>
      <c r="C79">
        <f>_xlfn.XLOOKUP(B79,orders!$B$2:$B$1001,orders!$M$2:$M$1001,,0)</f>
        <v>7.29</v>
      </c>
      <c r="F79" t="str">
        <v>KYS-27063-603</v>
      </c>
      <c r="G79" s="10">
        <v>43646</v>
      </c>
      <c r="H79">
        <v>136.61999999999998</v>
      </c>
      <c r="I79" s="10"/>
    </row>
    <row r="80" spans="1:9" x14ac:dyDescent="0.35">
      <c r="A80" t="str">
        <f>_xlfn.XLOOKUP(orders!$A80,orders!$A$2:$A$1001,orders!$A$2:$A$1001,,0)</f>
        <v>HVQ-64398-930</v>
      </c>
      <c r="B80" s="10">
        <f>_xlfn.XLOOKUP(orders!$A80,orders!$A$2:$A$1001,orders!$B$2:$B$1001,,0)</f>
        <v>43920</v>
      </c>
      <c r="C80">
        <f>_xlfn.XLOOKUP(B80,orders!$B$2:$B$1001,orders!$M$2:$M$1001,,0)</f>
        <v>40.5</v>
      </c>
      <c r="F80" t="str">
        <v>GAZ-58626-277</v>
      </c>
      <c r="G80" s="10">
        <v>44200</v>
      </c>
      <c r="H80">
        <v>9.51</v>
      </c>
      <c r="I80" s="10"/>
    </row>
    <row r="81" spans="1:9" x14ac:dyDescent="0.35">
      <c r="A81" t="str">
        <f>_xlfn.XLOOKUP(orders!$A81,orders!$A$2:$A$1001,orders!$A$2:$A$1001,,0)</f>
        <v>WRT-40778-247</v>
      </c>
      <c r="B81" s="10">
        <f>_xlfn.XLOOKUP(orders!$A81,orders!$A$2:$A$1001,orders!$B$2:$B$1001,,0)</f>
        <v>44633</v>
      </c>
      <c r="C81">
        <f>_xlfn.XLOOKUP(B81,orders!$B$2:$B$1001,orders!$M$2:$M$1001,,0)</f>
        <v>47.8</v>
      </c>
      <c r="F81" t="str">
        <v>RPJ-37787-335</v>
      </c>
      <c r="G81" s="10">
        <v>44131</v>
      </c>
      <c r="H81">
        <v>77.624999999999986</v>
      </c>
      <c r="I81" s="10"/>
    </row>
    <row r="82" spans="1:9" x14ac:dyDescent="0.35">
      <c r="A82" t="str">
        <f>_xlfn.XLOOKUP(orders!$A82,orders!$A$2:$A$1001,orders!$A$2:$A$1001,,0)</f>
        <v>SUB-13006-125</v>
      </c>
      <c r="B82" s="10">
        <f>_xlfn.XLOOKUP(orders!$A82,orders!$A$2:$A$1001,orders!$B$2:$B$1001,,0)</f>
        <v>43572</v>
      </c>
      <c r="C82">
        <f>_xlfn.XLOOKUP(B82,orders!$B$2:$B$1001,orders!$M$2:$M$1001,,0)</f>
        <v>38.849999999999994</v>
      </c>
      <c r="F82" t="str">
        <v>LEF-83057-763</v>
      </c>
      <c r="G82" s="10">
        <v>44362</v>
      </c>
      <c r="H82">
        <v>21.825000000000003</v>
      </c>
      <c r="I82" s="10"/>
    </row>
    <row r="83" spans="1:9" x14ac:dyDescent="0.35">
      <c r="A83" t="str">
        <f>_xlfn.XLOOKUP(orders!$A83,orders!$A$2:$A$1001,orders!$A$2:$A$1001,,0)</f>
        <v>CQM-49696-263</v>
      </c>
      <c r="B83" s="10">
        <f>_xlfn.XLOOKUP(orders!$A83,orders!$A$2:$A$1001,orders!$B$2:$B$1001,,0)</f>
        <v>43763</v>
      </c>
      <c r="C83">
        <f>_xlfn.XLOOKUP(B83,orders!$B$2:$B$1001,orders!$M$2:$M$1001,,0)</f>
        <v>109.36499999999999</v>
      </c>
      <c r="F83" t="str">
        <v>RPW-36123-215</v>
      </c>
      <c r="G83" s="10">
        <v>44396</v>
      </c>
      <c r="H83">
        <v>17.82</v>
      </c>
      <c r="I83" s="10"/>
    </row>
    <row r="84" spans="1:9" x14ac:dyDescent="0.35">
      <c r="A84" t="str">
        <f>_xlfn.XLOOKUP(orders!$A84,orders!$A$2:$A$1001,orders!$A$2:$A$1001,,0)</f>
        <v>KXN-85094-246</v>
      </c>
      <c r="B84" s="10">
        <f>_xlfn.XLOOKUP(orders!$A84,orders!$A$2:$A$1001,orders!$B$2:$B$1001,,0)</f>
        <v>43721</v>
      </c>
      <c r="C84">
        <f>_xlfn.XLOOKUP(B84,orders!$B$2:$B$1001,orders!$M$2:$M$1001,,0)</f>
        <v>100.39499999999998</v>
      </c>
      <c r="F84" t="str">
        <v>WLL-59044-117</v>
      </c>
      <c r="G84" s="10">
        <v>44400</v>
      </c>
      <c r="H84">
        <v>53.699999999999996</v>
      </c>
      <c r="I84" s="10"/>
    </row>
    <row r="85" spans="1:9" x14ac:dyDescent="0.35">
      <c r="A85" t="str">
        <f>_xlfn.XLOOKUP(orders!$A85,orders!$A$2:$A$1001,orders!$A$2:$A$1001,,0)</f>
        <v>XOQ-12405-419</v>
      </c>
      <c r="B85" s="10">
        <f>_xlfn.XLOOKUP(orders!$A85,orders!$A$2:$A$1001,orders!$B$2:$B$1001,,0)</f>
        <v>43933</v>
      </c>
      <c r="C85">
        <f>_xlfn.XLOOKUP(B85,orders!$B$2:$B$1001,orders!$M$2:$M$1001,,0)</f>
        <v>82.339999999999989</v>
      </c>
      <c r="F85" t="str">
        <v>AWT-22827-563</v>
      </c>
      <c r="G85" s="10">
        <v>43855</v>
      </c>
      <c r="H85">
        <v>3.5849999999999995</v>
      </c>
      <c r="I85" s="10"/>
    </row>
    <row r="86" spans="1:9" x14ac:dyDescent="0.35">
      <c r="A86" t="str">
        <f>_xlfn.XLOOKUP(orders!$A86,orders!$A$2:$A$1001,orders!$A$2:$A$1001,,0)</f>
        <v>HYF-10254-369</v>
      </c>
      <c r="B86" s="10">
        <f>_xlfn.XLOOKUP(orders!$A86,orders!$A$2:$A$1001,orders!$B$2:$B$1001,,0)</f>
        <v>43783</v>
      </c>
      <c r="C86">
        <f>_xlfn.XLOOKUP(B86,orders!$B$2:$B$1001,orders!$M$2:$M$1001,,0)</f>
        <v>9.51</v>
      </c>
      <c r="F86" t="str">
        <v>QLM-07145-668</v>
      </c>
      <c r="G86" s="10">
        <v>43594</v>
      </c>
      <c r="H86">
        <v>7.29</v>
      </c>
      <c r="I86" s="10"/>
    </row>
    <row r="87" spans="1:9" x14ac:dyDescent="0.35">
      <c r="A87" t="str">
        <f>_xlfn.XLOOKUP(orders!$A87,orders!$A$2:$A$1001,orders!$A$2:$A$1001,,0)</f>
        <v>XXJ-47000-307</v>
      </c>
      <c r="B87" s="10">
        <f>_xlfn.XLOOKUP(orders!$A87,orders!$A$2:$A$1001,orders!$B$2:$B$1001,,0)</f>
        <v>43664</v>
      </c>
      <c r="C87">
        <f>_xlfn.XLOOKUP(B87,orders!$B$2:$B$1001,orders!$M$2:$M$1001,,0)</f>
        <v>89.35499999999999</v>
      </c>
      <c r="F87" t="str">
        <v>HVQ-64398-930</v>
      </c>
      <c r="G87" s="10">
        <v>43920</v>
      </c>
      <c r="H87">
        <v>40.5</v>
      </c>
      <c r="I87" s="10"/>
    </row>
    <row r="88" spans="1:9" x14ac:dyDescent="0.35">
      <c r="A88" t="str">
        <f>_xlfn.XLOOKUP(orders!$A88,orders!$A$2:$A$1001,orders!$A$2:$A$1001,,0)</f>
        <v>XXJ-47000-307</v>
      </c>
      <c r="B88" s="10">
        <f>_xlfn.XLOOKUP(orders!$A88,orders!$A$2:$A$1001,orders!$B$2:$B$1001,,0)</f>
        <v>43664</v>
      </c>
      <c r="C88">
        <f>_xlfn.XLOOKUP(B88,orders!$B$2:$B$1001,orders!$M$2:$M$1001,,0)</f>
        <v>89.35499999999999</v>
      </c>
      <c r="F88" t="str">
        <v>WRT-40778-247</v>
      </c>
      <c r="G88" s="10">
        <v>44633</v>
      </c>
      <c r="H88">
        <v>47.8</v>
      </c>
      <c r="I88" s="10"/>
    </row>
    <row r="89" spans="1:9" x14ac:dyDescent="0.35">
      <c r="A89" t="str">
        <f>_xlfn.XLOOKUP(orders!$A89,orders!$A$2:$A$1001,orders!$A$2:$A$1001,,0)</f>
        <v>ZDK-82166-357</v>
      </c>
      <c r="B89" s="10">
        <f>_xlfn.XLOOKUP(orders!$A89,orders!$A$2:$A$1001,orders!$B$2:$B$1001,,0)</f>
        <v>44289</v>
      </c>
      <c r="C89">
        <f>_xlfn.XLOOKUP(B89,orders!$B$2:$B$1001,orders!$M$2:$M$1001,,0)</f>
        <v>33.75</v>
      </c>
      <c r="F89" t="str">
        <v>SUB-13006-125</v>
      </c>
      <c r="G89" s="10">
        <v>43572</v>
      </c>
      <c r="H89">
        <v>38.849999999999994</v>
      </c>
      <c r="I89" s="10"/>
    </row>
    <row r="90" spans="1:9" x14ac:dyDescent="0.35">
      <c r="A90" t="str">
        <f>_xlfn.XLOOKUP(orders!$A90,orders!$A$2:$A$1001,orders!$A$2:$A$1001,,0)</f>
        <v>IHN-19982-362</v>
      </c>
      <c r="B90" s="10">
        <f>_xlfn.XLOOKUP(orders!$A90,orders!$A$2:$A$1001,orders!$B$2:$B$1001,,0)</f>
        <v>44284</v>
      </c>
      <c r="C90">
        <f>_xlfn.XLOOKUP(B90,orders!$B$2:$B$1001,orders!$M$2:$M$1001,,0)</f>
        <v>35.849999999999994</v>
      </c>
      <c r="F90" t="str">
        <v>CQM-49696-263</v>
      </c>
      <c r="G90" s="10">
        <v>43763</v>
      </c>
      <c r="H90">
        <v>109.36499999999999</v>
      </c>
      <c r="I90" s="10"/>
    </row>
    <row r="91" spans="1:9" x14ac:dyDescent="0.35">
      <c r="A91" t="str">
        <f>_xlfn.XLOOKUP(orders!$A91,orders!$A$2:$A$1001,orders!$A$2:$A$1001,,0)</f>
        <v>VMT-10030-889</v>
      </c>
      <c r="B91" s="10">
        <f>_xlfn.XLOOKUP(orders!$A91,orders!$A$2:$A$1001,orders!$B$2:$B$1001,,0)</f>
        <v>44545</v>
      </c>
      <c r="C91">
        <f>_xlfn.XLOOKUP(B91,orders!$B$2:$B$1001,orders!$M$2:$M$1001,,0)</f>
        <v>77.699999999999989</v>
      </c>
      <c r="F91" t="str">
        <v>KXN-85094-246</v>
      </c>
      <c r="G91" s="10">
        <v>43721</v>
      </c>
      <c r="H91">
        <v>100.39499999999998</v>
      </c>
      <c r="I91" s="10"/>
    </row>
    <row r="92" spans="1:9" x14ac:dyDescent="0.35">
      <c r="A92" t="str">
        <f>_xlfn.XLOOKUP(orders!$A92,orders!$A$2:$A$1001,orders!$A$2:$A$1001,,0)</f>
        <v>NHL-11063-100</v>
      </c>
      <c r="B92" s="10">
        <f>_xlfn.XLOOKUP(orders!$A92,orders!$A$2:$A$1001,orders!$B$2:$B$1001,,0)</f>
        <v>43971</v>
      </c>
      <c r="C92">
        <f>_xlfn.XLOOKUP(B92,orders!$B$2:$B$1001,orders!$M$2:$M$1001,,0)</f>
        <v>51.8</v>
      </c>
      <c r="F92" t="str">
        <v>XOQ-12405-419</v>
      </c>
      <c r="G92" s="10">
        <v>43933</v>
      </c>
      <c r="H92">
        <v>82.339999999999989</v>
      </c>
      <c r="I92" s="10"/>
    </row>
    <row r="93" spans="1:9" x14ac:dyDescent="0.35">
      <c r="A93" t="str">
        <f>_xlfn.XLOOKUP(orders!$A93,orders!$A$2:$A$1001,orders!$A$2:$A$1001,,0)</f>
        <v>ROV-87448-086</v>
      </c>
      <c r="B93" s="10">
        <f>_xlfn.XLOOKUP(orders!$A93,orders!$A$2:$A$1001,orders!$B$2:$B$1001,,0)</f>
        <v>44137</v>
      </c>
      <c r="C93">
        <f>_xlfn.XLOOKUP(B93,orders!$B$2:$B$1001,orders!$M$2:$M$1001,,0)</f>
        <v>103.49999999999999</v>
      </c>
      <c r="F93" t="str">
        <v>HYF-10254-369</v>
      </c>
      <c r="G93" s="10">
        <v>43783</v>
      </c>
      <c r="H93">
        <v>9.51</v>
      </c>
      <c r="I93" s="10"/>
    </row>
    <row r="94" spans="1:9" x14ac:dyDescent="0.35">
      <c r="A94" t="str">
        <f>_xlfn.XLOOKUP(orders!$A94,orders!$A$2:$A$1001,orders!$A$2:$A$1001,,0)</f>
        <v>DGY-35773-612</v>
      </c>
      <c r="B94" s="10">
        <f>_xlfn.XLOOKUP(orders!$A94,orders!$A$2:$A$1001,orders!$B$2:$B$1001,,0)</f>
        <v>44037</v>
      </c>
      <c r="C94">
        <f>_xlfn.XLOOKUP(B94,orders!$B$2:$B$1001,orders!$M$2:$M$1001,,0)</f>
        <v>44.55</v>
      </c>
      <c r="F94" t="str">
        <v>XXJ-47000-307</v>
      </c>
      <c r="G94" s="10">
        <v>43664</v>
      </c>
      <c r="H94">
        <v>89.35499999999999</v>
      </c>
      <c r="I94" s="10"/>
    </row>
    <row r="95" spans="1:9" x14ac:dyDescent="0.35">
      <c r="A95" t="str">
        <f>_xlfn.XLOOKUP(orders!$A95,orders!$A$2:$A$1001,orders!$A$2:$A$1001,,0)</f>
        <v>YWH-50638-556</v>
      </c>
      <c r="B95" s="10">
        <f>_xlfn.XLOOKUP(orders!$A95,orders!$A$2:$A$1001,orders!$B$2:$B$1001,,0)</f>
        <v>43538</v>
      </c>
      <c r="C95">
        <f>_xlfn.XLOOKUP(B95,orders!$B$2:$B$1001,orders!$M$2:$M$1001,,0)</f>
        <v>35.64</v>
      </c>
      <c r="F95" t="str">
        <v>XXJ-47000-307</v>
      </c>
      <c r="G95" s="10">
        <v>43664</v>
      </c>
      <c r="H95">
        <v>89.35499999999999</v>
      </c>
      <c r="I95" s="10"/>
    </row>
    <row r="96" spans="1:9" x14ac:dyDescent="0.35">
      <c r="A96" t="str">
        <f>_xlfn.XLOOKUP(orders!$A96,orders!$A$2:$A$1001,orders!$A$2:$A$1001,,0)</f>
        <v>ISL-11200-600</v>
      </c>
      <c r="B96" s="10">
        <f>_xlfn.XLOOKUP(orders!$A96,orders!$A$2:$A$1001,orders!$B$2:$B$1001,,0)</f>
        <v>44014</v>
      </c>
      <c r="C96">
        <f>_xlfn.XLOOKUP(B96,orders!$B$2:$B$1001,orders!$M$2:$M$1001,,0)</f>
        <v>17.91</v>
      </c>
      <c r="F96" t="str">
        <v>ZDK-82166-357</v>
      </c>
      <c r="G96" s="10">
        <v>44289</v>
      </c>
      <c r="H96">
        <v>33.75</v>
      </c>
      <c r="I96" s="10"/>
    </row>
    <row r="97" spans="1:9" x14ac:dyDescent="0.35">
      <c r="A97" t="str">
        <f>_xlfn.XLOOKUP(orders!$A97,orders!$A$2:$A$1001,orders!$A$2:$A$1001,,0)</f>
        <v>LBZ-75997-047</v>
      </c>
      <c r="B97" s="10">
        <f>_xlfn.XLOOKUP(orders!$A97,orders!$A$2:$A$1001,orders!$B$2:$B$1001,,0)</f>
        <v>43816</v>
      </c>
      <c r="C97">
        <f>_xlfn.XLOOKUP(B97,orders!$B$2:$B$1001,orders!$M$2:$M$1001,,0)</f>
        <v>155.24999999999997</v>
      </c>
      <c r="F97" t="str">
        <v>IHN-19982-362</v>
      </c>
      <c r="G97" s="10">
        <v>44284</v>
      </c>
      <c r="H97">
        <v>35.849999999999994</v>
      </c>
      <c r="I97" s="10"/>
    </row>
    <row r="98" spans="1:9" x14ac:dyDescent="0.35">
      <c r="A98" t="str">
        <f>_xlfn.XLOOKUP(orders!$A98,orders!$A$2:$A$1001,orders!$A$2:$A$1001,,0)</f>
        <v>EUH-08089-954</v>
      </c>
      <c r="B98" s="10">
        <f>_xlfn.XLOOKUP(orders!$A98,orders!$A$2:$A$1001,orders!$B$2:$B$1001,,0)</f>
        <v>44171</v>
      </c>
      <c r="C98">
        <f>_xlfn.XLOOKUP(B98,orders!$B$2:$B$1001,orders!$M$2:$M$1001,,0)</f>
        <v>5.97</v>
      </c>
      <c r="F98" t="str">
        <v>VMT-10030-889</v>
      </c>
      <c r="G98" s="10">
        <v>44545</v>
      </c>
      <c r="H98">
        <v>77.699999999999989</v>
      </c>
      <c r="I98" s="10"/>
    </row>
    <row r="99" spans="1:9" x14ac:dyDescent="0.35">
      <c r="A99" t="str">
        <f>_xlfn.XLOOKUP(orders!$A99,orders!$A$2:$A$1001,orders!$A$2:$A$1001,,0)</f>
        <v>BLD-12227-251</v>
      </c>
      <c r="B99" s="10">
        <f>_xlfn.XLOOKUP(orders!$A99,orders!$A$2:$A$1001,orders!$B$2:$B$1001,,0)</f>
        <v>44259</v>
      </c>
      <c r="C99">
        <f>_xlfn.XLOOKUP(B99,orders!$B$2:$B$1001,orders!$M$2:$M$1001,,0)</f>
        <v>13.5</v>
      </c>
      <c r="F99" t="str">
        <v>NHL-11063-100</v>
      </c>
      <c r="G99" s="10">
        <v>43971</v>
      </c>
      <c r="H99">
        <v>51.8</v>
      </c>
      <c r="I99" s="10"/>
    </row>
    <row r="100" spans="1:9" x14ac:dyDescent="0.35">
      <c r="A100" t="str">
        <f>_xlfn.XLOOKUP(orders!$A100,orders!$A$2:$A$1001,orders!$A$2:$A$1001,,0)</f>
        <v>OPY-30711-853</v>
      </c>
      <c r="B100" s="10">
        <f>_xlfn.XLOOKUP(orders!$A100,orders!$A$2:$A$1001,orders!$B$2:$B$1001,,0)</f>
        <v>44394</v>
      </c>
      <c r="C100">
        <f>_xlfn.XLOOKUP(B100,orders!$B$2:$B$1001,orders!$M$2:$M$1001,,0)</f>
        <v>23.774999999999999</v>
      </c>
      <c r="F100" t="str">
        <v>ROV-87448-086</v>
      </c>
      <c r="G100" s="10">
        <v>44137</v>
      </c>
      <c r="H100">
        <v>103.49999999999999</v>
      </c>
      <c r="I100" s="10"/>
    </row>
    <row r="101" spans="1:9" x14ac:dyDescent="0.35">
      <c r="A101" t="str">
        <f>_xlfn.XLOOKUP(orders!$A101,orders!$A$2:$A$1001,orders!$A$2:$A$1001,,0)</f>
        <v>DBC-44122-300</v>
      </c>
      <c r="B101" s="10">
        <f>_xlfn.XLOOKUP(orders!$A101,orders!$A$2:$A$1001,orders!$B$2:$B$1001,,0)</f>
        <v>44139</v>
      </c>
      <c r="C101">
        <f>_xlfn.XLOOKUP(B101,orders!$B$2:$B$1001,orders!$M$2:$M$1001,,0)</f>
        <v>13.095000000000001</v>
      </c>
      <c r="F101" t="str">
        <v>DGY-35773-612</v>
      </c>
      <c r="G101" s="10">
        <v>44037</v>
      </c>
      <c r="H101">
        <v>44.55</v>
      </c>
      <c r="I101" s="10"/>
    </row>
    <row r="102" spans="1:9" x14ac:dyDescent="0.35">
      <c r="A102" t="str">
        <f>_xlfn.XLOOKUP(orders!$A102,orders!$A$2:$A$1001,orders!$A$2:$A$1001,,0)</f>
        <v>FJQ-60035-234</v>
      </c>
      <c r="B102" s="10">
        <f>_xlfn.XLOOKUP(orders!$A102,orders!$A$2:$A$1001,orders!$B$2:$B$1001,,0)</f>
        <v>44291</v>
      </c>
      <c r="C102">
        <f>_xlfn.XLOOKUP(B102,orders!$B$2:$B$1001,orders!$M$2:$M$1001,,0)</f>
        <v>7.77</v>
      </c>
      <c r="F102" t="str">
        <v>YWH-50638-556</v>
      </c>
      <c r="G102" s="10">
        <v>43538</v>
      </c>
      <c r="H102">
        <v>35.64</v>
      </c>
      <c r="I102" s="10"/>
    </row>
    <row r="103" spans="1:9" x14ac:dyDescent="0.35">
      <c r="A103" t="str">
        <f>_xlfn.XLOOKUP(orders!$A103,orders!$A$2:$A$1001,orders!$A$2:$A$1001,,0)</f>
        <v>HSF-66926-425</v>
      </c>
      <c r="B103" s="10">
        <f>_xlfn.XLOOKUP(orders!$A103,orders!$A$2:$A$1001,orders!$B$2:$B$1001,,0)</f>
        <v>43891</v>
      </c>
      <c r="C103">
        <f>_xlfn.XLOOKUP(B103,orders!$B$2:$B$1001,orders!$M$2:$M$1001,,0)</f>
        <v>148.92499999999998</v>
      </c>
      <c r="F103" t="str">
        <v>ISL-11200-600</v>
      </c>
      <c r="G103" s="10">
        <v>44014</v>
      </c>
      <c r="H103">
        <v>17.91</v>
      </c>
      <c r="I103" s="10"/>
    </row>
    <row r="104" spans="1:9" x14ac:dyDescent="0.35">
      <c r="A104" t="str">
        <f>_xlfn.XLOOKUP(orders!$A104,orders!$A$2:$A$1001,orders!$A$2:$A$1001,,0)</f>
        <v>LQG-41416-375</v>
      </c>
      <c r="B104" s="10">
        <f>_xlfn.XLOOKUP(orders!$A104,orders!$A$2:$A$1001,orders!$B$2:$B$1001,,0)</f>
        <v>44488</v>
      </c>
      <c r="C104">
        <f>_xlfn.XLOOKUP(B104,orders!$B$2:$B$1001,orders!$M$2:$M$1001,,0)</f>
        <v>38.849999999999994</v>
      </c>
      <c r="F104" t="str">
        <v>LBZ-75997-047</v>
      </c>
      <c r="G104" s="10">
        <v>43816</v>
      </c>
      <c r="H104">
        <v>155.24999999999997</v>
      </c>
      <c r="I104" s="10"/>
    </row>
    <row r="105" spans="1:9" x14ac:dyDescent="0.35">
      <c r="A105" t="str">
        <f>_xlfn.XLOOKUP(orders!$A105,orders!$A$2:$A$1001,orders!$A$2:$A$1001,,0)</f>
        <v>VZO-97265-841</v>
      </c>
      <c r="B105" s="10">
        <f>_xlfn.XLOOKUP(orders!$A105,orders!$A$2:$A$1001,orders!$B$2:$B$1001,,0)</f>
        <v>44750</v>
      </c>
      <c r="C105">
        <f>_xlfn.XLOOKUP(B105,orders!$B$2:$B$1001,orders!$M$2:$M$1001,,0)</f>
        <v>11.94</v>
      </c>
      <c r="F105" t="str">
        <v>EUH-08089-954</v>
      </c>
      <c r="G105" s="10">
        <v>44171</v>
      </c>
      <c r="H105">
        <v>5.97</v>
      </c>
      <c r="I105" s="10"/>
    </row>
    <row r="106" spans="1:9" x14ac:dyDescent="0.35">
      <c r="A106" t="str">
        <f>_xlfn.XLOOKUP(orders!$A106,orders!$A$2:$A$1001,orders!$A$2:$A$1001,,0)</f>
        <v>MOR-12987-399</v>
      </c>
      <c r="B106" s="10">
        <f>_xlfn.XLOOKUP(orders!$A106,orders!$A$2:$A$1001,orders!$B$2:$B$1001,,0)</f>
        <v>43694</v>
      </c>
      <c r="C106">
        <f>_xlfn.XLOOKUP(B106,orders!$B$2:$B$1001,orders!$M$2:$M$1001,,0)</f>
        <v>87.300000000000011</v>
      </c>
      <c r="F106" t="str">
        <v>BLD-12227-251</v>
      </c>
      <c r="G106" s="10">
        <v>44259</v>
      </c>
      <c r="H106">
        <v>13.5</v>
      </c>
      <c r="I106" s="10"/>
    </row>
    <row r="107" spans="1:9" x14ac:dyDescent="0.35">
      <c r="A107" t="str">
        <f>_xlfn.XLOOKUP(orders!$A107,orders!$A$2:$A$1001,orders!$A$2:$A$1001,,0)</f>
        <v>UOA-23786-489</v>
      </c>
      <c r="B107" s="10">
        <f>_xlfn.XLOOKUP(orders!$A107,orders!$A$2:$A$1001,orders!$B$2:$B$1001,,0)</f>
        <v>43982</v>
      </c>
      <c r="C107">
        <f>_xlfn.XLOOKUP(B107,orders!$B$2:$B$1001,orders!$M$2:$M$1001,,0)</f>
        <v>40.5</v>
      </c>
      <c r="F107" t="str">
        <v>OPY-30711-853</v>
      </c>
      <c r="G107" s="10">
        <v>44394</v>
      </c>
      <c r="H107">
        <v>23.774999999999999</v>
      </c>
      <c r="I107" s="10"/>
    </row>
    <row r="108" spans="1:9" x14ac:dyDescent="0.35">
      <c r="A108" t="str">
        <f>_xlfn.XLOOKUP(orders!$A108,orders!$A$2:$A$1001,orders!$A$2:$A$1001,,0)</f>
        <v>AJL-52941-018</v>
      </c>
      <c r="B108" s="10">
        <f>_xlfn.XLOOKUP(orders!$A108,orders!$A$2:$A$1001,orders!$B$2:$B$1001,,0)</f>
        <v>43956</v>
      </c>
      <c r="C108">
        <f>_xlfn.XLOOKUP(B108,orders!$B$2:$B$1001,orders!$M$2:$M$1001,,0)</f>
        <v>24.3</v>
      </c>
      <c r="F108" t="str">
        <v>DBC-44122-300</v>
      </c>
      <c r="G108" s="10">
        <v>44139</v>
      </c>
      <c r="H108">
        <v>13.095000000000001</v>
      </c>
      <c r="I108" s="10"/>
    </row>
    <row r="109" spans="1:9" x14ac:dyDescent="0.35">
      <c r="A109" t="str">
        <f>_xlfn.XLOOKUP(orders!$A109,orders!$A$2:$A$1001,orders!$A$2:$A$1001,,0)</f>
        <v>XSZ-84273-421</v>
      </c>
      <c r="B109" s="10">
        <f>_xlfn.XLOOKUP(orders!$A109,orders!$A$2:$A$1001,orders!$B$2:$B$1001,,0)</f>
        <v>43569</v>
      </c>
      <c r="C109">
        <f>_xlfn.XLOOKUP(B109,orders!$B$2:$B$1001,orders!$M$2:$M$1001,,0)</f>
        <v>17.91</v>
      </c>
      <c r="F109" t="str">
        <v>FJQ-60035-234</v>
      </c>
      <c r="G109" s="10">
        <v>44291</v>
      </c>
      <c r="H109">
        <v>7.77</v>
      </c>
      <c r="I109" s="10"/>
    </row>
    <row r="110" spans="1:9" x14ac:dyDescent="0.35">
      <c r="A110" t="str">
        <f>_xlfn.XLOOKUP(orders!$A110,orders!$A$2:$A$1001,orders!$A$2:$A$1001,,0)</f>
        <v>NUN-48214-216</v>
      </c>
      <c r="B110" s="10">
        <f>_xlfn.XLOOKUP(orders!$A110,orders!$A$2:$A$1001,orders!$B$2:$B$1001,,0)</f>
        <v>44041</v>
      </c>
      <c r="C110">
        <f>_xlfn.XLOOKUP(B110,orders!$B$2:$B$1001,orders!$M$2:$M$1001,,0)</f>
        <v>27</v>
      </c>
      <c r="F110" t="str">
        <v>HSF-66926-425</v>
      </c>
      <c r="G110" s="10">
        <v>43891</v>
      </c>
      <c r="H110">
        <v>148.92499999999998</v>
      </c>
      <c r="I110" s="10"/>
    </row>
    <row r="111" spans="1:9" x14ac:dyDescent="0.35">
      <c r="A111" t="str">
        <f>_xlfn.XLOOKUP(orders!$A111,orders!$A$2:$A$1001,orders!$A$2:$A$1001,,0)</f>
        <v>AKV-93064-769</v>
      </c>
      <c r="B111" s="10">
        <f>_xlfn.XLOOKUP(orders!$A111,orders!$A$2:$A$1001,orders!$B$2:$B$1001,,0)</f>
        <v>43811</v>
      </c>
      <c r="C111">
        <f>_xlfn.XLOOKUP(B111,orders!$B$2:$B$1001,orders!$M$2:$M$1001,,0)</f>
        <v>7.77</v>
      </c>
      <c r="F111" t="str">
        <v>LQG-41416-375</v>
      </c>
      <c r="G111" s="10">
        <v>44488</v>
      </c>
      <c r="H111">
        <v>38.849999999999994</v>
      </c>
      <c r="I111" s="10"/>
    </row>
    <row r="112" spans="1:9" x14ac:dyDescent="0.35">
      <c r="A112" t="str">
        <f>_xlfn.XLOOKUP(orders!$A112,orders!$A$2:$A$1001,orders!$A$2:$A$1001,,0)</f>
        <v>BRB-40903-533</v>
      </c>
      <c r="B112" s="10">
        <f>_xlfn.XLOOKUP(orders!$A112,orders!$A$2:$A$1001,orders!$B$2:$B$1001,,0)</f>
        <v>44727</v>
      </c>
      <c r="C112">
        <f>_xlfn.XLOOKUP(B112,orders!$B$2:$B$1001,orders!$M$2:$M$1001,,0)</f>
        <v>13.365</v>
      </c>
      <c r="F112" t="str">
        <v>VZO-97265-841</v>
      </c>
      <c r="G112" s="10">
        <v>44750</v>
      </c>
      <c r="H112">
        <v>11.94</v>
      </c>
      <c r="I112" s="10"/>
    </row>
    <row r="113" spans="1:9" x14ac:dyDescent="0.35">
      <c r="A113" t="str">
        <f>_xlfn.XLOOKUP(orders!$A113,orders!$A$2:$A$1001,orders!$A$2:$A$1001,,0)</f>
        <v>GPR-19973-483</v>
      </c>
      <c r="B113" s="10">
        <f>_xlfn.XLOOKUP(orders!$A113,orders!$A$2:$A$1001,orders!$B$2:$B$1001,,0)</f>
        <v>43642</v>
      </c>
      <c r="C113">
        <f>_xlfn.XLOOKUP(B113,orders!$B$2:$B$1001,orders!$M$2:$M$1001,,0)</f>
        <v>26.849999999999994</v>
      </c>
      <c r="F113" t="str">
        <v>MOR-12987-399</v>
      </c>
      <c r="G113" s="10">
        <v>43694</v>
      </c>
      <c r="H113">
        <v>87.300000000000011</v>
      </c>
      <c r="I113" s="10"/>
    </row>
    <row r="114" spans="1:9" x14ac:dyDescent="0.35">
      <c r="A114" t="str">
        <f>_xlfn.XLOOKUP(orders!$A114,orders!$A$2:$A$1001,orders!$A$2:$A$1001,,0)</f>
        <v>XIY-43041-882</v>
      </c>
      <c r="B114" s="10">
        <f>_xlfn.XLOOKUP(orders!$A114,orders!$A$2:$A$1001,orders!$B$2:$B$1001,,0)</f>
        <v>44481</v>
      </c>
      <c r="C114">
        <f>_xlfn.XLOOKUP(B114,orders!$B$2:$B$1001,orders!$M$2:$M$1001,,0)</f>
        <v>11.25</v>
      </c>
      <c r="F114" t="str">
        <v>UOA-23786-489</v>
      </c>
      <c r="G114" s="10">
        <v>43982</v>
      </c>
      <c r="H114">
        <v>40.5</v>
      </c>
      <c r="I114" s="10"/>
    </row>
    <row r="115" spans="1:9" x14ac:dyDescent="0.35">
      <c r="A115" t="str">
        <f>_xlfn.XLOOKUP(orders!$A115,orders!$A$2:$A$1001,orders!$A$2:$A$1001,,0)</f>
        <v>YGY-98425-969</v>
      </c>
      <c r="B115" s="10">
        <f>_xlfn.XLOOKUP(orders!$A115,orders!$A$2:$A$1001,orders!$B$2:$B$1001,,0)</f>
        <v>43556</v>
      </c>
      <c r="C115">
        <f>_xlfn.XLOOKUP(B115,orders!$B$2:$B$1001,orders!$M$2:$M$1001,,0)</f>
        <v>14.55</v>
      </c>
      <c r="F115" t="str">
        <v>AJL-52941-018</v>
      </c>
      <c r="G115" s="10">
        <v>43956</v>
      </c>
      <c r="H115">
        <v>24.3</v>
      </c>
      <c r="I115" s="10"/>
    </row>
    <row r="116" spans="1:9" x14ac:dyDescent="0.35">
      <c r="A116" t="str">
        <f>_xlfn.XLOOKUP(orders!$A116,orders!$A$2:$A$1001,orders!$A$2:$A$1001,,0)</f>
        <v>MSB-08397-648</v>
      </c>
      <c r="B116" s="10">
        <f>_xlfn.XLOOKUP(orders!$A116,orders!$A$2:$A$1001,orders!$B$2:$B$1001,,0)</f>
        <v>44265</v>
      </c>
      <c r="C116">
        <f>_xlfn.XLOOKUP(B116,orders!$B$2:$B$1001,orders!$M$2:$M$1001,,0)</f>
        <v>14.339999999999998</v>
      </c>
      <c r="F116" t="str">
        <v>XSZ-84273-421</v>
      </c>
      <c r="G116" s="10">
        <v>43569</v>
      </c>
      <c r="H116">
        <v>17.91</v>
      </c>
      <c r="I116" s="10"/>
    </row>
    <row r="117" spans="1:9" x14ac:dyDescent="0.35">
      <c r="A117" t="str">
        <f>_xlfn.XLOOKUP(orders!$A117,orders!$A$2:$A$1001,orders!$A$2:$A$1001,,0)</f>
        <v>WDR-06028-345</v>
      </c>
      <c r="B117" s="10">
        <f>_xlfn.XLOOKUP(orders!$A117,orders!$A$2:$A$1001,orders!$B$2:$B$1001,,0)</f>
        <v>43693</v>
      </c>
      <c r="C117">
        <f>_xlfn.XLOOKUP(B117,orders!$B$2:$B$1001,orders!$M$2:$M$1001,,0)</f>
        <v>15.85</v>
      </c>
      <c r="F117" t="str">
        <v>NUN-48214-216</v>
      </c>
      <c r="G117" s="10">
        <v>44041</v>
      </c>
      <c r="H117">
        <v>27</v>
      </c>
      <c r="I117" s="10"/>
    </row>
    <row r="118" spans="1:9" x14ac:dyDescent="0.35">
      <c r="A118" t="str">
        <f>_xlfn.XLOOKUP(orders!$A118,orders!$A$2:$A$1001,orders!$A$2:$A$1001,,0)</f>
        <v>MXM-42948-061</v>
      </c>
      <c r="B118" s="10">
        <f>_xlfn.XLOOKUP(orders!$A118,orders!$A$2:$A$1001,orders!$B$2:$B$1001,,0)</f>
        <v>44054</v>
      </c>
      <c r="C118">
        <f>_xlfn.XLOOKUP(B118,orders!$B$2:$B$1001,orders!$M$2:$M$1001,,0)</f>
        <v>19.02</v>
      </c>
      <c r="F118" t="str">
        <v>AKV-93064-769</v>
      </c>
      <c r="G118" s="10">
        <v>43811</v>
      </c>
      <c r="H118">
        <v>7.77</v>
      </c>
      <c r="I118" s="10"/>
    </row>
    <row r="119" spans="1:9" x14ac:dyDescent="0.35">
      <c r="A119" t="str">
        <f>_xlfn.XLOOKUP(orders!$A119,orders!$A$2:$A$1001,orders!$A$2:$A$1001,,0)</f>
        <v>MGQ-98961-173</v>
      </c>
      <c r="B119" s="10">
        <f>_xlfn.XLOOKUP(orders!$A119,orders!$A$2:$A$1001,orders!$B$2:$B$1001,,0)</f>
        <v>44656</v>
      </c>
      <c r="C119">
        <f>_xlfn.XLOOKUP(B119,orders!$B$2:$B$1001,orders!$M$2:$M$1001,,0)</f>
        <v>11.654999999999999</v>
      </c>
      <c r="F119" t="str">
        <v>BRB-40903-533</v>
      </c>
      <c r="G119" s="10">
        <v>44727</v>
      </c>
      <c r="H119">
        <v>13.365</v>
      </c>
      <c r="I119" s="10"/>
    </row>
    <row r="120" spans="1:9" x14ac:dyDescent="0.35">
      <c r="A120" t="str">
        <f>_xlfn.XLOOKUP(orders!$A120,orders!$A$2:$A$1001,orders!$A$2:$A$1001,,0)</f>
        <v>RFH-64349-897</v>
      </c>
      <c r="B120" s="10">
        <f>_xlfn.XLOOKUP(orders!$A120,orders!$A$2:$A$1001,orders!$B$2:$B$1001,,0)</f>
        <v>43760</v>
      </c>
      <c r="C120">
        <f>_xlfn.XLOOKUP(B120,orders!$B$2:$B$1001,orders!$M$2:$M$1001,,0)</f>
        <v>21.87</v>
      </c>
      <c r="F120" t="str">
        <v>GPR-19973-483</v>
      </c>
      <c r="G120" s="10">
        <v>43642</v>
      </c>
      <c r="H120">
        <v>26.849999999999994</v>
      </c>
      <c r="I120" s="10"/>
    </row>
    <row r="121" spans="1:9" x14ac:dyDescent="0.35">
      <c r="A121" t="str">
        <f>_xlfn.XLOOKUP(orders!$A121,orders!$A$2:$A$1001,orders!$A$2:$A$1001,,0)</f>
        <v>TKL-20738-660</v>
      </c>
      <c r="B121" s="10">
        <f>_xlfn.XLOOKUP(orders!$A121,orders!$A$2:$A$1001,orders!$B$2:$B$1001,,0)</f>
        <v>44471</v>
      </c>
      <c r="C121">
        <f>_xlfn.XLOOKUP(B121,orders!$B$2:$B$1001,orders!$M$2:$M$1001,,0)</f>
        <v>4.125</v>
      </c>
      <c r="F121" t="str">
        <v>XIY-43041-882</v>
      </c>
      <c r="G121" s="10">
        <v>44481</v>
      </c>
      <c r="H121">
        <v>11.25</v>
      </c>
      <c r="I121" s="10"/>
    </row>
    <row r="122" spans="1:9" x14ac:dyDescent="0.35">
      <c r="A122" t="str">
        <f>_xlfn.XLOOKUP(orders!$A122,orders!$A$2:$A$1001,orders!$A$2:$A$1001,,0)</f>
        <v>TKL-20738-660</v>
      </c>
      <c r="B122" s="10">
        <f>_xlfn.XLOOKUP(orders!$A122,orders!$A$2:$A$1001,orders!$B$2:$B$1001,,0)</f>
        <v>44471</v>
      </c>
      <c r="C122">
        <f>_xlfn.XLOOKUP(B122,orders!$B$2:$B$1001,orders!$M$2:$M$1001,,0)</f>
        <v>4.125</v>
      </c>
      <c r="F122" t="str">
        <v>YGY-98425-969</v>
      </c>
      <c r="G122" s="10">
        <v>43556</v>
      </c>
      <c r="H122">
        <v>14.55</v>
      </c>
      <c r="I122" s="10"/>
    </row>
    <row r="123" spans="1:9" x14ac:dyDescent="0.35">
      <c r="A123" t="str">
        <f>_xlfn.XLOOKUP(orders!$A123,orders!$A$2:$A$1001,orders!$A$2:$A$1001,,0)</f>
        <v>TKL-20738-660</v>
      </c>
      <c r="B123" s="10">
        <f>_xlfn.XLOOKUP(orders!$A123,orders!$A$2:$A$1001,orders!$B$2:$B$1001,,0)</f>
        <v>44471</v>
      </c>
      <c r="C123">
        <f>_xlfn.XLOOKUP(B123,orders!$B$2:$B$1001,orders!$M$2:$M$1001,,0)</f>
        <v>4.125</v>
      </c>
      <c r="F123" t="str">
        <v>MSB-08397-648</v>
      </c>
      <c r="G123" s="10">
        <v>44265</v>
      </c>
      <c r="H123">
        <v>14.339999999999998</v>
      </c>
      <c r="I123" s="10"/>
    </row>
    <row r="124" spans="1:9" x14ac:dyDescent="0.35">
      <c r="A124" t="str">
        <f>_xlfn.XLOOKUP(orders!$A124,orders!$A$2:$A$1001,orders!$A$2:$A$1001,,0)</f>
        <v>GOW-03198-575</v>
      </c>
      <c r="B124" s="10">
        <f>_xlfn.XLOOKUP(orders!$A124,orders!$A$2:$A$1001,orders!$B$2:$B$1001,,0)</f>
        <v>44268</v>
      </c>
      <c r="C124">
        <f>_xlfn.XLOOKUP(B124,orders!$B$2:$B$1001,orders!$M$2:$M$1001,,0)</f>
        <v>23.88</v>
      </c>
      <c r="F124" t="str">
        <v>WDR-06028-345</v>
      </c>
      <c r="G124" s="10">
        <v>43693</v>
      </c>
      <c r="H124">
        <v>15.85</v>
      </c>
      <c r="I124" s="10"/>
    </row>
    <row r="125" spans="1:9" x14ac:dyDescent="0.35">
      <c r="A125" t="str">
        <f>_xlfn.XLOOKUP(orders!$A125,orders!$A$2:$A$1001,orders!$A$2:$A$1001,,0)</f>
        <v>QJB-90477-635</v>
      </c>
      <c r="B125" s="10">
        <f>_xlfn.XLOOKUP(orders!$A125,orders!$A$2:$A$1001,orders!$B$2:$B$1001,,0)</f>
        <v>44724</v>
      </c>
      <c r="C125">
        <f>_xlfn.XLOOKUP(B125,orders!$B$2:$B$1001,orders!$M$2:$M$1001,,0)</f>
        <v>145.82</v>
      </c>
      <c r="F125" t="str">
        <v>MXM-42948-061</v>
      </c>
      <c r="G125" s="10">
        <v>44054</v>
      </c>
      <c r="H125">
        <v>19.02</v>
      </c>
      <c r="I125" s="10"/>
    </row>
    <row r="126" spans="1:9" x14ac:dyDescent="0.35">
      <c r="A126" t="str">
        <f>_xlfn.XLOOKUP(orders!$A126,orders!$A$2:$A$1001,orders!$A$2:$A$1001,,0)</f>
        <v>MWP-46239-785</v>
      </c>
      <c r="B126" s="10">
        <f>_xlfn.XLOOKUP(orders!$A126,orders!$A$2:$A$1001,orders!$B$2:$B$1001,,0)</f>
        <v>43582</v>
      </c>
      <c r="C126">
        <f>_xlfn.XLOOKUP(B126,orders!$B$2:$B$1001,orders!$M$2:$M$1001,,0)</f>
        <v>21.825000000000003</v>
      </c>
      <c r="F126" t="str">
        <v>MGQ-98961-173</v>
      </c>
      <c r="G126" s="10">
        <v>44656</v>
      </c>
      <c r="H126">
        <v>11.654999999999999</v>
      </c>
      <c r="I126" s="10"/>
    </row>
    <row r="127" spans="1:9" x14ac:dyDescent="0.35">
      <c r="A127" t="str">
        <f>_xlfn.XLOOKUP(orders!$A127,orders!$A$2:$A$1001,orders!$A$2:$A$1001,,0)</f>
        <v>QDV-03406-248</v>
      </c>
      <c r="B127" s="10">
        <f>_xlfn.XLOOKUP(orders!$A127,orders!$A$2:$A$1001,orders!$B$2:$B$1001,,0)</f>
        <v>43608</v>
      </c>
      <c r="C127">
        <f>_xlfn.XLOOKUP(B127,orders!$B$2:$B$1001,orders!$M$2:$M$1001,,0)</f>
        <v>26.19</v>
      </c>
      <c r="F127" t="str">
        <v>RFH-64349-897</v>
      </c>
      <c r="G127" s="10">
        <v>43760</v>
      </c>
      <c r="H127">
        <v>21.87</v>
      </c>
      <c r="I127" s="10"/>
    </row>
    <row r="128" spans="1:9" x14ac:dyDescent="0.35">
      <c r="A128" t="str">
        <f>_xlfn.XLOOKUP(orders!$A128,orders!$A$2:$A$1001,orders!$A$2:$A$1001,,0)</f>
        <v>GPH-40635-105</v>
      </c>
      <c r="B128" s="10">
        <f>_xlfn.XLOOKUP(orders!$A128,orders!$A$2:$A$1001,orders!$B$2:$B$1001,,0)</f>
        <v>44026</v>
      </c>
      <c r="C128">
        <f>_xlfn.XLOOKUP(B128,orders!$B$2:$B$1001,orders!$M$2:$M$1001,,0)</f>
        <v>11.25</v>
      </c>
      <c r="F128" t="str">
        <v>TKL-20738-660</v>
      </c>
      <c r="G128" s="10">
        <v>44471</v>
      </c>
      <c r="H128">
        <v>4.125</v>
      </c>
      <c r="I128" s="10"/>
    </row>
    <row r="129" spans="1:9" x14ac:dyDescent="0.35">
      <c r="A129" t="str">
        <f>_xlfn.XLOOKUP(orders!$A129,orders!$A$2:$A$1001,orders!$A$2:$A$1001,,0)</f>
        <v>JOM-80930-071</v>
      </c>
      <c r="B129" s="10">
        <f>_xlfn.XLOOKUP(orders!$A129,orders!$A$2:$A$1001,orders!$B$2:$B$1001,,0)</f>
        <v>44510</v>
      </c>
      <c r="C129">
        <f>_xlfn.XLOOKUP(B129,orders!$B$2:$B$1001,orders!$M$2:$M$1001,,0)</f>
        <v>77.699999999999989</v>
      </c>
      <c r="F129" t="str">
        <v>TKL-20738-660</v>
      </c>
      <c r="G129" s="10">
        <v>44471</v>
      </c>
      <c r="H129">
        <v>4.125</v>
      </c>
      <c r="I129" s="10"/>
    </row>
    <row r="130" spans="1:9" x14ac:dyDescent="0.35">
      <c r="A130" t="str">
        <f>_xlfn.XLOOKUP(orders!$A130,orders!$A$2:$A$1001,orders!$A$2:$A$1001,,0)</f>
        <v>OIL-26493-755</v>
      </c>
      <c r="B130" s="10">
        <f>_xlfn.XLOOKUP(orders!$A130,orders!$A$2:$A$1001,orders!$B$2:$B$1001,,0)</f>
        <v>44439</v>
      </c>
      <c r="C130">
        <f>_xlfn.XLOOKUP(B130,orders!$B$2:$B$1001,orders!$M$2:$M$1001,,0)</f>
        <v>6.75</v>
      </c>
      <c r="F130" t="str">
        <v>TKL-20738-660</v>
      </c>
      <c r="G130" s="10">
        <v>44471</v>
      </c>
      <c r="H130">
        <v>4.125</v>
      </c>
      <c r="I130" s="10"/>
    </row>
    <row r="131" spans="1:9" x14ac:dyDescent="0.35">
      <c r="A131" t="str">
        <f>_xlfn.XLOOKUP(orders!$A131,orders!$A$2:$A$1001,orders!$A$2:$A$1001,,0)</f>
        <v>CYV-13426-645</v>
      </c>
      <c r="B131" s="10">
        <f>_xlfn.XLOOKUP(orders!$A131,orders!$A$2:$A$1001,orders!$B$2:$B$1001,,0)</f>
        <v>43652</v>
      </c>
      <c r="C131">
        <f>_xlfn.XLOOKUP(B131,orders!$B$2:$B$1001,orders!$M$2:$M$1001,,0)</f>
        <v>12.15</v>
      </c>
      <c r="F131" t="str">
        <v>GOW-03198-575</v>
      </c>
      <c r="G131" s="10">
        <v>44268</v>
      </c>
      <c r="H131">
        <v>23.88</v>
      </c>
      <c r="I131" s="10"/>
    </row>
    <row r="132" spans="1:9" x14ac:dyDescent="0.35">
      <c r="A132" t="str">
        <f>_xlfn.XLOOKUP(orders!$A132,orders!$A$2:$A$1001,orders!$A$2:$A$1001,,0)</f>
        <v>WRP-39846-614</v>
      </c>
      <c r="B132" s="10">
        <f>_xlfn.XLOOKUP(orders!$A132,orders!$A$2:$A$1001,orders!$B$2:$B$1001,,0)</f>
        <v>44624</v>
      </c>
      <c r="C132">
        <f>_xlfn.XLOOKUP(B132,orders!$B$2:$B$1001,orders!$M$2:$M$1001,,0)</f>
        <v>89.35499999999999</v>
      </c>
      <c r="F132" t="str">
        <v>QJB-90477-635</v>
      </c>
      <c r="G132" s="10">
        <v>44724</v>
      </c>
      <c r="H132">
        <v>145.82</v>
      </c>
      <c r="I132" s="10"/>
    </row>
    <row r="133" spans="1:9" x14ac:dyDescent="0.35">
      <c r="A133" t="str">
        <f>_xlfn.XLOOKUP(orders!$A133,orders!$A$2:$A$1001,orders!$A$2:$A$1001,,0)</f>
        <v>VDZ-76673-968</v>
      </c>
      <c r="B133" s="10">
        <f>_xlfn.XLOOKUP(orders!$A133,orders!$A$2:$A$1001,orders!$B$2:$B$1001,,0)</f>
        <v>44196</v>
      </c>
      <c r="C133">
        <f>_xlfn.XLOOKUP(B133,orders!$B$2:$B$1001,orders!$M$2:$M$1001,,0)</f>
        <v>14.58</v>
      </c>
      <c r="F133" t="str">
        <v>MWP-46239-785</v>
      </c>
      <c r="G133" s="10">
        <v>43582</v>
      </c>
      <c r="H133">
        <v>21.825000000000003</v>
      </c>
      <c r="I133" s="10"/>
    </row>
    <row r="134" spans="1:9" x14ac:dyDescent="0.35">
      <c r="A134" t="str">
        <f>_xlfn.XLOOKUP(orders!$A134,orders!$A$2:$A$1001,orders!$A$2:$A$1001,,0)</f>
        <v>VTV-03546-175</v>
      </c>
      <c r="B134" s="10">
        <f>_xlfn.XLOOKUP(orders!$A134,orders!$A$2:$A$1001,orders!$B$2:$B$1001,,0)</f>
        <v>44043</v>
      </c>
      <c r="C134">
        <f>_xlfn.XLOOKUP(B134,orders!$B$2:$B$1001,orders!$M$2:$M$1001,,0)</f>
        <v>148.92499999999998</v>
      </c>
      <c r="F134" t="str">
        <v>QDV-03406-248</v>
      </c>
      <c r="G134" s="10">
        <v>43608</v>
      </c>
      <c r="H134">
        <v>26.19</v>
      </c>
      <c r="I134" s="10"/>
    </row>
    <row r="135" spans="1:9" x14ac:dyDescent="0.35">
      <c r="A135" t="str">
        <f>_xlfn.XLOOKUP(orders!$A135,orders!$A$2:$A$1001,orders!$A$2:$A$1001,,0)</f>
        <v>GHR-72274-715</v>
      </c>
      <c r="B135" s="10">
        <f>_xlfn.XLOOKUP(orders!$A135,orders!$A$2:$A$1001,orders!$B$2:$B$1001,,0)</f>
        <v>44340</v>
      </c>
      <c r="C135">
        <f>_xlfn.XLOOKUP(B135,orders!$B$2:$B$1001,orders!$M$2:$M$1001,,0)</f>
        <v>12.95</v>
      </c>
      <c r="F135" t="str">
        <v>GPH-40635-105</v>
      </c>
      <c r="G135" s="10">
        <v>44026</v>
      </c>
      <c r="H135">
        <v>11.25</v>
      </c>
      <c r="I135" s="10"/>
    </row>
    <row r="136" spans="1:9" x14ac:dyDescent="0.35">
      <c r="A136" t="str">
        <f>_xlfn.XLOOKUP(orders!$A136,orders!$A$2:$A$1001,orders!$A$2:$A$1001,,0)</f>
        <v>ZGK-97262-313</v>
      </c>
      <c r="B136" s="10">
        <f>_xlfn.XLOOKUP(orders!$A136,orders!$A$2:$A$1001,orders!$B$2:$B$1001,,0)</f>
        <v>44758</v>
      </c>
      <c r="C136">
        <f>_xlfn.XLOOKUP(B136,orders!$B$2:$B$1001,orders!$M$2:$M$1001,,0)</f>
        <v>94.874999999999986</v>
      </c>
      <c r="F136" t="str">
        <v>JOM-80930-071</v>
      </c>
      <c r="G136" s="10">
        <v>44510</v>
      </c>
      <c r="H136">
        <v>77.699999999999989</v>
      </c>
      <c r="I136" s="10"/>
    </row>
    <row r="137" spans="1:9" x14ac:dyDescent="0.35">
      <c r="A137" t="str">
        <f>_xlfn.XLOOKUP(orders!$A137,orders!$A$2:$A$1001,orders!$A$2:$A$1001,,0)</f>
        <v>ZFS-30776-804</v>
      </c>
      <c r="B137" s="10">
        <f>_xlfn.XLOOKUP(orders!$A137,orders!$A$2:$A$1001,orders!$B$2:$B$1001,,0)</f>
        <v>44232</v>
      </c>
      <c r="C137">
        <f>_xlfn.XLOOKUP(B137,orders!$B$2:$B$1001,orders!$M$2:$M$1001,,0)</f>
        <v>38.849999999999994</v>
      </c>
      <c r="F137" t="str">
        <v>OIL-26493-755</v>
      </c>
      <c r="G137" s="10">
        <v>44439</v>
      </c>
      <c r="H137">
        <v>6.75</v>
      </c>
      <c r="I137" s="10"/>
    </row>
    <row r="138" spans="1:9" x14ac:dyDescent="0.35">
      <c r="A138" t="str">
        <f>_xlfn.XLOOKUP(orders!$A138,orders!$A$2:$A$1001,orders!$A$2:$A$1001,,0)</f>
        <v>QUU-91729-492</v>
      </c>
      <c r="B138" s="10">
        <f>_xlfn.XLOOKUP(orders!$A138,orders!$A$2:$A$1001,orders!$B$2:$B$1001,,0)</f>
        <v>44406</v>
      </c>
      <c r="C138">
        <f>_xlfn.XLOOKUP(B138,orders!$B$2:$B$1001,orders!$M$2:$M$1001,,0)</f>
        <v>11.94</v>
      </c>
      <c r="F138" t="str">
        <v>CYV-13426-645</v>
      </c>
      <c r="G138" s="10">
        <v>43652</v>
      </c>
      <c r="H138">
        <v>12.15</v>
      </c>
      <c r="I138" s="10"/>
    </row>
    <row r="139" spans="1:9" x14ac:dyDescent="0.35">
      <c r="A139" t="str">
        <f>_xlfn.XLOOKUP(orders!$A139,orders!$A$2:$A$1001,orders!$A$2:$A$1001,,0)</f>
        <v>PVI-72795-960</v>
      </c>
      <c r="B139" s="10">
        <f>_xlfn.XLOOKUP(orders!$A139,orders!$A$2:$A$1001,orders!$B$2:$B$1001,,0)</f>
        <v>44637</v>
      </c>
      <c r="C139">
        <f>_xlfn.XLOOKUP(B139,orders!$B$2:$B$1001,orders!$M$2:$M$1001,,0)</f>
        <v>102.46499999999997</v>
      </c>
      <c r="F139" t="str">
        <v>WRP-39846-614</v>
      </c>
      <c r="G139" s="10">
        <v>44624</v>
      </c>
      <c r="H139">
        <v>89.35499999999999</v>
      </c>
      <c r="I139" s="10"/>
    </row>
    <row r="140" spans="1:9" x14ac:dyDescent="0.35">
      <c r="A140" t="str">
        <f>_xlfn.XLOOKUP(orders!$A140,orders!$A$2:$A$1001,orders!$A$2:$A$1001,,0)</f>
        <v>PPP-78935-365</v>
      </c>
      <c r="B140" s="10">
        <f>_xlfn.XLOOKUP(orders!$A140,orders!$A$2:$A$1001,orders!$B$2:$B$1001,,0)</f>
        <v>44238</v>
      </c>
      <c r="C140">
        <f>_xlfn.XLOOKUP(B140,orders!$B$2:$B$1001,orders!$M$2:$M$1001,,0)</f>
        <v>48.6</v>
      </c>
      <c r="F140" t="str">
        <v>VDZ-76673-968</v>
      </c>
      <c r="G140" s="10">
        <v>44196</v>
      </c>
      <c r="H140">
        <v>14.58</v>
      </c>
      <c r="I140" s="10"/>
    </row>
    <row r="141" spans="1:9" x14ac:dyDescent="0.35">
      <c r="A141" t="str">
        <f>_xlfn.XLOOKUP(orders!$A141,orders!$A$2:$A$1001,orders!$A$2:$A$1001,,0)</f>
        <v>JUO-34131-517</v>
      </c>
      <c r="B141" s="10">
        <f>_xlfn.XLOOKUP(orders!$A141,orders!$A$2:$A$1001,orders!$B$2:$B$1001,,0)</f>
        <v>43509</v>
      </c>
      <c r="C141">
        <f>_xlfn.XLOOKUP(B141,orders!$B$2:$B$1001,orders!$M$2:$M$1001,,0)</f>
        <v>77.699999999999989</v>
      </c>
      <c r="F141" t="str">
        <v>VTV-03546-175</v>
      </c>
      <c r="G141" s="10">
        <v>44043</v>
      </c>
      <c r="H141">
        <v>148.92499999999998</v>
      </c>
      <c r="I141" s="10"/>
    </row>
    <row r="142" spans="1:9" x14ac:dyDescent="0.35">
      <c r="A142" t="str">
        <f>_xlfn.XLOOKUP(orders!$A142,orders!$A$2:$A$1001,orders!$A$2:$A$1001,,0)</f>
        <v>ZJE-89333-489</v>
      </c>
      <c r="B142" s="10">
        <f>_xlfn.XLOOKUP(orders!$A142,orders!$A$2:$A$1001,orders!$B$2:$B$1001,,0)</f>
        <v>44694</v>
      </c>
      <c r="C142">
        <f>_xlfn.XLOOKUP(B142,orders!$B$2:$B$1001,orders!$M$2:$M$1001,,0)</f>
        <v>29.784999999999997</v>
      </c>
      <c r="F142" t="str">
        <v>GHR-72274-715</v>
      </c>
      <c r="G142" s="10">
        <v>44340</v>
      </c>
      <c r="H142">
        <v>12.95</v>
      </c>
      <c r="I142" s="10"/>
    </row>
    <row r="143" spans="1:9" x14ac:dyDescent="0.35">
      <c r="A143" t="str">
        <f>_xlfn.XLOOKUP(orders!$A143,orders!$A$2:$A$1001,orders!$A$2:$A$1001,,0)</f>
        <v>LOO-35324-159</v>
      </c>
      <c r="B143" s="10">
        <f>_xlfn.XLOOKUP(orders!$A143,orders!$A$2:$A$1001,orders!$B$2:$B$1001,,0)</f>
        <v>43970</v>
      </c>
      <c r="C143">
        <f>_xlfn.XLOOKUP(B143,orders!$B$2:$B$1001,orders!$M$2:$M$1001,,0)</f>
        <v>15.54</v>
      </c>
      <c r="F143" t="str">
        <v>ZGK-97262-313</v>
      </c>
      <c r="G143" s="10">
        <v>44758</v>
      </c>
      <c r="H143">
        <v>94.874999999999986</v>
      </c>
      <c r="I143" s="10"/>
    </row>
    <row r="144" spans="1:9" x14ac:dyDescent="0.35">
      <c r="A144" t="str">
        <f>_xlfn.XLOOKUP(orders!$A144,orders!$A$2:$A$1001,orders!$A$2:$A$1001,,0)</f>
        <v>JBQ-93412-846</v>
      </c>
      <c r="B144" s="10">
        <f>_xlfn.XLOOKUP(orders!$A144,orders!$A$2:$A$1001,orders!$B$2:$B$1001,,0)</f>
        <v>44678</v>
      </c>
      <c r="C144">
        <f>_xlfn.XLOOKUP(B144,orders!$B$2:$B$1001,orders!$M$2:$M$1001,,0)</f>
        <v>136.61999999999998</v>
      </c>
      <c r="F144" t="str">
        <v>ZFS-30776-804</v>
      </c>
      <c r="G144" s="10">
        <v>44232</v>
      </c>
      <c r="H144">
        <v>38.849999999999994</v>
      </c>
      <c r="I144" s="10"/>
    </row>
    <row r="145" spans="1:9" x14ac:dyDescent="0.35">
      <c r="A145" t="str">
        <f>_xlfn.XLOOKUP(orders!$A145,orders!$A$2:$A$1001,orders!$A$2:$A$1001,,0)</f>
        <v>EHX-66333-637</v>
      </c>
      <c r="B145" s="10">
        <f>_xlfn.XLOOKUP(orders!$A145,orders!$A$2:$A$1001,orders!$B$2:$B$1001,,0)</f>
        <v>44083</v>
      </c>
      <c r="C145">
        <f>_xlfn.XLOOKUP(B145,orders!$B$2:$B$1001,orders!$M$2:$M$1001,,0)</f>
        <v>17.46</v>
      </c>
      <c r="F145" t="str">
        <v>QUU-91729-492</v>
      </c>
      <c r="G145" s="10">
        <v>44406</v>
      </c>
      <c r="H145">
        <v>11.94</v>
      </c>
      <c r="I145" s="10"/>
    </row>
    <row r="146" spans="1:9" x14ac:dyDescent="0.35">
      <c r="A146" t="str">
        <f>_xlfn.XLOOKUP(orders!$A146,orders!$A$2:$A$1001,orders!$A$2:$A$1001,,0)</f>
        <v>WXG-25759-236</v>
      </c>
      <c r="B146" s="10">
        <f>_xlfn.XLOOKUP(orders!$A146,orders!$A$2:$A$1001,orders!$B$2:$B$1001,,0)</f>
        <v>44265</v>
      </c>
      <c r="C146">
        <f>_xlfn.XLOOKUP(B146,orders!$B$2:$B$1001,orders!$M$2:$M$1001,,0)</f>
        <v>14.339999999999998</v>
      </c>
      <c r="F146" t="str">
        <v>PVI-72795-960</v>
      </c>
      <c r="G146" s="10">
        <v>44637</v>
      </c>
      <c r="H146">
        <v>102.46499999999997</v>
      </c>
      <c r="I146" s="10"/>
    </row>
    <row r="147" spans="1:9" x14ac:dyDescent="0.35">
      <c r="A147" t="str">
        <f>_xlfn.XLOOKUP(orders!$A147,orders!$A$2:$A$1001,orders!$A$2:$A$1001,,0)</f>
        <v>QNA-31113-984</v>
      </c>
      <c r="B147" s="10">
        <f>_xlfn.XLOOKUP(orders!$A147,orders!$A$2:$A$1001,orders!$B$2:$B$1001,,0)</f>
        <v>43562</v>
      </c>
      <c r="C147">
        <f>_xlfn.XLOOKUP(B147,orders!$B$2:$B$1001,orders!$M$2:$M$1001,,0)</f>
        <v>17.46</v>
      </c>
      <c r="F147" t="str">
        <v>PPP-78935-365</v>
      </c>
      <c r="G147" s="10">
        <v>44238</v>
      </c>
      <c r="H147">
        <v>48.6</v>
      </c>
      <c r="I147" s="10"/>
    </row>
    <row r="148" spans="1:9" x14ac:dyDescent="0.35">
      <c r="A148" t="str">
        <f>_xlfn.XLOOKUP(orders!$A148,orders!$A$2:$A$1001,orders!$A$2:$A$1001,,0)</f>
        <v>ZWI-52029-159</v>
      </c>
      <c r="B148" s="10">
        <f>_xlfn.XLOOKUP(orders!$A148,orders!$A$2:$A$1001,orders!$B$2:$B$1001,,0)</f>
        <v>44024</v>
      </c>
      <c r="C148">
        <f>_xlfn.XLOOKUP(B148,orders!$B$2:$B$1001,orders!$M$2:$M$1001,,0)</f>
        <v>43.650000000000006</v>
      </c>
      <c r="F148" t="str">
        <v>JUO-34131-517</v>
      </c>
      <c r="G148" s="10">
        <v>43509</v>
      </c>
      <c r="H148">
        <v>77.699999999999989</v>
      </c>
      <c r="I148" s="10"/>
    </row>
    <row r="149" spans="1:9" x14ac:dyDescent="0.35">
      <c r="A149" t="str">
        <f>_xlfn.XLOOKUP(orders!$A149,orders!$A$2:$A$1001,orders!$A$2:$A$1001,,0)</f>
        <v>ZWI-52029-159</v>
      </c>
      <c r="B149" s="10">
        <f>_xlfn.XLOOKUP(orders!$A149,orders!$A$2:$A$1001,orders!$B$2:$B$1001,,0)</f>
        <v>44024</v>
      </c>
      <c r="C149">
        <f>_xlfn.XLOOKUP(B149,orders!$B$2:$B$1001,orders!$M$2:$M$1001,,0)</f>
        <v>43.650000000000006</v>
      </c>
      <c r="F149" t="str">
        <v>ZJE-89333-489</v>
      </c>
      <c r="G149" s="10">
        <v>44694</v>
      </c>
      <c r="H149">
        <v>29.784999999999997</v>
      </c>
      <c r="I149" s="10"/>
    </row>
    <row r="150" spans="1:9" x14ac:dyDescent="0.35">
      <c r="A150" t="str">
        <f>_xlfn.XLOOKUP(orders!$A150,orders!$A$2:$A$1001,orders!$A$2:$A$1001,,0)</f>
        <v>DFS-49954-707</v>
      </c>
      <c r="B150" s="10">
        <f>_xlfn.XLOOKUP(orders!$A150,orders!$A$2:$A$1001,orders!$B$2:$B$1001,,0)</f>
        <v>44551</v>
      </c>
      <c r="C150">
        <f>_xlfn.XLOOKUP(B150,orders!$B$2:$B$1001,orders!$M$2:$M$1001,,0)</f>
        <v>18.225000000000001</v>
      </c>
      <c r="F150" t="str">
        <v>LOO-35324-159</v>
      </c>
      <c r="G150" s="10">
        <v>43970</v>
      </c>
      <c r="H150">
        <v>15.54</v>
      </c>
      <c r="I150" s="10"/>
    </row>
    <row r="151" spans="1:9" x14ac:dyDescent="0.35">
      <c r="A151" t="str">
        <f>_xlfn.XLOOKUP(orders!$A151,orders!$A$2:$A$1001,orders!$A$2:$A$1001,,0)</f>
        <v>VYP-89830-878</v>
      </c>
      <c r="B151" s="10">
        <f>_xlfn.XLOOKUP(orders!$A151,orders!$A$2:$A$1001,orders!$B$2:$B$1001,,0)</f>
        <v>44108</v>
      </c>
      <c r="C151">
        <f>_xlfn.XLOOKUP(B151,orders!$B$2:$B$1001,orders!$M$2:$M$1001,,0)</f>
        <v>51.749999999999993</v>
      </c>
      <c r="F151" t="str">
        <v>JBQ-93412-846</v>
      </c>
      <c r="G151" s="10">
        <v>44678</v>
      </c>
      <c r="H151">
        <v>136.61999999999998</v>
      </c>
      <c r="I151" s="10"/>
    </row>
    <row r="152" spans="1:9" x14ac:dyDescent="0.35">
      <c r="A152" t="str">
        <f>_xlfn.XLOOKUP(orders!$A152,orders!$A$2:$A$1001,orders!$A$2:$A$1001,,0)</f>
        <v>AMT-40418-362</v>
      </c>
      <c r="B152" s="10">
        <f>_xlfn.XLOOKUP(orders!$A152,orders!$A$2:$A$1001,orders!$B$2:$B$1001,,0)</f>
        <v>44051</v>
      </c>
      <c r="C152">
        <f>_xlfn.XLOOKUP(B152,orders!$B$2:$B$1001,orders!$M$2:$M$1001,,0)</f>
        <v>12.95</v>
      </c>
      <c r="F152" t="str">
        <v>EHX-66333-637</v>
      </c>
      <c r="G152" s="10">
        <v>44083</v>
      </c>
      <c r="H152">
        <v>17.46</v>
      </c>
      <c r="I152" s="10"/>
    </row>
    <row r="153" spans="1:9" x14ac:dyDescent="0.35">
      <c r="A153" t="str">
        <f>_xlfn.XLOOKUP(orders!$A153,orders!$A$2:$A$1001,orders!$A$2:$A$1001,,0)</f>
        <v>NFQ-23241-793</v>
      </c>
      <c r="B153" s="10">
        <f>_xlfn.XLOOKUP(orders!$A153,orders!$A$2:$A$1001,orders!$B$2:$B$1001,,0)</f>
        <v>44115</v>
      </c>
      <c r="C153">
        <f>_xlfn.XLOOKUP(B153,orders!$B$2:$B$1001,orders!$M$2:$M$1001,,0)</f>
        <v>33.75</v>
      </c>
      <c r="F153" t="str">
        <v>WXG-25759-236</v>
      </c>
      <c r="G153" s="10">
        <v>44265</v>
      </c>
      <c r="H153">
        <v>14.339999999999998</v>
      </c>
      <c r="I153" s="10"/>
    </row>
    <row r="154" spans="1:9" x14ac:dyDescent="0.35">
      <c r="A154" t="str">
        <f>_xlfn.XLOOKUP(orders!$A154,orders!$A$2:$A$1001,orders!$A$2:$A$1001,,0)</f>
        <v>JQK-64922-985</v>
      </c>
      <c r="B154" s="10">
        <f>_xlfn.XLOOKUP(orders!$A154,orders!$A$2:$A$1001,orders!$B$2:$B$1001,,0)</f>
        <v>44510</v>
      </c>
      <c r="C154">
        <f>_xlfn.XLOOKUP(B154,orders!$B$2:$B$1001,orders!$M$2:$M$1001,,0)</f>
        <v>77.699999999999989</v>
      </c>
      <c r="F154" t="str">
        <v>QNA-31113-984</v>
      </c>
      <c r="G154" s="10">
        <v>43562</v>
      </c>
      <c r="H154">
        <v>17.46</v>
      </c>
      <c r="I154" s="10"/>
    </row>
    <row r="155" spans="1:9" x14ac:dyDescent="0.35">
      <c r="A155" t="str">
        <f>_xlfn.XLOOKUP(orders!$A155,orders!$A$2:$A$1001,orders!$A$2:$A$1001,,0)</f>
        <v>YET-17732-678</v>
      </c>
      <c r="B155" s="10">
        <f>_xlfn.XLOOKUP(orders!$A155,orders!$A$2:$A$1001,orders!$B$2:$B$1001,,0)</f>
        <v>44367</v>
      </c>
      <c r="C155">
        <f>_xlfn.XLOOKUP(B155,orders!$B$2:$B$1001,orders!$M$2:$M$1001,,0)</f>
        <v>2.6849999999999996</v>
      </c>
      <c r="F155" t="str">
        <v>ZWI-52029-159</v>
      </c>
      <c r="G155" s="10">
        <v>44024</v>
      </c>
      <c r="H155">
        <v>43.650000000000006</v>
      </c>
      <c r="I155" s="10"/>
    </row>
    <row r="156" spans="1:9" x14ac:dyDescent="0.35">
      <c r="A156" t="str">
        <f>_xlfn.XLOOKUP(orders!$A156,orders!$A$2:$A$1001,orders!$A$2:$A$1001,,0)</f>
        <v>NKW-24945-846</v>
      </c>
      <c r="B156" s="10">
        <f>_xlfn.XLOOKUP(orders!$A156,orders!$A$2:$A$1001,orders!$B$2:$B$1001,,0)</f>
        <v>44473</v>
      </c>
      <c r="C156">
        <f>_xlfn.XLOOKUP(B156,orders!$B$2:$B$1001,orders!$M$2:$M$1001,,0)</f>
        <v>72.91</v>
      </c>
      <c r="F156" t="str">
        <v>ZWI-52029-159</v>
      </c>
      <c r="G156" s="10">
        <v>44024</v>
      </c>
      <c r="H156">
        <v>43.650000000000006</v>
      </c>
      <c r="I156" s="10"/>
    </row>
    <row r="157" spans="1:9" x14ac:dyDescent="0.35">
      <c r="A157" t="str">
        <f>_xlfn.XLOOKUP(orders!$A157,orders!$A$2:$A$1001,orders!$A$2:$A$1001,,0)</f>
        <v>VKA-82720-513</v>
      </c>
      <c r="B157" s="10">
        <f>_xlfn.XLOOKUP(orders!$A157,orders!$A$2:$A$1001,orders!$B$2:$B$1001,,0)</f>
        <v>43640</v>
      </c>
      <c r="C157">
        <f>_xlfn.XLOOKUP(B157,orders!$B$2:$B$1001,orders!$M$2:$M$1001,,0)</f>
        <v>155.24999999999997</v>
      </c>
      <c r="F157" t="str">
        <v>DFS-49954-707</v>
      </c>
      <c r="G157" s="10">
        <v>44551</v>
      </c>
      <c r="H157">
        <v>18.225000000000001</v>
      </c>
      <c r="I157" s="10"/>
    </row>
    <row r="158" spans="1:9" x14ac:dyDescent="0.35">
      <c r="A158" t="str">
        <f>_xlfn.XLOOKUP(orders!$A158,orders!$A$2:$A$1001,orders!$A$2:$A$1001,,0)</f>
        <v>THA-60599-417</v>
      </c>
      <c r="B158" s="10">
        <f>_xlfn.XLOOKUP(orders!$A158,orders!$A$2:$A$1001,orders!$B$2:$B$1001,,0)</f>
        <v>43764</v>
      </c>
      <c r="C158">
        <f>_xlfn.XLOOKUP(B158,orders!$B$2:$B$1001,orders!$M$2:$M$1001,,0)</f>
        <v>77.624999999999986</v>
      </c>
      <c r="F158" t="str">
        <v>VYP-89830-878</v>
      </c>
      <c r="G158" s="10">
        <v>44108</v>
      </c>
      <c r="H158">
        <v>51.749999999999993</v>
      </c>
      <c r="I158" s="10"/>
    </row>
    <row r="159" spans="1:9" x14ac:dyDescent="0.35">
      <c r="A159" t="str">
        <f>_xlfn.XLOOKUP(orders!$A159,orders!$A$2:$A$1001,orders!$A$2:$A$1001,,0)</f>
        <v>MEK-39769-035</v>
      </c>
      <c r="B159" s="10">
        <f>_xlfn.XLOOKUP(orders!$A159,orders!$A$2:$A$1001,orders!$B$2:$B$1001,,0)</f>
        <v>44374</v>
      </c>
      <c r="C159">
        <f>_xlfn.XLOOKUP(B159,orders!$B$2:$B$1001,orders!$M$2:$M$1001,,0)</f>
        <v>61.754999999999995</v>
      </c>
      <c r="F159" t="str">
        <v>AMT-40418-362</v>
      </c>
      <c r="G159" s="10">
        <v>44051</v>
      </c>
      <c r="H159">
        <v>12.95</v>
      </c>
      <c r="I159" s="10"/>
    </row>
    <row r="160" spans="1:9" x14ac:dyDescent="0.35">
      <c r="A160" t="str">
        <f>_xlfn.XLOOKUP(orders!$A160,orders!$A$2:$A$1001,orders!$A$2:$A$1001,,0)</f>
        <v>JAF-18294-750</v>
      </c>
      <c r="B160" s="10">
        <f>_xlfn.XLOOKUP(orders!$A160,orders!$A$2:$A$1001,orders!$B$2:$B$1001,,0)</f>
        <v>43714</v>
      </c>
      <c r="C160">
        <f>_xlfn.XLOOKUP(B160,orders!$B$2:$B$1001,orders!$M$2:$M$1001,,0)</f>
        <v>123.50999999999999</v>
      </c>
      <c r="F160" t="str">
        <v>NFQ-23241-793</v>
      </c>
      <c r="G160" s="10">
        <v>44115</v>
      </c>
      <c r="H160">
        <v>33.75</v>
      </c>
      <c r="I160" s="10"/>
    </row>
    <row r="161" spans="1:9" x14ac:dyDescent="0.35">
      <c r="A161" t="str">
        <f>_xlfn.XLOOKUP(orders!$A161,orders!$A$2:$A$1001,orders!$A$2:$A$1001,,0)</f>
        <v>TME-59627-221</v>
      </c>
      <c r="B161" s="10">
        <f>_xlfn.XLOOKUP(orders!$A161,orders!$A$2:$A$1001,orders!$B$2:$B$1001,,0)</f>
        <v>44316</v>
      </c>
      <c r="C161">
        <f>_xlfn.XLOOKUP(B161,orders!$B$2:$B$1001,orders!$M$2:$M$1001,,0)</f>
        <v>218.73</v>
      </c>
      <c r="F161" t="str">
        <v>JQK-64922-985</v>
      </c>
      <c r="G161" s="10">
        <v>44510</v>
      </c>
      <c r="H161">
        <v>77.699999999999989</v>
      </c>
      <c r="I161" s="10"/>
    </row>
    <row r="162" spans="1:9" x14ac:dyDescent="0.35">
      <c r="A162" t="str">
        <f>_xlfn.XLOOKUP(orders!$A162,orders!$A$2:$A$1001,orders!$A$2:$A$1001,,0)</f>
        <v>UDG-65353-824</v>
      </c>
      <c r="B162" s="10">
        <f>_xlfn.XLOOKUP(orders!$A162,orders!$A$2:$A$1001,orders!$B$2:$B$1001,,0)</f>
        <v>43837</v>
      </c>
      <c r="C162">
        <f>_xlfn.XLOOKUP(B162,orders!$B$2:$B$1001,orders!$M$2:$M$1001,,0)</f>
        <v>33</v>
      </c>
      <c r="F162" t="str">
        <v>YET-17732-678</v>
      </c>
      <c r="G162" s="10">
        <v>44367</v>
      </c>
      <c r="H162">
        <v>2.6849999999999996</v>
      </c>
      <c r="I162" s="10"/>
    </row>
    <row r="163" spans="1:9" x14ac:dyDescent="0.35">
      <c r="A163" t="str">
        <f>_xlfn.XLOOKUP(orders!$A163,orders!$A$2:$A$1001,orders!$A$2:$A$1001,,0)</f>
        <v>ENQ-42923-176</v>
      </c>
      <c r="B163" s="10">
        <f>_xlfn.XLOOKUP(orders!$A163,orders!$A$2:$A$1001,orders!$B$2:$B$1001,,0)</f>
        <v>44207</v>
      </c>
      <c r="C163">
        <f>_xlfn.XLOOKUP(B163,orders!$B$2:$B$1001,orders!$M$2:$M$1001,,0)</f>
        <v>23.31</v>
      </c>
      <c r="F163" t="str">
        <v>NKW-24945-846</v>
      </c>
      <c r="G163" s="10">
        <v>44473</v>
      </c>
      <c r="H163">
        <v>72.91</v>
      </c>
      <c r="I163" s="10"/>
    </row>
    <row r="164" spans="1:9" x14ac:dyDescent="0.35">
      <c r="A164" t="str">
        <f>_xlfn.XLOOKUP(orders!$A164,orders!$A$2:$A$1001,orders!$A$2:$A$1001,,0)</f>
        <v>CBT-55781-720</v>
      </c>
      <c r="B164" s="10">
        <f>_xlfn.XLOOKUP(orders!$A164,orders!$A$2:$A$1001,orders!$B$2:$B$1001,,0)</f>
        <v>44515</v>
      </c>
      <c r="C164">
        <f>_xlfn.XLOOKUP(B164,orders!$B$2:$B$1001,orders!$M$2:$M$1001,,0)</f>
        <v>21.87</v>
      </c>
      <c r="F164" t="str">
        <v>VKA-82720-513</v>
      </c>
      <c r="G164" s="10">
        <v>43640</v>
      </c>
      <c r="H164">
        <v>155.24999999999997</v>
      </c>
      <c r="I164" s="10"/>
    </row>
    <row r="165" spans="1:9" x14ac:dyDescent="0.35">
      <c r="A165" t="str">
        <f>_xlfn.XLOOKUP(orders!$A165,orders!$A$2:$A$1001,orders!$A$2:$A$1001,,0)</f>
        <v>NEU-86533-016</v>
      </c>
      <c r="B165" s="10">
        <f>_xlfn.XLOOKUP(orders!$A165,orders!$A$2:$A$1001,orders!$B$2:$B$1001,,0)</f>
        <v>43619</v>
      </c>
      <c r="C165">
        <f>_xlfn.XLOOKUP(B165,orders!$B$2:$B$1001,orders!$M$2:$M$1001,,0)</f>
        <v>16.11</v>
      </c>
      <c r="F165" t="str">
        <v>THA-60599-417</v>
      </c>
      <c r="G165" s="10">
        <v>43764</v>
      </c>
      <c r="H165">
        <v>77.624999999999986</v>
      </c>
      <c r="I165" s="10"/>
    </row>
    <row r="166" spans="1:9" x14ac:dyDescent="0.35">
      <c r="A166" t="str">
        <f>_xlfn.XLOOKUP(orders!$A166,orders!$A$2:$A$1001,orders!$A$2:$A$1001,,0)</f>
        <v>BYU-58154-603</v>
      </c>
      <c r="B166" s="10">
        <f>_xlfn.XLOOKUP(orders!$A166,orders!$A$2:$A$1001,orders!$B$2:$B$1001,,0)</f>
        <v>44182</v>
      </c>
      <c r="C166">
        <f>_xlfn.XLOOKUP(B166,orders!$B$2:$B$1001,orders!$M$2:$M$1001,,0)</f>
        <v>29.16</v>
      </c>
      <c r="F166" t="str">
        <v>MEK-39769-035</v>
      </c>
      <c r="G166" s="10">
        <v>44374</v>
      </c>
      <c r="H166">
        <v>61.754999999999995</v>
      </c>
      <c r="I166" s="10"/>
    </row>
    <row r="167" spans="1:9" x14ac:dyDescent="0.35">
      <c r="A167" t="str">
        <f>_xlfn.XLOOKUP(orders!$A167,orders!$A$2:$A$1001,orders!$A$2:$A$1001,,0)</f>
        <v>EHJ-05910-257</v>
      </c>
      <c r="B167" s="10">
        <f>_xlfn.XLOOKUP(orders!$A167,orders!$A$2:$A$1001,orders!$B$2:$B$1001,,0)</f>
        <v>44234</v>
      </c>
      <c r="C167">
        <f>_xlfn.XLOOKUP(B167,orders!$B$2:$B$1001,orders!$M$2:$M$1001,,0)</f>
        <v>53.699999999999996</v>
      </c>
      <c r="F167" t="str">
        <v>JAF-18294-750</v>
      </c>
      <c r="G167" s="10">
        <v>43714</v>
      </c>
      <c r="H167">
        <v>123.50999999999999</v>
      </c>
      <c r="I167" s="10"/>
    </row>
    <row r="168" spans="1:9" x14ac:dyDescent="0.35">
      <c r="A168" t="str">
        <f>_xlfn.XLOOKUP(orders!$A168,orders!$A$2:$A$1001,orders!$A$2:$A$1001,,0)</f>
        <v>EIL-44855-309</v>
      </c>
      <c r="B168" s="10">
        <f>_xlfn.XLOOKUP(orders!$A168,orders!$A$2:$A$1001,orders!$B$2:$B$1001,,0)</f>
        <v>44270</v>
      </c>
      <c r="C168">
        <f>_xlfn.XLOOKUP(B168,orders!$B$2:$B$1001,orders!$M$2:$M$1001,,0)</f>
        <v>26.849999999999994</v>
      </c>
      <c r="F168" t="str">
        <v>TME-59627-221</v>
      </c>
      <c r="G168" s="10">
        <v>44316</v>
      </c>
      <c r="H168">
        <v>218.73</v>
      </c>
      <c r="I168" s="10"/>
    </row>
    <row r="169" spans="1:9" x14ac:dyDescent="0.35">
      <c r="A169" t="str">
        <f>_xlfn.XLOOKUP(orders!$A169,orders!$A$2:$A$1001,orders!$A$2:$A$1001,,0)</f>
        <v>HCA-87224-420</v>
      </c>
      <c r="B169" s="10">
        <f>_xlfn.XLOOKUP(orders!$A169,orders!$A$2:$A$1001,orders!$B$2:$B$1001,,0)</f>
        <v>44777</v>
      </c>
      <c r="C169">
        <f>_xlfn.XLOOKUP(B169,orders!$B$2:$B$1001,orders!$M$2:$M$1001,,0)</f>
        <v>41.25</v>
      </c>
      <c r="F169" t="str">
        <v>UDG-65353-824</v>
      </c>
      <c r="G169" s="10">
        <v>43837</v>
      </c>
      <c r="H169">
        <v>33</v>
      </c>
      <c r="I169" s="10"/>
    </row>
    <row r="170" spans="1:9" x14ac:dyDescent="0.35">
      <c r="A170" t="str">
        <f>_xlfn.XLOOKUP(orders!$A170,orders!$A$2:$A$1001,orders!$A$2:$A$1001,,0)</f>
        <v>ABO-29054-365</v>
      </c>
      <c r="B170" s="10">
        <f>_xlfn.XLOOKUP(orders!$A170,orders!$A$2:$A$1001,orders!$B$2:$B$1001,,0)</f>
        <v>43484</v>
      </c>
      <c r="C170">
        <f>_xlfn.XLOOKUP(B170,orders!$B$2:$B$1001,orders!$M$2:$M$1001,,0)</f>
        <v>40.5</v>
      </c>
      <c r="F170" t="str">
        <v>ENQ-42923-176</v>
      </c>
      <c r="G170" s="10">
        <v>44207</v>
      </c>
      <c r="H170">
        <v>23.31</v>
      </c>
      <c r="I170" s="10"/>
    </row>
    <row r="171" spans="1:9" x14ac:dyDescent="0.35">
      <c r="A171" t="str">
        <f>_xlfn.XLOOKUP(orders!$A171,orders!$A$2:$A$1001,orders!$A$2:$A$1001,,0)</f>
        <v>TKN-58485-031</v>
      </c>
      <c r="B171" s="10">
        <f>_xlfn.XLOOKUP(orders!$A171,orders!$A$2:$A$1001,orders!$B$2:$B$1001,,0)</f>
        <v>44643</v>
      </c>
      <c r="C171">
        <f>_xlfn.XLOOKUP(B171,orders!$B$2:$B$1001,orders!$M$2:$M$1001,,0)</f>
        <v>17.899999999999999</v>
      </c>
      <c r="F171" t="str">
        <v>CBT-55781-720</v>
      </c>
      <c r="G171" s="10">
        <v>44515</v>
      </c>
      <c r="H171">
        <v>21.87</v>
      </c>
      <c r="I171" s="10"/>
    </row>
    <row r="172" spans="1:9" x14ac:dyDescent="0.35">
      <c r="A172" t="str">
        <f>_xlfn.XLOOKUP(orders!$A172,orders!$A$2:$A$1001,orders!$A$2:$A$1001,,0)</f>
        <v>RCK-04069-371</v>
      </c>
      <c r="B172" s="10">
        <f>_xlfn.XLOOKUP(orders!$A172,orders!$A$2:$A$1001,orders!$B$2:$B$1001,,0)</f>
        <v>44476</v>
      </c>
      <c r="C172">
        <f>_xlfn.XLOOKUP(B172,orders!$B$2:$B$1001,orders!$M$2:$M$1001,,0)</f>
        <v>68.309999999999988</v>
      </c>
      <c r="F172" t="str">
        <v>NEU-86533-016</v>
      </c>
      <c r="G172" s="10">
        <v>43619</v>
      </c>
      <c r="H172">
        <v>16.11</v>
      </c>
      <c r="I172" s="10"/>
    </row>
    <row r="173" spans="1:9" x14ac:dyDescent="0.35">
      <c r="A173" t="str">
        <f>_xlfn.XLOOKUP(orders!$A173,orders!$A$2:$A$1001,orders!$A$2:$A$1001,,0)</f>
        <v>IRJ-67095-738</v>
      </c>
      <c r="B173" s="10">
        <f>_xlfn.XLOOKUP(orders!$A173,orders!$A$2:$A$1001,orders!$B$2:$B$1001,,0)</f>
        <v>43544</v>
      </c>
      <c r="C173">
        <f>_xlfn.XLOOKUP(B173,orders!$B$2:$B$1001,orders!$M$2:$M$1001,,0)</f>
        <v>20.25</v>
      </c>
      <c r="F173" t="str">
        <v>BYU-58154-603</v>
      </c>
      <c r="G173" s="10">
        <v>44182</v>
      </c>
      <c r="H173">
        <v>29.16</v>
      </c>
      <c r="I173" s="10"/>
    </row>
    <row r="174" spans="1:9" x14ac:dyDescent="0.35">
      <c r="A174" t="str">
        <f>_xlfn.XLOOKUP(orders!$A174,orders!$A$2:$A$1001,orders!$A$2:$A$1001,,0)</f>
        <v>VEA-31961-977</v>
      </c>
      <c r="B174" s="10">
        <f>_xlfn.XLOOKUP(orders!$A174,orders!$A$2:$A$1001,orders!$B$2:$B$1001,,0)</f>
        <v>44545</v>
      </c>
      <c r="C174">
        <f>_xlfn.XLOOKUP(B174,orders!$B$2:$B$1001,orders!$M$2:$M$1001,,0)</f>
        <v>77.699999999999989</v>
      </c>
      <c r="F174" t="str">
        <v>EHJ-05910-257</v>
      </c>
      <c r="G174" s="10">
        <v>44234</v>
      </c>
      <c r="H174">
        <v>53.699999999999996</v>
      </c>
      <c r="I174" s="10"/>
    </row>
    <row r="175" spans="1:9" x14ac:dyDescent="0.35">
      <c r="A175" t="str">
        <f>_xlfn.XLOOKUP(orders!$A175,orders!$A$2:$A$1001,orders!$A$2:$A$1001,,0)</f>
        <v>BAF-42286-205</v>
      </c>
      <c r="B175" s="10">
        <f>_xlfn.XLOOKUP(orders!$A175,orders!$A$2:$A$1001,orders!$B$2:$B$1001,,0)</f>
        <v>44720</v>
      </c>
      <c r="C175">
        <f>_xlfn.XLOOKUP(B175,orders!$B$2:$B$1001,orders!$M$2:$M$1001,,0)</f>
        <v>91.539999999999992</v>
      </c>
      <c r="F175" t="str">
        <v>EIL-44855-309</v>
      </c>
      <c r="G175" s="10">
        <v>44270</v>
      </c>
      <c r="H175">
        <v>26.849999999999994</v>
      </c>
      <c r="I175" s="10"/>
    </row>
    <row r="176" spans="1:9" x14ac:dyDescent="0.35">
      <c r="A176" t="str">
        <f>_xlfn.XLOOKUP(orders!$A176,orders!$A$2:$A$1001,orders!$A$2:$A$1001,,0)</f>
        <v>WOR-52762-511</v>
      </c>
      <c r="B176" s="10">
        <f>_xlfn.XLOOKUP(orders!$A176,orders!$A$2:$A$1001,orders!$B$2:$B$1001,,0)</f>
        <v>43813</v>
      </c>
      <c r="C176">
        <f>_xlfn.XLOOKUP(B176,orders!$B$2:$B$1001,orders!$M$2:$M$1001,,0)</f>
        <v>204.92999999999995</v>
      </c>
      <c r="F176" t="str">
        <v>HCA-87224-420</v>
      </c>
      <c r="G176" s="10">
        <v>44777</v>
      </c>
      <c r="H176">
        <v>41.25</v>
      </c>
      <c r="I176" s="10"/>
    </row>
    <row r="177" spans="1:9" x14ac:dyDescent="0.35">
      <c r="A177" t="str">
        <f>_xlfn.XLOOKUP(orders!$A177,orders!$A$2:$A$1001,orders!$A$2:$A$1001,,0)</f>
        <v>ZWK-03995-815</v>
      </c>
      <c r="B177" s="10">
        <f>_xlfn.XLOOKUP(orders!$A177,orders!$A$2:$A$1001,orders!$B$2:$B$1001,,0)</f>
        <v>44296</v>
      </c>
      <c r="C177">
        <f>_xlfn.XLOOKUP(B177,orders!$B$2:$B$1001,orders!$M$2:$M$1001,,0)</f>
        <v>63.249999999999993</v>
      </c>
      <c r="F177" t="str">
        <v>ABO-29054-365</v>
      </c>
      <c r="G177" s="10">
        <v>43484</v>
      </c>
      <c r="H177">
        <v>40.5</v>
      </c>
      <c r="I177" s="10"/>
    </row>
    <row r="178" spans="1:9" x14ac:dyDescent="0.35">
      <c r="A178" t="str">
        <f>_xlfn.XLOOKUP(orders!$A178,orders!$A$2:$A$1001,orders!$A$2:$A$1001,,0)</f>
        <v>CKF-43291-846</v>
      </c>
      <c r="B178" s="10">
        <f>_xlfn.XLOOKUP(orders!$A178,orders!$A$2:$A$1001,orders!$B$2:$B$1001,,0)</f>
        <v>43900</v>
      </c>
      <c r="C178">
        <f>_xlfn.XLOOKUP(B178,orders!$B$2:$B$1001,orders!$M$2:$M$1001,,0)</f>
        <v>34.154999999999994</v>
      </c>
      <c r="F178" t="str">
        <v>TKN-58485-031</v>
      </c>
      <c r="G178" s="10">
        <v>44643</v>
      </c>
      <c r="H178">
        <v>17.899999999999999</v>
      </c>
      <c r="I178" s="10"/>
    </row>
    <row r="179" spans="1:9" x14ac:dyDescent="0.35">
      <c r="A179" t="str">
        <f>_xlfn.XLOOKUP(orders!$A179,orders!$A$2:$A$1001,orders!$A$2:$A$1001,,0)</f>
        <v>RMW-74160-339</v>
      </c>
      <c r="B179" s="10">
        <f>_xlfn.XLOOKUP(orders!$A179,orders!$A$2:$A$1001,orders!$B$2:$B$1001,,0)</f>
        <v>44120</v>
      </c>
      <c r="C179">
        <f>_xlfn.XLOOKUP(B179,orders!$B$2:$B$1001,orders!$M$2:$M$1001,,0)</f>
        <v>109.93999999999998</v>
      </c>
      <c r="F179" t="str">
        <v>RCK-04069-371</v>
      </c>
      <c r="G179" s="10">
        <v>44476</v>
      </c>
      <c r="H179">
        <v>68.309999999999988</v>
      </c>
      <c r="I179" s="10"/>
    </row>
    <row r="180" spans="1:9" x14ac:dyDescent="0.35">
      <c r="A180" t="str">
        <f>_xlfn.XLOOKUP(orders!$A180,orders!$A$2:$A$1001,orders!$A$2:$A$1001,,0)</f>
        <v>FMT-94584-786</v>
      </c>
      <c r="B180" s="10">
        <f>_xlfn.XLOOKUP(orders!$A180,orders!$A$2:$A$1001,orders!$B$2:$B$1001,,0)</f>
        <v>43746</v>
      </c>
      <c r="C180">
        <f>_xlfn.XLOOKUP(B180,orders!$B$2:$B$1001,orders!$M$2:$M$1001,,0)</f>
        <v>16.875</v>
      </c>
      <c r="F180" t="str">
        <v>IRJ-67095-738</v>
      </c>
      <c r="G180" s="10">
        <v>43544</v>
      </c>
      <c r="H180">
        <v>20.25</v>
      </c>
      <c r="I180" s="10"/>
    </row>
    <row r="181" spans="1:9" x14ac:dyDescent="0.35">
      <c r="A181" t="str">
        <f>_xlfn.XLOOKUP(orders!$A181,orders!$A$2:$A$1001,orders!$A$2:$A$1001,,0)</f>
        <v>NWT-78222-575</v>
      </c>
      <c r="B181" s="10">
        <f>_xlfn.XLOOKUP(orders!$A181,orders!$A$2:$A$1001,orders!$B$2:$B$1001,,0)</f>
        <v>43830</v>
      </c>
      <c r="C181">
        <f>_xlfn.XLOOKUP(B181,orders!$B$2:$B$1001,orders!$M$2:$M$1001,,0)</f>
        <v>2.9849999999999999</v>
      </c>
      <c r="F181" t="str">
        <v>VEA-31961-977</v>
      </c>
      <c r="G181" s="10">
        <v>44545</v>
      </c>
      <c r="H181">
        <v>77.699999999999989</v>
      </c>
      <c r="I181" s="10"/>
    </row>
    <row r="182" spans="1:9" x14ac:dyDescent="0.35">
      <c r="A182" t="str">
        <f>_xlfn.XLOOKUP(orders!$A182,orders!$A$2:$A$1001,orders!$A$2:$A$1001,,0)</f>
        <v>EOI-02511-919</v>
      </c>
      <c r="B182" s="10">
        <f>_xlfn.XLOOKUP(orders!$A182,orders!$A$2:$A$1001,orders!$B$2:$B$1001,,0)</f>
        <v>43910</v>
      </c>
      <c r="C182">
        <f>_xlfn.XLOOKUP(B182,orders!$B$2:$B$1001,orders!$M$2:$M$1001,,0)</f>
        <v>22.274999999999999</v>
      </c>
      <c r="F182" t="str">
        <v>BAF-42286-205</v>
      </c>
      <c r="G182" s="10">
        <v>44720</v>
      </c>
      <c r="H182">
        <v>91.539999999999992</v>
      </c>
      <c r="I182" s="10"/>
    </row>
    <row r="183" spans="1:9" x14ac:dyDescent="0.35">
      <c r="A183" t="str">
        <f>_xlfn.XLOOKUP(orders!$A183,orders!$A$2:$A$1001,orders!$A$2:$A$1001,,0)</f>
        <v>EOI-02511-919</v>
      </c>
      <c r="B183" s="10">
        <f>_xlfn.XLOOKUP(orders!$A183,orders!$A$2:$A$1001,orders!$B$2:$B$1001,,0)</f>
        <v>43910</v>
      </c>
      <c r="C183">
        <f>_xlfn.XLOOKUP(B183,orders!$B$2:$B$1001,orders!$M$2:$M$1001,,0)</f>
        <v>22.274999999999999</v>
      </c>
      <c r="F183" t="str">
        <v>WOR-52762-511</v>
      </c>
      <c r="G183" s="10">
        <v>43813</v>
      </c>
      <c r="H183">
        <v>204.92999999999995</v>
      </c>
      <c r="I183" s="10"/>
    </row>
    <row r="184" spans="1:9" x14ac:dyDescent="0.35">
      <c r="A184" t="str">
        <f>_xlfn.XLOOKUP(orders!$A184,orders!$A$2:$A$1001,orders!$A$2:$A$1001,,0)</f>
        <v>UCT-03935-589</v>
      </c>
      <c r="B184" s="10">
        <f>_xlfn.XLOOKUP(orders!$A184,orders!$A$2:$A$1001,orders!$B$2:$B$1001,,0)</f>
        <v>44284</v>
      </c>
      <c r="C184">
        <f>_xlfn.XLOOKUP(B184,orders!$B$2:$B$1001,orders!$M$2:$M$1001,,0)</f>
        <v>35.849999999999994</v>
      </c>
      <c r="F184" t="str">
        <v>ZWK-03995-815</v>
      </c>
      <c r="G184" s="10">
        <v>44296</v>
      </c>
      <c r="H184">
        <v>63.249999999999993</v>
      </c>
      <c r="I184" s="10"/>
    </row>
    <row r="185" spans="1:9" x14ac:dyDescent="0.35">
      <c r="A185" t="str">
        <f>_xlfn.XLOOKUP(orders!$A185,orders!$A$2:$A$1001,orders!$A$2:$A$1001,,0)</f>
        <v>SBI-60013-494</v>
      </c>
      <c r="B185" s="10">
        <f>_xlfn.XLOOKUP(orders!$A185,orders!$A$2:$A$1001,orders!$B$2:$B$1001,,0)</f>
        <v>44512</v>
      </c>
      <c r="C185">
        <f>_xlfn.XLOOKUP(B185,orders!$B$2:$B$1001,orders!$M$2:$M$1001,,0)</f>
        <v>8.25</v>
      </c>
      <c r="F185" t="str">
        <v>CKF-43291-846</v>
      </c>
      <c r="G185" s="10">
        <v>43900</v>
      </c>
      <c r="H185">
        <v>34.154999999999994</v>
      </c>
      <c r="I185" s="10"/>
    </row>
    <row r="186" spans="1:9" x14ac:dyDescent="0.35">
      <c r="A186" t="str">
        <f>_xlfn.XLOOKUP(orders!$A186,orders!$A$2:$A$1001,orders!$A$2:$A$1001,,0)</f>
        <v>QRA-73277-814</v>
      </c>
      <c r="B186" s="10">
        <f>_xlfn.XLOOKUP(orders!$A186,orders!$A$2:$A$1001,orders!$B$2:$B$1001,,0)</f>
        <v>44397</v>
      </c>
      <c r="C186">
        <f>_xlfn.XLOOKUP(B186,orders!$B$2:$B$1001,orders!$M$2:$M$1001,,0)</f>
        <v>31.08</v>
      </c>
      <c r="F186" t="str">
        <v>RMW-74160-339</v>
      </c>
      <c r="G186" s="10">
        <v>44120</v>
      </c>
      <c r="H186">
        <v>109.93999999999998</v>
      </c>
      <c r="I186" s="10"/>
    </row>
    <row r="187" spans="1:9" x14ac:dyDescent="0.35">
      <c r="A187" t="str">
        <f>_xlfn.XLOOKUP(orders!$A187,orders!$A$2:$A$1001,orders!$A$2:$A$1001,,0)</f>
        <v>EQE-31648-909</v>
      </c>
      <c r="B187" s="10">
        <f>_xlfn.XLOOKUP(orders!$A187,orders!$A$2:$A$1001,orders!$B$2:$B$1001,,0)</f>
        <v>43483</v>
      </c>
      <c r="C187">
        <f>_xlfn.XLOOKUP(B187,orders!$B$2:$B$1001,orders!$M$2:$M$1001,,0)</f>
        <v>36.450000000000003</v>
      </c>
      <c r="F187" t="str">
        <v>FMT-94584-786</v>
      </c>
      <c r="G187" s="10">
        <v>43746</v>
      </c>
      <c r="H187">
        <v>16.875</v>
      </c>
      <c r="I187" s="10"/>
    </row>
    <row r="188" spans="1:9" x14ac:dyDescent="0.35">
      <c r="A188" t="str">
        <f>_xlfn.XLOOKUP(orders!$A188,orders!$A$2:$A$1001,orders!$A$2:$A$1001,,0)</f>
        <v>QOO-24615-950</v>
      </c>
      <c r="B188" s="10">
        <f>_xlfn.XLOOKUP(orders!$A188,orders!$A$2:$A$1001,orders!$B$2:$B$1001,,0)</f>
        <v>43684</v>
      </c>
      <c r="C188">
        <f>_xlfn.XLOOKUP(B188,orders!$B$2:$B$1001,orders!$M$2:$M$1001,,0)</f>
        <v>68.655000000000001</v>
      </c>
      <c r="F188" t="str">
        <v>NWT-78222-575</v>
      </c>
      <c r="G188" s="10">
        <v>43830</v>
      </c>
      <c r="H188">
        <v>2.9849999999999999</v>
      </c>
      <c r="I188" s="10"/>
    </row>
    <row r="189" spans="1:9" x14ac:dyDescent="0.35">
      <c r="A189" t="str">
        <f>_xlfn.XLOOKUP(orders!$A189,orders!$A$2:$A$1001,orders!$A$2:$A$1001,,0)</f>
        <v>WDV-73864-037</v>
      </c>
      <c r="B189" s="10">
        <f>_xlfn.XLOOKUP(orders!$A189,orders!$A$2:$A$1001,orders!$B$2:$B$1001,,0)</f>
        <v>44633</v>
      </c>
      <c r="C189">
        <f>_xlfn.XLOOKUP(B189,orders!$B$2:$B$1001,orders!$M$2:$M$1001,,0)</f>
        <v>47.8</v>
      </c>
      <c r="F189" t="str">
        <v>EOI-02511-919</v>
      </c>
      <c r="G189" s="10">
        <v>43910</v>
      </c>
      <c r="H189">
        <v>22.274999999999999</v>
      </c>
      <c r="I189" s="10"/>
    </row>
    <row r="190" spans="1:9" x14ac:dyDescent="0.35">
      <c r="A190" t="str">
        <f>_xlfn.XLOOKUP(orders!$A190,orders!$A$2:$A$1001,orders!$A$2:$A$1001,,0)</f>
        <v>PKR-88575-066</v>
      </c>
      <c r="B190" s="10">
        <f>_xlfn.XLOOKUP(orders!$A190,orders!$A$2:$A$1001,orders!$B$2:$B$1001,,0)</f>
        <v>44698</v>
      </c>
      <c r="C190">
        <f>_xlfn.XLOOKUP(B190,orders!$B$2:$B$1001,orders!$M$2:$M$1001,,0)</f>
        <v>4.4550000000000001</v>
      </c>
      <c r="F190" t="str">
        <v>EOI-02511-919</v>
      </c>
      <c r="G190" s="10">
        <v>43910</v>
      </c>
      <c r="H190">
        <v>22.274999999999999</v>
      </c>
      <c r="I190" s="10"/>
    </row>
    <row r="191" spans="1:9" x14ac:dyDescent="0.35">
      <c r="A191" t="str">
        <f>_xlfn.XLOOKUP(orders!$A191,orders!$A$2:$A$1001,orders!$A$2:$A$1001,,0)</f>
        <v>BWR-85735-955</v>
      </c>
      <c r="B191" s="10">
        <f>_xlfn.XLOOKUP(orders!$A191,orders!$A$2:$A$1001,orders!$B$2:$B$1001,,0)</f>
        <v>43813</v>
      </c>
      <c r="C191">
        <f>_xlfn.XLOOKUP(B191,orders!$B$2:$B$1001,orders!$M$2:$M$1001,,0)</f>
        <v>204.92999999999995</v>
      </c>
      <c r="F191" t="str">
        <v>UCT-03935-589</v>
      </c>
      <c r="G191" s="10">
        <v>44284</v>
      </c>
      <c r="H191">
        <v>35.849999999999994</v>
      </c>
      <c r="I191" s="10"/>
    </row>
    <row r="192" spans="1:9" x14ac:dyDescent="0.35">
      <c r="A192" t="str">
        <f>_xlfn.XLOOKUP(orders!$A192,orders!$A$2:$A$1001,orders!$A$2:$A$1001,,0)</f>
        <v>YFX-64795-136</v>
      </c>
      <c r="B192" s="10">
        <f>_xlfn.XLOOKUP(orders!$A192,orders!$A$2:$A$1001,orders!$B$2:$B$1001,,0)</f>
        <v>43845</v>
      </c>
      <c r="C192">
        <f>_xlfn.XLOOKUP(B192,orders!$B$2:$B$1001,orders!$M$2:$M$1001,,0)</f>
        <v>33.464999999999996</v>
      </c>
      <c r="F192" t="str">
        <v>SBI-60013-494</v>
      </c>
      <c r="G192" s="10">
        <v>44512</v>
      </c>
      <c r="H192">
        <v>8.25</v>
      </c>
      <c r="I192" s="10"/>
    </row>
    <row r="193" spans="1:9" x14ac:dyDescent="0.35">
      <c r="A193" t="str">
        <f>_xlfn.XLOOKUP(orders!$A193,orders!$A$2:$A$1001,orders!$A$2:$A$1001,,0)</f>
        <v>DDO-71442-967</v>
      </c>
      <c r="B193" s="10">
        <f>_xlfn.XLOOKUP(orders!$A193,orders!$A$2:$A$1001,orders!$B$2:$B$1001,,0)</f>
        <v>43567</v>
      </c>
      <c r="C193">
        <f>_xlfn.XLOOKUP(B193,orders!$B$2:$B$1001,orders!$M$2:$M$1001,,0)</f>
        <v>19.424999999999997</v>
      </c>
      <c r="F193" t="str">
        <v>QRA-73277-814</v>
      </c>
      <c r="G193" s="10">
        <v>44397</v>
      </c>
      <c r="H193">
        <v>31.08</v>
      </c>
      <c r="I193" s="10"/>
    </row>
    <row r="194" spans="1:9" x14ac:dyDescent="0.35">
      <c r="A194" t="str">
        <f>_xlfn.XLOOKUP(orders!$A194,orders!$A$2:$A$1001,orders!$A$2:$A$1001,,0)</f>
        <v>ILQ-11027-588</v>
      </c>
      <c r="B194" s="10">
        <f>_xlfn.XLOOKUP(orders!$A194,orders!$A$2:$A$1001,orders!$B$2:$B$1001,,0)</f>
        <v>43919</v>
      </c>
      <c r="C194">
        <f>_xlfn.XLOOKUP(B194,orders!$B$2:$B$1001,orders!$M$2:$M$1001,,0)</f>
        <v>72.900000000000006</v>
      </c>
      <c r="F194" t="str">
        <v>EQE-31648-909</v>
      </c>
      <c r="G194" s="10">
        <v>43483</v>
      </c>
      <c r="H194">
        <v>36.450000000000003</v>
      </c>
      <c r="I194" s="10"/>
    </row>
    <row r="195" spans="1:9" x14ac:dyDescent="0.35">
      <c r="A195" t="str">
        <f>_xlfn.XLOOKUP(orders!$A195,orders!$A$2:$A$1001,orders!$A$2:$A$1001,,0)</f>
        <v>KRZ-13868-122</v>
      </c>
      <c r="B195" s="10">
        <f>_xlfn.XLOOKUP(orders!$A195,orders!$A$2:$A$1001,orders!$B$2:$B$1001,,0)</f>
        <v>44644</v>
      </c>
      <c r="C195">
        <f>_xlfn.XLOOKUP(B195,orders!$B$2:$B$1001,orders!$M$2:$M$1001,,0)</f>
        <v>44.55</v>
      </c>
      <c r="F195" t="str">
        <v>QOO-24615-950</v>
      </c>
      <c r="G195" s="10">
        <v>43684</v>
      </c>
      <c r="H195">
        <v>68.655000000000001</v>
      </c>
      <c r="I195" s="10"/>
    </row>
    <row r="196" spans="1:9" x14ac:dyDescent="0.35">
      <c r="A196" t="str">
        <f>_xlfn.XLOOKUP(orders!$A196,orders!$A$2:$A$1001,orders!$A$2:$A$1001,,0)</f>
        <v>VRM-93594-914</v>
      </c>
      <c r="B196" s="10">
        <f>_xlfn.XLOOKUP(orders!$A196,orders!$A$2:$A$1001,orders!$B$2:$B$1001,,0)</f>
        <v>44398</v>
      </c>
      <c r="C196">
        <f>_xlfn.XLOOKUP(B196,orders!$B$2:$B$1001,orders!$M$2:$M$1001,,0)</f>
        <v>36.450000000000003</v>
      </c>
      <c r="F196" t="str">
        <v>WDV-73864-037</v>
      </c>
      <c r="G196" s="10">
        <v>44633</v>
      </c>
      <c r="H196">
        <v>47.8</v>
      </c>
      <c r="I196" s="10"/>
    </row>
    <row r="197" spans="1:9" x14ac:dyDescent="0.35">
      <c r="A197" t="str">
        <f>_xlfn.XLOOKUP(orders!$A197,orders!$A$2:$A$1001,orders!$A$2:$A$1001,,0)</f>
        <v>HXL-22497-359</v>
      </c>
      <c r="B197" s="10">
        <f>_xlfn.XLOOKUP(orders!$A197,orders!$A$2:$A$1001,orders!$B$2:$B$1001,,0)</f>
        <v>43683</v>
      </c>
      <c r="C197">
        <f>_xlfn.XLOOKUP(B197,orders!$B$2:$B$1001,orders!$M$2:$M$1001,,0)</f>
        <v>38.849999999999994</v>
      </c>
      <c r="F197" t="str">
        <v>PKR-88575-066</v>
      </c>
      <c r="G197" s="10">
        <v>44698</v>
      </c>
      <c r="H197">
        <v>4.4550000000000001</v>
      </c>
      <c r="I197" s="10"/>
    </row>
    <row r="198" spans="1:9" x14ac:dyDescent="0.35">
      <c r="A198" t="str">
        <f>_xlfn.XLOOKUP(orders!$A198,orders!$A$2:$A$1001,orders!$A$2:$A$1001,,0)</f>
        <v>NOP-21394-646</v>
      </c>
      <c r="B198" s="10">
        <f>_xlfn.XLOOKUP(orders!$A198,orders!$A$2:$A$1001,orders!$B$2:$B$1001,,0)</f>
        <v>44339</v>
      </c>
      <c r="C198">
        <f>_xlfn.XLOOKUP(B198,orders!$B$2:$B$1001,orders!$M$2:$M$1001,,0)</f>
        <v>53.46</v>
      </c>
      <c r="F198" t="str">
        <v>BWR-85735-955</v>
      </c>
      <c r="G198" s="10">
        <v>43813</v>
      </c>
      <c r="H198">
        <v>204.92999999999995</v>
      </c>
      <c r="I198" s="10"/>
    </row>
    <row r="199" spans="1:9" x14ac:dyDescent="0.35">
      <c r="A199" t="str">
        <f>_xlfn.XLOOKUP(orders!$A199,orders!$A$2:$A$1001,orders!$A$2:$A$1001,,0)</f>
        <v>NOP-21394-646</v>
      </c>
      <c r="B199" s="10">
        <f>_xlfn.XLOOKUP(orders!$A199,orders!$A$2:$A$1001,orders!$B$2:$B$1001,,0)</f>
        <v>44339</v>
      </c>
      <c r="C199">
        <f>_xlfn.XLOOKUP(B199,orders!$B$2:$B$1001,orders!$M$2:$M$1001,,0)</f>
        <v>53.46</v>
      </c>
      <c r="F199" t="str">
        <v>YFX-64795-136</v>
      </c>
      <c r="G199" s="10">
        <v>43845</v>
      </c>
      <c r="H199">
        <v>33.464999999999996</v>
      </c>
      <c r="I199" s="10"/>
    </row>
    <row r="200" spans="1:9" x14ac:dyDescent="0.35">
      <c r="A200" t="str">
        <f>_xlfn.XLOOKUP(orders!$A200,orders!$A$2:$A$1001,orders!$A$2:$A$1001,,0)</f>
        <v>NOP-21394-646</v>
      </c>
      <c r="B200" s="10">
        <f>_xlfn.XLOOKUP(orders!$A200,orders!$A$2:$A$1001,orders!$B$2:$B$1001,,0)</f>
        <v>44339</v>
      </c>
      <c r="C200">
        <f>_xlfn.XLOOKUP(B200,orders!$B$2:$B$1001,orders!$M$2:$M$1001,,0)</f>
        <v>53.46</v>
      </c>
      <c r="F200" t="str">
        <v>DDO-71442-967</v>
      </c>
      <c r="G200" s="10">
        <v>43567</v>
      </c>
      <c r="H200">
        <v>19.424999999999997</v>
      </c>
      <c r="I200" s="10"/>
    </row>
    <row r="201" spans="1:9" x14ac:dyDescent="0.35">
      <c r="A201" t="str">
        <f>_xlfn.XLOOKUP(orders!$A201,orders!$A$2:$A$1001,orders!$A$2:$A$1001,,0)</f>
        <v>NOP-21394-646</v>
      </c>
      <c r="B201" s="10">
        <f>_xlfn.XLOOKUP(orders!$A201,orders!$A$2:$A$1001,orders!$B$2:$B$1001,,0)</f>
        <v>44339</v>
      </c>
      <c r="C201">
        <f>_xlfn.XLOOKUP(B201,orders!$B$2:$B$1001,orders!$M$2:$M$1001,,0)</f>
        <v>53.46</v>
      </c>
      <c r="F201" t="str">
        <v>ILQ-11027-588</v>
      </c>
      <c r="G201" s="10">
        <v>43919</v>
      </c>
      <c r="H201">
        <v>72.900000000000006</v>
      </c>
      <c r="I201" s="10"/>
    </row>
    <row r="202" spans="1:9" x14ac:dyDescent="0.35">
      <c r="A202" t="str">
        <f>_xlfn.XLOOKUP(orders!$A202,orders!$A$2:$A$1001,orders!$A$2:$A$1001,,0)</f>
        <v>NOP-21394-646</v>
      </c>
      <c r="B202" s="10">
        <f>_xlfn.XLOOKUP(orders!$A202,orders!$A$2:$A$1001,orders!$B$2:$B$1001,,0)</f>
        <v>44339</v>
      </c>
      <c r="C202">
        <f>_xlfn.XLOOKUP(B202,orders!$B$2:$B$1001,orders!$M$2:$M$1001,,0)</f>
        <v>53.46</v>
      </c>
      <c r="F202" t="str">
        <v>KRZ-13868-122</v>
      </c>
      <c r="G202" s="10">
        <v>44644</v>
      </c>
      <c r="H202">
        <v>44.55</v>
      </c>
      <c r="I202" s="10"/>
    </row>
    <row r="203" spans="1:9" x14ac:dyDescent="0.35">
      <c r="A203" t="str">
        <f>_xlfn.XLOOKUP(orders!$A203,orders!$A$2:$A$1001,orders!$A$2:$A$1001,,0)</f>
        <v>FTV-77095-168</v>
      </c>
      <c r="B203" s="10">
        <f>_xlfn.XLOOKUP(orders!$A203,orders!$A$2:$A$1001,orders!$B$2:$B$1001,,0)</f>
        <v>44294</v>
      </c>
      <c r="C203">
        <f>_xlfn.XLOOKUP(B203,orders!$B$2:$B$1001,orders!$M$2:$M$1001,,0)</f>
        <v>57.06</v>
      </c>
      <c r="F203" t="str">
        <v>VRM-93594-914</v>
      </c>
      <c r="G203" s="10">
        <v>44398</v>
      </c>
      <c r="H203">
        <v>36.450000000000003</v>
      </c>
      <c r="I203" s="10"/>
    </row>
    <row r="204" spans="1:9" x14ac:dyDescent="0.35">
      <c r="A204" t="str">
        <f>_xlfn.XLOOKUP(orders!$A204,orders!$A$2:$A$1001,orders!$A$2:$A$1001,,0)</f>
        <v>BOR-02906-411</v>
      </c>
      <c r="B204" s="10">
        <f>_xlfn.XLOOKUP(orders!$A204,orders!$A$2:$A$1001,orders!$B$2:$B$1001,,0)</f>
        <v>44486</v>
      </c>
      <c r="C204">
        <f>_xlfn.XLOOKUP(B204,orders!$B$2:$B$1001,orders!$M$2:$M$1001,,0)</f>
        <v>178.70999999999998</v>
      </c>
      <c r="F204" t="str">
        <v>HXL-22497-359</v>
      </c>
      <c r="G204" s="10">
        <v>43683</v>
      </c>
      <c r="H204">
        <v>38.849999999999994</v>
      </c>
      <c r="I204" s="10"/>
    </row>
    <row r="205" spans="1:9" x14ac:dyDescent="0.35">
      <c r="A205" t="str">
        <f>_xlfn.XLOOKUP(orders!$A205,orders!$A$2:$A$1001,orders!$A$2:$A$1001,,0)</f>
        <v>WMP-68847-770</v>
      </c>
      <c r="B205" s="10">
        <f>_xlfn.XLOOKUP(orders!$A205,orders!$A$2:$A$1001,orders!$B$2:$B$1001,,0)</f>
        <v>44608</v>
      </c>
      <c r="C205">
        <f>_xlfn.XLOOKUP(B205,orders!$B$2:$B$1001,orders!$M$2:$M$1001,,0)</f>
        <v>4.7549999999999999</v>
      </c>
      <c r="F205" t="str">
        <v>NOP-21394-646</v>
      </c>
      <c r="G205" s="10">
        <v>44339</v>
      </c>
      <c r="H205">
        <v>53.46</v>
      </c>
      <c r="I205" s="10"/>
    </row>
    <row r="206" spans="1:9" x14ac:dyDescent="0.35">
      <c r="A206" t="str">
        <f>_xlfn.XLOOKUP(orders!$A206,orders!$A$2:$A$1001,orders!$A$2:$A$1001,,0)</f>
        <v>TMO-22785-872</v>
      </c>
      <c r="B206" s="10">
        <f>_xlfn.XLOOKUP(orders!$A206,orders!$A$2:$A$1001,orders!$B$2:$B$1001,,0)</f>
        <v>44027</v>
      </c>
      <c r="C206">
        <f>_xlfn.XLOOKUP(B206,orders!$B$2:$B$1001,orders!$M$2:$M$1001,,0)</f>
        <v>82.5</v>
      </c>
      <c r="F206" t="str">
        <v>NOP-21394-646</v>
      </c>
      <c r="G206" s="10">
        <v>44339</v>
      </c>
      <c r="H206">
        <v>53.46</v>
      </c>
      <c r="I206" s="10"/>
    </row>
    <row r="207" spans="1:9" x14ac:dyDescent="0.35">
      <c r="A207" t="str">
        <f>_xlfn.XLOOKUP(orders!$A207,orders!$A$2:$A$1001,orders!$A$2:$A$1001,,0)</f>
        <v>TJG-73587-353</v>
      </c>
      <c r="B207" s="10">
        <f>_xlfn.XLOOKUP(orders!$A207,orders!$A$2:$A$1001,orders!$B$2:$B$1001,,0)</f>
        <v>43883</v>
      </c>
      <c r="C207">
        <f>_xlfn.XLOOKUP(B207,orders!$B$2:$B$1001,orders!$M$2:$M$1001,,0)</f>
        <v>8.0549999999999997</v>
      </c>
      <c r="F207" t="str">
        <v>NOP-21394-646</v>
      </c>
      <c r="G207" s="10">
        <v>44339</v>
      </c>
      <c r="H207">
        <v>53.46</v>
      </c>
      <c r="I207" s="10"/>
    </row>
    <row r="208" spans="1:9" x14ac:dyDescent="0.35">
      <c r="A208" t="str">
        <f>_xlfn.XLOOKUP(orders!$A208,orders!$A$2:$A$1001,orders!$A$2:$A$1001,,0)</f>
        <v>OOU-61343-455</v>
      </c>
      <c r="B208" s="10">
        <f>_xlfn.XLOOKUP(orders!$A208,orders!$A$2:$A$1001,orders!$B$2:$B$1001,,0)</f>
        <v>44211</v>
      </c>
      <c r="C208">
        <f>_xlfn.XLOOKUP(B208,orders!$B$2:$B$1001,orders!$M$2:$M$1001,,0)</f>
        <v>22.5</v>
      </c>
      <c r="F208" t="str">
        <v>NOP-21394-646</v>
      </c>
      <c r="G208" s="10">
        <v>44339</v>
      </c>
      <c r="H208">
        <v>53.46</v>
      </c>
      <c r="I208" s="10"/>
    </row>
    <row r="209" spans="1:9" x14ac:dyDescent="0.35">
      <c r="A209" t="str">
        <f>_xlfn.XLOOKUP(orders!$A209,orders!$A$2:$A$1001,orders!$A$2:$A$1001,,0)</f>
        <v>RMA-08327-369</v>
      </c>
      <c r="B209" s="10">
        <f>_xlfn.XLOOKUP(orders!$A209,orders!$A$2:$A$1001,orders!$B$2:$B$1001,,0)</f>
        <v>44207</v>
      </c>
      <c r="C209">
        <f>_xlfn.XLOOKUP(B209,orders!$B$2:$B$1001,orders!$M$2:$M$1001,,0)</f>
        <v>23.31</v>
      </c>
      <c r="F209" t="str">
        <v>NOP-21394-646</v>
      </c>
      <c r="G209" s="10">
        <v>44339</v>
      </c>
      <c r="H209">
        <v>53.46</v>
      </c>
      <c r="I209" s="10"/>
    </row>
    <row r="210" spans="1:9" x14ac:dyDescent="0.35">
      <c r="A210" t="str">
        <f>_xlfn.XLOOKUP(orders!$A210,orders!$A$2:$A$1001,orders!$A$2:$A$1001,,0)</f>
        <v>SFB-97929-779</v>
      </c>
      <c r="B210" s="10">
        <f>_xlfn.XLOOKUP(orders!$A210,orders!$A$2:$A$1001,orders!$B$2:$B$1001,,0)</f>
        <v>44659</v>
      </c>
      <c r="C210">
        <f>_xlfn.XLOOKUP(B210,orders!$B$2:$B$1001,orders!$M$2:$M$1001,,0)</f>
        <v>29.16</v>
      </c>
      <c r="F210" t="str">
        <v>FTV-77095-168</v>
      </c>
      <c r="G210" s="10">
        <v>44294</v>
      </c>
      <c r="H210">
        <v>57.06</v>
      </c>
      <c r="I210" s="10"/>
    </row>
    <row r="211" spans="1:9" x14ac:dyDescent="0.35">
      <c r="A211" t="str">
        <f>_xlfn.XLOOKUP(orders!$A211,orders!$A$2:$A$1001,orders!$A$2:$A$1001,,0)</f>
        <v>AUP-10128-606</v>
      </c>
      <c r="B211" s="10">
        <f>_xlfn.XLOOKUP(orders!$A211,orders!$A$2:$A$1001,orders!$B$2:$B$1001,,0)</f>
        <v>44105</v>
      </c>
      <c r="C211">
        <f>_xlfn.XLOOKUP(B211,orders!$B$2:$B$1001,orders!$M$2:$M$1001,,0)</f>
        <v>6.75</v>
      </c>
      <c r="F211" t="str">
        <v>BOR-02906-411</v>
      </c>
      <c r="G211" s="10">
        <v>44486</v>
      </c>
      <c r="H211">
        <v>178.70999999999998</v>
      </c>
      <c r="I211" s="10"/>
    </row>
    <row r="212" spans="1:9" x14ac:dyDescent="0.35">
      <c r="A212" t="str">
        <f>_xlfn.XLOOKUP(orders!$A212,orders!$A$2:$A$1001,orders!$A$2:$A$1001,,0)</f>
        <v>YTW-40242-005</v>
      </c>
      <c r="B212" s="10">
        <f>_xlfn.XLOOKUP(orders!$A212,orders!$A$2:$A$1001,orders!$B$2:$B$1001,,0)</f>
        <v>43766</v>
      </c>
      <c r="C212">
        <f>_xlfn.XLOOKUP(B212,orders!$B$2:$B$1001,orders!$M$2:$M$1001,,0)</f>
        <v>51.8</v>
      </c>
      <c r="F212" t="str">
        <v>WMP-68847-770</v>
      </c>
      <c r="G212" s="10">
        <v>44608</v>
      </c>
      <c r="H212">
        <v>4.7549999999999999</v>
      </c>
      <c r="I212" s="10"/>
    </row>
    <row r="213" spans="1:9" x14ac:dyDescent="0.35">
      <c r="A213" t="str">
        <f>_xlfn.XLOOKUP(orders!$A213,orders!$A$2:$A$1001,orders!$A$2:$A$1001,,0)</f>
        <v>PRP-53390-819</v>
      </c>
      <c r="B213" s="10">
        <f>_xlfn.XLOOKUP(orders!$A213,orders!$A$2:$A$1001,orders!$B$2:$B$1001,,0)</f>
        <v>44283</v>
      </c>
      <c r="C213">
        <f>_xlfn.XLOOKUP(B213,orders!$B$2:$B$1001,orders!$M$2:$M$1001,,0)</f>
        <v>53.46</v>
      </c>
      <c r="F213" t="str">
        <v>TMO-22785-872</v>
      </c>
      <c r="G213" s="10">
        <v>44027</v>
      </c>
      <c r="H213">
        <v>82.5</v>
      </c>
      <c r="I213" s="10"/>
    </row>
    <row r="214" spans="1:9" x14ac:dyDescent="0.35">
      <c r="A214" t="str">
        <f>_xlfn.XLOOKUP(orders!$A214,orders!$A$2:$A$1001,orders!$A$2:$A$1001,,0)</f>
        <v>GSJ-01065-125</v>
      </c>
      <c r="B214" s="10">
        <f>_xlfn.XLOOKUP(orders!$A214,orders!$A$2:$A$1001,orders!$B$2:$B$1001,,0)</f>
        <v>43921</v>
      </c>
      <c r="C214">
        <f>_xlfn.XLOOKUP(B214,orders!$B$2:$B$1001,orders!$M$2:$M$1001,,0)</f>
        <v>14.58</v>
      </c>
      <c r="F214" t="str">
        <v>TJG-73587-353</v>
      </c>
      <c r="G214" s="10">
        <v>43883</v>
      </c>
      <c r="H214">
        <v>8.0549999999999997</v>
      </c>
      <c r="I214" s="10"/>
    </row>
    <row r="215" spans="1:9" x14ac:dyDescent="0.35">
      <c r="A215" t="str">
        <f>_xlfn.XLOOKUP(orders!$A215,orders!$A$2:$A$1001,orders!$A$2:$A$1001,,0)</f>
        <v>YQU-65147-580</v>
      </c>
      <c r="B215" s="10">
        <f>_xlfn.XLOOKUP(orders!$A215,orders!$A$2:$A$1001,orders!$B$2:$B$1001,,0)</f>
        <v>44646</v>
      </c>
      <c r="C215">
        <f>_xlfn.XLOOKUP(B215,orders!$B$2:$B$1001,orders!$M$2:$M$1001,,0)</f>
        <v>20.584999999999997</v>
      </c>
      <c r="F215" t="str">
        <v>OOU-61343-455</v>
      </c>
      <c r="G215" s="10">
        <v>44211</v>
      </c>
      <c r="H215">
        <v>22.5</v>
      </c>
      <c r="I215" s="10"/>
    </row>
    <row r="216" spans="1:9" x14ac:dyDescent="0.35">
      <c r="A216" t="str">
        <f>_xlfn.XLOOKUP(orders!$A216,orders!$A$2:$A$1001,orders!$A$2:$A$1001,,0)</f>
        <v>QPM-95832-683</v>
      </c>
      <c r="B216" s="10">
        <f>_xlfn.XLOOKUP(orders!$A216,orders!$A$2:$A$1001,orders!$B$2:$B$1001,,0)</f>
        <v>43775</v>
      </c>
      <c r="C216">
        <f>_xlfn.XLOOKUP(B216,orders!$B$2:$B$1001,orders!$M$2:$M$1001,,0)</f>
        <v>31.7</v>
      </c>
      <c r="F216" t="str">
        <v>RMA-08327-369</v>
      </c>
      <c r="G216" s="10">
        <v>44207</v>
      </c>
      <c r="H216">
        <v>23.31</v>
      </c>
      <c r="I216" s="10"/>
    </row>
    <row r="217" spans="1:9" x14ac:dyDescent="0.35">
      <c r="A217" t="str">
        <f>_xlfn.XLOOKUP(orders!$A217,orders!$A$2:$A$1001,orders!$A$2:$A$1001,,0)</f>
        <v>BNQ-88920-567</v>
      </c>
      <c r="B217" s="10">
        <f>_xlfn.XLOOKUP(orders!$A217,orders!$A$2:$A$1001,orders!$B$2:$B$1001,,0)</f>
        <v>43829</v>
      </c>
      <c r="C217">
        <f>_xlfn.XLOOKUP(B217,orders!$B$2:$B$1001,orders!$M$2:$M$1001,,0)</f>
        <v>23.31</v>
      </c>
      <c r="F217" t="str">
        <v>SFB-97929-779</v>
      </c>
      <c r="G217" s="10">
        <v>44659</v>
      </c>
      <c r="H217">
        <v>29.16</v>
      </c>
      <c r="I217" s="10"/>
    </row>
    <row r="218" spans="1:9" x14ac:dyDescent="0.35">
      <c r="A218" t="str">
        <f>_xlfn.XLOOKUP(orders!$A218,orders!$A$2:$A$1001,orders!$A$2:$A$1001,,0)</f>
        <v>PUX-47906-110</v>
      </c>
      <c r="B218" s="10">
        <f>_xlfn.XLOOKUP(orders!$A218,orders!$A$2:$A$1001,orders!$B$2:$B$1001,,0)</f>
        <v>44470</v>
      </c>
      <c r="C218">
        <f>_xlfn.XLOOKUP(B218,orders!$B$2:$B$1001,orders!$M$2:$M$1001,,0)</f>
        <v>58.2</v>
      </c>
      <c r="F218" t="str">
        <v>AUP-10128-606</v>
      </c>
      <c r="G218" s="10">
        <v>44105</v>
      </c>
      <c r="H218">
        <v>6.75</v>
      </c>
      <c r="I218" s="10"/>
    </row>
    <row r="219" spans="1:9" x14ac:dyDescent="0.35">
      <c r="A219" t="str">
        <f>_xlfn.XLOOKUP(orders!$A219,orders!$A$2:$A$1001,orders!$A$2:$A$1001,,0)</f>
        <v>COL-72079-610</v>
      </c>
      <c r="B219" s="10">
        <f>_xlfn.XLOOKUP(orders!$A219,orders!$A$2:$A$1001,orders!$B$2:$B$1001,,0)</f>
        <v>44174</v>
      </c>
      <c r="C219">
        <f>_xlfn.XLOOKUP(B219,orders!$B$2:$B$1001,orders!$M$2:$M$1001,,0)</f>
        <v>35.64</v>
      </c>
      <c r="F219" t="str">
        <v>YTW-40242-005</v>
      </c>
      <c r="G219" s="10">
        <v>43766</v>
      </c>
      <c r="H219">
        <v>51.8</v>
      </c>
      <c r="I219" s="10"/>
    </row>
    <row r="220" spans="1:9" x14ac:dyDescent="0.35">
      <c r="A220" t="str">
        <f>_xlfn.XLOOKUP(orders!$A220,orders!$A$2:$A$1001,orders!$A$2:$A$1001,,0)</f>
        <v>LBC-45686-819</v>
      </c>
      <c r="B220" s="10">
        <f>_xlfn.XLOOKUP(orders!$A220,orders!$A$2:$A$1001,orders!$B$2:$B$1001,,0)</f>
        <v>44317</v>
      </c>
      <c r="C220">
        <f>_xlfn.XLOOKUP(B220,orders!$B$2:$B$1001,orders!$M$2:$M$1001,,0)</f>
        <v>56.25</v>
      </c>
      <c r="F220" t="str">
        <v>PRP-53390-819</v>
      </c>
      <c r="G220" s="10">
        <v>44283</v>
      </c>
      <c r="H220">
        <v>53.46</v>
      </c>
      <c r="I220" s="10"/>
    </row>
    <row r="221" spans="1:9" x14ac:dyDescent="0.35">
      <c r="A221" t="str">
        <f>_xlfn.XLOOKUP(orders!$A221,orders!$A$2:$A$1001,orders!$A$2:$A$1001,,0)</f>
        <v>BLQ-03709-265</v>
      </c>
      <c r="B221" s="10">
        <f>_xlfn.XLOOKUP(orders!$A221,orders!$A$2:$A$1001,orders!$B$2:$B$1001,,0)</f>
        <v>44777</v>
      </c>
      <c r="C221">
        <f>_xlfn.XLOOKUP(B221,orders!$B$2:$B$1001,orders!$M$2:$M$1001,,0)</f>
        <v>41.25</v>
      </c>
      <c r="F221" t="str">
        <v>GSJ-01065-125</v>
      </c>
      <c r="G221" s="10">
        <v>43921</v>
      </c>
      <c r="H221">
        <v>14.58</v>
      </c>
      <c r="I221" s="10"/>
    </row>
    <row r="222" spans="1:9" x14ac:dyDescent="0.35">
      <c r="A222" t="str">
        <f>_xlfn.XLOOKUP(orders!$A222,orders!$A$2:$A$1001,orders!$A$2:$A$1001,,0)</f>
        <v>BLQ-03709-265</v>
      </c>
      <c r="B222" s="10">
        <f>_xlfn.XLOOKUP(orders!$A222,orders!$A$2:$A$1001,orders!$B$2:$B$1001,,0)</f>
        <v>44777</v>
      </c>
      <c r="C222">
        <f>_xlfn.XLOOKUP(B222,orders!$B$2:$B$1001,orders!$M$2:$M$1001,,0)</f>
        <v>41.25</v>
      </c>
      <c r="F222" t="str">
        <v>YQU-65147-580</v>
      </c>
      <c r="G222" s="10">
        <v>44646</v>
      </c>
      <c r="H222">
        <v>20.584999999999997</v>
      </c>
      <c r="I222" s="10"/>
    </row>
    <row r="223" spans="1:9" x14ac:dyDescent="0.35">
      <c r="A223" t="str">
        <f>_xlfn.XLOOKUP(orders!$A223,orders!$A$2:$A$1001,orders!$A$2:$A$1001,,0)</f>
        <v>VFZ-91673-181</v>
      </c>
      <c r="B223" s="10">
        <f>_xlfn.XLOOKUP(orders!$A223,orders!$A$2:$A$1001,orders!$B$2:$B$1001,,0)</f>
        <v>44513</v>
      </c>
      <c r="C223">
        <f>_xlfn.XLOOKUP(B223,orders!$B$2:$B$1001,orders!$M$2:$M$1001,,0)</f>
        <v>77.699999999999989</v>
      </c>
      <c r="F223" t="str">
        <v>QPM-95832-683</v>
      </c>
      <c r="G223" s="10">
        <v>43775</v>
      </c>
      <c r="H223">
        <v>31.7</v>
      </c>
      <c r="I223" s="10"/>
    </row>
    <row r="224" spans="1:9" x14ac:dyDescent="0.35">
      <c r="A224" t="str">
        <f>_xlfn.XLOOKUP(orders!$A224,orders!$A$2:$A$1001,orders!$A$2:$A$1001,,0)</f>
        <v>WKD-81956-870</v>
      </c>
      <c r="B224" s="10">
        <f>_xlfn.XLOOKUP(orders!$A224,orders!$A$2:$A$1001,orders!$B$2:$B$1001,,0)</f>
        <v>44090</v>
      </c>
      <c r="C224">
        <f>_xlfn.XLOOKUP(B224,orders!$B$2:$B$1001,orders!$M$2:$M$1001,,0)</f>
        <v>23.31</v>
      </c>
      <c r="F224" t="str">
        <v>BNQ-88920-567</v>
      </c>
      <c r="G224" s="10">
        <v>43829</v>
      </c>
      <c r="H224">
        <v>23.31</v>
      </c>
      <c r="I224" s="10"/>
    </row>
    <row r="225" spans="1:9" x14ac:dyDescent="0.35">
      <c r="A225" t="str">
        <f>_xlfn.XLOOKUP(orders!$A225,orders!$A$2:$A$1001,orders!$A$2:$A$1001,,0)</f>
        <v>TNI-91067-006</v>
      </c>
      <c r="B225" s="10">
        <f>_xlfn.XLOOKUP(orders!$A225,orders!$A$2:$A$1001,orders!$B$2:$B$1001,,0)</f>
        <v>44109</v>
      </c>
      <c r="C225">
        <f>_xlfn.XLOOKUP(B225,orders!$B$2:$B$1001,orders!$M$2:$M$1001,,0)</f>
        <v>59.4</v>
      </c>
      <c r="F225" t="str">
        <v>PUX-47906-110</v>
      </c>
      <c r="G225" s="10">
        <v>44470</v>
      </c>
      <c r="H225">
        <v>58.2</v>
      </c>
      <c r="I225" s="10"/>
    </row>
    <row r="226" spans="1:9" x14ac:dyDescent="0.35">
      <c r="A226" t="str">
        <f>_xlfn.XLOOKUP(orders!$A226,orders!$A$2:$A$1001,orders!$A$2:$A$1001,,0)</f>
        <v>IZA-61469-812</v>
      </c>
      <c r="B226" s="10">
        <f>_xlfn.XLOOKUP(orders!$A226,orders!$A$2:$A$1001,orders!$B$2:$B$1001,,0)</f>
        <v>43836</v>
      </c>
      <c r="C226">
        <f>_xlfn.XLOOKUP(B226,orders!$B$2:$B$1001,orders!$M$2:$M$1001,,0)</f>
        <v>119.13999999999999</v>
      </c>
      <c r="F226" t="str">
        <v>COL-72079-610</v>
      </c>
      <c r="G226" s="10">
        <v>44174</v>
      </c>
      <c r="H226">
        <v>35.64</v>
      </c>
      <c r="I226" s="10"/>
    </row>
    <row r="227" spans="1:9" x14ac:dyDescent="0.35">
      <c r="A227" t="str">
        <f>_xlfn.XLOOKUP(orders!$A227,orders!$A$2:$A$1001,orders!$A$2:$A$1001,,0)</f>
        <v>PSS-22466-862</v>
      </c>
      <c r="B227" s="10">
        <f>_xlfn.XLOOKUP(orders!$A227,orders!$A$2:$A$1001,orders!$B$2:$B$1001,,0)</f>
        <v>44337</v>
      </c>
      <c r="C227">
        <f>_xlfn.XLOOKUP(B227,orders!$B$2:$B$1001,orders!$M$2:$M$1001,,0)</f>
        <v>14.339999999999998</v>
      </c>
      <c r="F227" t="str">
        <v>LBC-45686-819</v>
      </c>
      <c r="G227" s="10">
        <v>44317</v>
      </c>
      <c r="H227">
        <v>56.25</v>
      </c>
      <c r="I227" s="10"/>
    </row>
    <row r="228" spans="1:9" x14ac:dyDescent="0.35">
      <c r="A228" t="str">
        <f>_xlfn.XLOOKUP(orders!$A228,orders!$A$2:$A$1001,orders!$A$2:$A$1001,,0)</f>
        <v>REH-56504-397</v>
      </c>
      <c r="B228" s="10">
        <f>_xlfn.XLOOKUP(orders!$A228,orders!$A$2:$A$1001,orders!$B$2:$B$1001,,0)</f>
        <v>43887</v>
      </c>
      <c r="C228">
        <f>_xlfn.XLOOKUP(B228,orders!$B$2:$B$1001,orders!$M$2:$M$1001,,0)</f>
        <v>129.37499999999997</v>
      </c>
      <c r="F228" t="str">
        <v>BLQ-03709-265</v>
      </c>
      <c r="G228" s="10">
        <v>44777</v>
      </c>
      <c r="H228">
        <v>41.25</v>
      </c>
      <c r="I228" s="10"/>
    </row>
    <row r="229" spans="1:9" x14ac:dyDescent="0.35">
      <c r="A229" t="str">
        <f>_xlfn.XLOOKUP(orders!$A229,orders!$A$2:$A$1001,orders!$A$2:$A$1001,,0)</f>
        <v>ALA-62598-016</v>
      </c>
      <c r="B229" s="10">
        <f>_xlfn.XLOOKUP(orders!$A229,orders!$A$2:$A$1001,orders!$B$2:$B$1001,,0)</f>
        <v>43880</v>
      </c>
      <c r="C229">
        <f>_xlfn.XLOOKUP(B229,orders!$B$2:$B$1001,orders!$M$2:$M$1001,,0)</f>
        <v>16.11</v>
      </c>
      <c r="F229" t="str">
        <v>BLQ-03709-265</v>
      </c>
      <c r="G229" s="10">
        <v>44777</v>
      </c>
      <c r="H229">
        <v>41.25</v>
      </c>
      <c r="I229" s="10"/>
    </row>
    <row r="230" spans="1:9" x14ac:dyDescent="0.35">
      <c r="A230" t="str">
        <f>_xlfn.XLOOKUP(orders!$A230,orders!$A$2:$A$1001,orders!$A$2:$A$1001,,0)</f>
        <v>EYE-70374-835</v>
      </c>
      <c r="B230" s="10">
        <f>_xlfn.XLOOKUP(orders!$A230,orders!$A$2:$A$1001,orders!$B$2:$B$1001,,0)</f>
        <v>44376</v>
      </c>
      <c r="C230">
        <f>_xlfn.XLOOKUP(B230,orders!$B$2:$B$1001,orders!$M$2:$M$1001,,0)</f>
        <v>17.924999999999997</v>
      </c>
      <c r="F230" t="str">
        <v>VFZ-91673-181</v>
      </c>
      <c r="G230" s="10">
        <v>44513</v>
      </c>
      <c r="H230">
        <v>77.699999999999989</v>
      </c>
      <c r="I230" s="10"/>
    </row>
    <row r="231" spans="1:9" x14ac:dyDescent="0.35">
      <c r="A231" t="str">
        <f>_xlfn.XLOOKUP(orders!$A231,orders!$A$2:$A$1001,orders!$A$2:$A$1001,,0)</f>
        <v>CCZ-19589-212</v>
      </c>
      <c r="B231" s="10">
        <f>_xlfn.XLOOKUP(orders!$A231,orders!$A$2:$A$1001,orders!$B$2:$B$1001,,0)</f>
        <v>44282</v>
      </c>
      <c r="C231">
        <f>_xlfn.XLOOKUP(B231,orders!$B$2:$B$1001,orders!$M$2:$M$1001,,0)</f>
        <v>8.73</v>
      </c>
      <c r="F231" t="str">
        <v>WKD-81956-870</v>
      </c>
      <c r="G231" s="10">
        <v>44090</v>
      </c>
      <c r="H231">
        <v>23.31</v>
      </c>
      <c r="I231" s="10"/>
    </row>
    <row r="232" spans="1:9" x14ac:dyDescent="0.35">
      <c r="A232" t="str">
        <f>_xlfn.XLOOKUP(orders!$A232,orders!$A$2:$A$1001,orders!$A$2:$A$1001,,0)</f>
        <v>BPT-83989-157</v>
      </c>
      <c r="B232" s="10">
        <f>_xlfn.XLOOKUP(orders!$A232,orders!$A$2:$A$1001,orders!$B$2:$B$1001,,0)</f>
        <v>44496</v>
      </c>
      <c r="C232">
        <f>_xlfn.XLOOKUP(B232,orders!$B$2:$B$1001,orders!$M$2:$M$1001,,0)</f>
        <v>51.749999999999993</v>
      </c>
      <c r="F232" t="str">
        <v>TNI-91067-006</v>
      </c>
      <c r="G232" s="10">
        <v>44109</v>
      </c>
      <c r="H232">
        <v>59.4</v>
      </c>
      <c r="I232" s="10"/>
    </row>
    <row r="233" spans="1:9" x14ac:dyDescent="0.35">
      <c r="A233" t="str">
        <f>_xlfn.XLOOKUP(orders!$A233,orders!$A$2:$A$1001,orders!$A$2:$A$1001,,0)</f>
        <v>YFH-87456-208</v>
      </c>
      <c r="B233" s="10">
        <f>_xlfn.XLOOKUP(orders!$A233,orders!$A$2:$A$1001,orders!$B$2:$B$1001,,0)</f>
        <v>43628</v>
      </c>
      <c r="C233">
        <f>_xlfn.XLOOKUP(B233,orders!$B$2:$B$1001,orders!$M$2:$M$1001,,0)</f>
        <v>8.73</v>
      </c>
      <c r="F233" t="str">
        <v>IZA-61469-812</v>
      </c>
      <c r="G233" s="10">
        <v>43836</v>
      </c>
      <c r="H233">
        <v>119.13999999999999</v>
      </c>
      <c r="I233" s="10"/>
    </row>
    <row r="234" spans="1:9" x14ac:dyDescent="0.35">
      <c r="A234" t="str">
        <f>_xlfn.XLOOKUP(orders!$A234,orders!$A$2:$A$1001,orders!$A$2:$A$1001,,0)</f>
        <v>JLN-14700-924</v>
      </c>
      <c r="B234" s="10">
        <f>_xlfn.XLOOKUP(orders!$A234,orders!$A$2:$A$1001,orders!$B$2:$B$1001,,0)</f>
        <v>44010</v>
      </c>
      <c r="C234">
        <f>_xlfn.XLOOKUP(B234,orders!$B$2:$B$1001,orders!$M$2:$M$1001,,0)</f>
        <v>23.774999999999999</v>
      </c>
      <c r="F234" t="str">
        <v>PSS-22466-862</v>
      </c>
      <c r="G234" s="10">
        <v>44337</v>
      </c>
      <c r="H234">
        <v>14.339999999999998</v>
      </c>
      <c r="I234" s="10"/>
    </row>
    <row r="235" spans="1:9" x14ac:dyDescent="0.35">
      <c r="A235" t="str">
        <f>_xlfn.XLOOKUP(orders!$A235,orders!$A$2:$A$1001,orders!$A$2:$A$1001,,0)</f>
        <v>JVW-22582-137</v>
      </c>
      <c r="B235" s="10">
        <f>_xlfn.XLOOKUP(orders!$A235,orders!$A$2:$A$1001,orders!$B$2:$B$1001,,0)</f>
        <v>44278</v>
      </c>
      <c r="C235">
        <f>_xlfn.XLOOKUP(B235,orders!$B$2:$B$1001,orders!$M$2:$M$1001,,0)</f>
        <v>20.625</v>
      </c>
      <c r="F235" t="str">
        <v>REH-56504-397</v>
      </c>
      <c r="G235" s="10">
        <v>43887</v>
      </c>
      <c r="H235">
        <v>129.37499999999997</v>
      </c>
      <c r="I235" s="10"/>
    </row>
    <row r="236" spans="1:9" x14ac:dyDescent="0.35">
      <c r="A236" t="str">
        <f>_xlfn.XLOOKUP(orders!$A236,orders!$A$2:$A$1001,orders!$A$2:$A$1001,,0)</f>
        <v>LAA-41879-001</v>
      </c>
      <c r="B236" s="10">
        <f>_xlfn.XLOOKUP(orders!$A236,orders!$A$2:$A$1001,orders!$B$2:$B$1001,,0)</f>
        <v>44602</v>
      </c>
      <c r="C236">
        <f>_xlfn.XLOOKUP(B236,orders!$B$2:$B$1001,orders!$M$2:$M$1001,,0)</f>
        <v>36.454999999999998</v>
      </c>
      <c r="F236" t="str">
        <v>ALA-62598-016</v>
      </c>
      <c r="G236" s="10">
        <v>43880</v>
      </c>
      <c r="H236">
        <v>16.11</v>
      </c>
      <c r="I236" s="10"/>
    </row>
    <row r="237" spans="1:9" x14ac:dyDescent="0.35">
      <c r="A237" t="str">
        <f>_xlfn.XLOOKUP(orders!$A237,orders!$A$2:$A$1001,orders!$A$2:$A$1001,,0)</f>
        <v>BRV-64870-915</v>
      </c>
      <c r="B237" s="10">
        <f>_xlfn.XLOOKUP(orders!$A237,orders!$A$2:$A$1001,orders!$B$2:$B$1001,,0)</f>
        <v>43571</v>
      </c>
      <c r="C237">
        <f>_xlfn.XLOOKUP(B237,orders!$B$2:$B$1001,orders!$M$2:$M$1001,,0)</f>
        <v>182.27499999999998</v>
      </c>
      <c r="F237" t="str">
        <v>EYE-70374-835</v>
      </c>
      <c r="G237" s="10">
        <v>44376</v>
      </c>
      <c r="H237">
        <v>17.924999999999997</v>
      </c>
      <c r="I237" s="10"/>
    </row>
    <row r="238" spans="1:9" x14ac:dyDescent="0.35">
      <c r="A238" t="str">
        <f>_xlfn.XLOOKUP(orders!$A238,orders!$A$2:$A$1001,orders!$A$2:$A$1001,,0)</f>
        <v>RGJ-12544-083</v>
      </c>
      <c r="B238" s="10">
        <f>_xlfn.XLOOKUP(orders!$A238,orders!$A$2:$A$1001,orders!$B$2:$B$1001,,0)</f>
        <v>43873</v>
      </c>
      <c r="C238">
        <f>_xlfn.XLOOKUP(B238,orders!$B$2:$B$1001,orders!$M$2:$M$1001,,0)</f>
        <v>89.35499999999999</v>
      </c>
      <c r="F238" t="str">
        <v>CCZ-19589-212</v>
      </c>
      <c r="G238" s="10">
        <v>44282</v>
      </c>
      <c r="H238">
        <v>8.73</v>
      </c>
      <c r="I238" s="10"/>
    </row>
    <row r="239" spans="1:9" x14ac:dyDescent="0.35">
      <c r="A239" t="str">
        <f>_xlfn.XLOOKUP(orders!$A239,orders!$A$2:$A$1001,orders!$A$2:$A$1001,,0)</f>
        <v>JJX-83339-346</v>
      </c>
      <c r="B239" s="10">
        <f>_xlfn.XLOOKUP(orders!$A239,orders!$A$2:$A$1001,orders!$B$2:$B$1001,,0)</f>
        <v>44563</v>
      </c>
      <c r="C239">
        <f>_xlfn.XLOOKUP(B239,orders!$B$2:$B$1001,orders!$M$2:$M$1001,,0)</f>
        <v>3.5849999999999995</v>
      </c>
      <c r="F239" t="str">
        <v>BPT-83989-157</v>
      </c>
      <c r="G239" s="10">
        <v>44496</v>
      </c>
      <c r="H239">
        <v>51.749999999999993</v>
      </c>
      <c r="I239" s="10"/>
    </row>
    <row r="240" spans="1:9" x14ac:dyDescent="0.35">
      <c r="A240" t="str">
        <f>_xlfn.XLOOKUP(orders!$A240,orders!$A$2:$A$1001,orders!$A$2:$A$1001,,0)</f>
        <v>BIU-21970-705</v>
      </c>
      <c r="B240" s="10">
        <f>_xlfn.XLOOKUP(orders!$A240,orders!$A$2:$A$1001,orders!$B$2:$B$1001,,0)</f>
        <v>44172</v>
      </c>
      <c r="C240">
        <f>_xlfn.XLOOKUP(B240,orders!$B$2:$B$1001,orders!$M$2:$M$1001,,0)</f>
        <v>45.769999999999996</v>
      </c>
      <c r="F240" t="str">
        <v>YFH-87456-208</v>
      </c>
      <c r="G240" s="10">
        <v>43628</v>
      </c>
      <c r="H240">
        <v>8.73</v>
      </c>
      <c r="I240" s="10"/>
    </row>
    <row r="241" spans="1:9" x14ac:dyDescent="0.35">
      <c r="A241" t="str">
        <f>_xlfn.XLOOKUP(orders!$A241,orders!$A$2:$A$1001,orders!$A$2:$A$1001,,0)</f>
        <v>ELJ-87741-745</v>
      </c>
      <c r="B241" s="10">
        <f>_xlfn.XLOOKUP(orders!$A241,orders!$A$2:$A$1001,orders!$B$2:$B$1001,,0)</f>
        <v>43881</v>
      </c>
      <c r="C241">
        <f>_xlfn.XLOOKUP(B241,orders!$B$2:$B$1001,orders!$M$2:$M$1001,,0)</f>
        <v>59.4</v>
      </c>
      <c r="F241" t="str">
        <v>JLN-14700-924</v>
      </c>
      <c r="G241" s="10">
        <v>44010</v>
      </c>
      <c r="H241">
        <v>23.774999999999999</v>
      </c>
      <c r="I241" s="10"/>
    </row>
    <row r="242" spans="1:9" x14ac:dyDescent="0.35">
      <c r="A242" t="str">
        <f>_xlfn.XLOOKUP(orders!$A242,orders!$A$2:$A$1001,orders!$A$2:$A$1001,,0)</f>
        <v>SGI-48226-857</v>
      </c>
      <c r="B242" s="10">
        <f>_xlfn.XLOOKUP(orders!$A242,orders!$A$2:$A$1001,orders!$B$2:$B$1001,,0)</f>
        <v>43993</v>
      </c>
      <c r="C242">
        <f>_xlfn.XLOOKUP(B242,orders!$B$2:$B$1001,orders!$M$2:$M$1001,,0)</f>
        <v>155.24999999999997</v>
      </c>
      <c r="F242" t="str">
        <v>JVW-22582-137</v>
      </c>
      <c r="G242" s="10">
        <v>44278</v>
      </c>
      <c r="H242">
        <v>20.625</v>
      </c>
      <c r="I242" s="10"/>
    </row>
    <row r="243" spans="1:9" x14ac:dyDescent="0.35">
      <c r="A243" t="str">
        <f>_xlfn.XLOOKUP(orders!$A243,orders!$A$2:$A$1001,orders!$A$2:$A$1001,,0)</f>
        <v>AHV-66988-037</v>
      </c>
      <c r="B243" s="10">
        <f>_xlfn.XLOOKUP(orders!$A243,orders!$A$2:$A$1001,orders!$B$2:$B$1001,,0)</f>
        <v>44082</v>
      </c>
      <c r="C243">
        <f>_xlfn.XLOOKUP(B243,orders!$B$2:$B$1001,orders!$M$2:$M$1001,,0)</f>
        <v>45.769999999999996</v>
      </c>
      <c r="F243" t="str">
        <v>LAA-41879-001</v>
      </c>
      <c r="G243" s="10">
        <v>44602</v>
      </c>
      <c r="H243">
        <v>36.454999999999998</v>
      </c>
      <c r="I243" s="10"/>
    </row>
    <row r="244" spans="1:9" x14ac:dyDescent="0.35">
      <c r="A244" t="str">
        <f>_xlfn.XLOOKUP(orders!$A244,orders!$A$2:$A$1001,orders!$A$2:$A$1001,,0)</f>
        <v>ISK-42066-094</v>
      </c>
      <c r="B244" s="10">
        <f>_xlfn.XLOOKUP(orders!$A244,orders!$A$2:$A$1001,orders!$B$2:$B$1001,,0)</f>
        <v>43918</v>
      </c>
      <c r="C244">
        <f>_xlfn.XLOOKUP(B244,orders!$B$2:$B$1001,orders!$M$2:$M$1001,,0)</f>
        <v>36.450000000000003</v>
      </c>
      <c r="F244" t="str">
        <v>BRV-64870-915</v>
      </c>
      <c r="G244" s="10">
        <v>43571</v>
      </c>
      <c r="H244">
        <v>182.27499999999998</v>
      </c>
      <c r="I244" s="10"/>
    </row>
    <row r="245" spans="1:9" x14ac:dyDescent="0.35">
      <c r="A245" t="str">
        <f>_xlfn.XLOOKUP(orders!$A245,orders!$A$2:$A$1001,orders!$A$2:$A$1001,,0)</f>
        <v>FTC-35822-530</v>
      </c>
      <c r="B245" s="10">
        <f>_xlfn.XLOOKUP(orders!$A245,orders!$A$2:$A$1001,orders!$B$2:$B$1001,,0)</f>
        <v>44114</v>
      </c>
      <c r="C245">
        <f>_xlfn.XLOOKUP(B245,orders!$B$2:$B$1001,orders!$M$2:$M$1001,,0)</f>
        <v>29.16</v>
      </c>
      <c r="F245" t="str">
        <v>RGJ-12544-083</v>
      </c>
      <c r="G245" s="10">
        <v>43873</v>
      </c>
      <c r="H245">
        <v>89.35499999999999</v>
      </c>
      <c r="I245" s="10"/>
    </row>
    <row r="246" spans="1:9" x14ac:dyDescent="0.35">
      <c r="A246" t="str">
        <f>_xlfn.XLOOKUP(orders!$A246,orders!$A$2:$A$1001,orders!$A$2:$A$1001,,0)</f>
        <v>VSS-56247-688</v>
      </c>
      <c r="B246" s="10">
        <f>_xlfn.XLOOKUP(orders!$A246,orders!$A$2:$A$1001,orders!$B$2:$B$1001,,0)</f>
        <v>44702</v>
      </c>
      <c r="C246">
        <f>_xlfn.XLOOKUP(B246,orders!$B$2:$B$1001,orders!$M$2:$M$1001,,0)</f>
        <v>133.85999999999999</v>
      </c>
      <c r="F246" t="str">
        <v>JJX-83339-346</v>
      </c>
      <c r="G246" s="10">
        <v>44563</v>
      </c>
      <c r="H246">
        <v>3.5849999999999995</v>
      </c>
      <c r="I246" s="10"/>
    </row>
    <row r="247" spans="1:9" x14ac:dyDescent="0.35">
      <c r="A247" t="str">
        <f>_xlfn.XLOOKUP(orders!$A247,orders!$A$2:$A$1001,orders!$A$2:$A$1001,,0)</f>
        <v>HVW-25584-144</v>
      </c>
      <c r="B247" s="10">
        <f>_xlfn.XLOOKUP(orders!$A247,orders!$A$2:$A$1001,orders!$B$2:$B$1001,,0)</f>
        <v>43951</v>
      </c>
      <c r="C247">
        <f>_xlfn.XLOOKUP(B247,orders!$B$2:$B$1001,orders!$M$2:$M$1001,,0)</f>
        <v>23.774999999999999</v>
      </c>
      <c r="F247" t="str">
        <v>BIU-21970-705</v>
      </c>
      <c r="G247" s="10">
        <v>44172</v>
      </c>
      <c r="H247">
        <v>45.769999999999996</v>
      </c>
      <c r="I247" s="10"/>
    </row>
    <row r="248" spans="1:9" x14ac:dyDescent="0.35">
      <c r="A248" t="str">
        <f>_xlfn.XLOOKUP(orders!$A248,orders!$A$2:$A$1001,orders!$A$2:$A$1001,,0)</f>
        <v>MUY-15309-209</v>
      </c>
      <c r="B248" s="10">
        <f>_xlfn.XLOOKUP(orders!$A248,orders!$A$2:$A$1001,orders!$B$2:$B$1001,,0)</f>
        <v>44542</v>
      </c>
      <c r="C248">
        <f>_xlfn.XLOOKUP(B248,orders!$B$2:$B$1001,orders!$M$2:$M$1001,,0)</f>
        <v>38.849999999999994</v>
      </c>
      <c r="F248" t="str">
        <v>ELJ-87741-745</v>
      </c>
      <c r="G248" s="10">
        <v>43881</v>
      </c>
      <c r="H248">
        <v>59.4</v>
      </c>
      <c r="I248" s="10"/>
    </row>
    <row r="249" spans="1:9" x14ac:dyDescent="0.35">
      <c r="A249" t="str">
        <f>_xlfn.XLOOKUP(orders!$A249,orders!$A$2:$A$1001,orders!$A$2:$A$1001,,0)</f>
        <v>VAJ-44572-469</v>
      </c>
      <c r="B249" s="10">
        <f>_xlfn.XLOOKUP(orders!$A249,orders!$A$2:$A$1001,orders!$B$2:$B$1001,,0)</f>
        <v>44131</v>
      </c>
      <c r="C249">
        <f>_xlfn.XLOOKUP(B249,orders!$B$2:$B$1001,orders!$M$2:$M$1001,,0)</f>
        <v>77.624999999999986</v>
      </c>
      <c r="F249" t="str">
        <v>SGI-48226-857</v>
      </c>
      <c r="G249" s="10">
        <v>43993</v>
      </c>
      <c r="H249">
        <v>155.24999999999997</v>
      </c>
      <c r="I249" s="10"/>
    </row>
    <row r="250" spans="1:9" x14ac:dyDescent="0.35">
      <c r="A250" t="str">
        <f>_xlfn.XLOOKUP(orders!$A250,orders!$A$2:$A$1001,orders!$A$2:$A$1001,,0)</f>
        <v>YJU-84377-606</v>
      </c>
      <c r="B250" s="10">
        <f>_xlfn.XLOOKUP(orders!$A250,orders!$A$2:$A$1001,orders!$B$2:$B$1001,,0)</f>
        <v>44019</v>
      </c>
      <c r="C250">
        <f>_xlfn.XLOOKUP(B250,orders!$B$2:$B$1001,orders!$M$2:$M$1001,,0)</f>
        <v>9.9499999999999993</v>
      </c>
      <c r="F250" t="str">
        <v>AHV-66988-037</v>
      </c>
      <c r="G250" s="10">
        <v>44082</v>
      </c>
      <c r="H250">
        <v>45.769999999999996</v>
      </c>
      <c r="I250" s="10"/>
    </row>
    <row r="251" spans="1:9" x14ac:dyDescent="0.35">
      <c r="A251" t="str">
        <f>_xlfn.XLOOKUP(orders!$A251,orders!$A$2:$A$1001,orders!$A$2:$A$1001,,0)</f>
        <v>VNC-93921-469</v>
      </c>
      <c r="B251" s="10">
        <f>_xlfn.XLOOKUP(orders!$A251,orders!$A$2:$A$1001,orders!$B$2:$B$1001,,0)</f>
        <v>43861</v>
      </c>
      <c r="C251">
        <f>_xlfn.XLOOKUP(B251,orders!$B$2:$B$1001,orders!$M$2:$M$1001,,0)</f>
        <v>15.85</v>
      </c>
      <c r="F251" t="str">
        <v>ISK-42066-094</v>
      </c>
      <c r="G251" s="10">
        <v>43918</v>
      </c>
      <c r="H251">
        <v>36.450000000000003</v>
      </c>
      <c r="I251" s="10"/>
    </row>
    <row r="252" spans="1:9" x14ac:dyDescent="0.35">
      <c r="A252" t="str">
        <f>_xlfn.XLOOKUP(orders!$A252,orders!$A$2:$A$1001,orders!$A$2:$A$1001,,0)</f>
        <v>OGB-91614-810</v>
      </c>
      <c r="B252" s="10">
        <f>_xlfn.XLOOKUP(orders!$A252,orders!$A$2:$A$1001,orders!$B$2:$B$1001,,0)</f>
        <v>43879</v>
      </c>
      <c r="C252">
        <f>_xlfn.XLOOKUP(B252,orders!$B$2:$B$1001,orders!$M$2:$M$1001,,0)</f>
        <v>2.9849999999999999</v>
      </c>
      <c r="F252" t="str">
        <v>FTC-35822-530</v>
      </c>
      <c r="G252" s="10">
        <v>44114</v>
      </c>
      <c r="H252">
        <v>29.16</v>
      </c>
      <c r="I252" s="10"/>
    </row>
    <row r="253" spans="1:9" x14ac:dyDescent="0.35">
      <c r="A253" t="str">
        <f>_xlfn.XLOOKUP(orders!$A253,orders!$A$2:$A$1001,orders!$A$2:$A$1001,,0)</f>
        <v>BQI-61647-496</v>
      </c>
      <c r="B253" s="10">
        <f>_xlfn.XLOOKUP(orders!$A253,orders!$A$2:$A$1001,orders!$B$2:$B$1001,,0)</f>
        <v>44360</v>
      </c>
      <c r="C253">
        <f>_xlfn.XLOOKUP(B253,orders!$B$2:$B$1001,orders!$M$2:$M$1001,,0)</f>
        <v>68.75</v>
      </c>
      <c r="F253" t="str">
        <v>VSS-56247-688</v>
      </c>
      <c r="G253" s="10">
        <v>44702</v>
      </c>
      <c r="H253">
        <v>133.85999999999999</v>
      </c>
      <c r="I253" s="10"/>
    </row>
    <row r="254" spans="1:9" x14ac:dyDescent="0.35">
      <c r="A254" t="str">
        <f>_xlfn.XLOOKUP(orders!$A254,orders!$A$2:$A$1001,orders!$A$2:$A$1001,,0)</f>
        <v>IOM-51636-823</v>
      </c>
      <c r="B254" s="10">
        <f>_xlfn.XLOOKUP(orders!$A254,orders!$A$2:$A$1001,orders!$B$2:$B$1001,,0)</f>
        <v>44779</v>
      </c>
      <c r="C254">
        <f>_xlfn.XLOOKUP(B254,orders!$B$2:$B$1001,orders!$M$2:$M$1001,,0)</f>
        <v>29.849999999999998</v>
      </c>
      <c r="F254" t="str">
        <v>HVW-25584-144</v>
      </c>
      <c r="G254" s="10">
        <v>43951</v>
      </c>
      <c r="H254">
        <v>23.774999999999999</v>
      </c>
      <c r="I254" s="10"/>
    </row>
    <row r="255" spans="1:9" x14ac:dyDescent="0.35">
      <c r="A255" t="str">
        <f>_xlfn.XLOOKUP(orders!$A255,orders!$A$2:$A$1001,orders!$A$2:$A$1001,,0)</f>
        <v>GGD-38107-641</v>
      </c>
      <c r="B255" s="10">
        <f>_xlfn.XLOOKUP(orders!$A255,orders!$A$2:$A$1001,orders!$B$2:$B$1001,,0)</f>
        <v>44523</v>
      </c>
      <c r="C255">
        <f>_xlfn.XLOOKUP(B255,orders!$B$2:$B$1001,orders!$M$2:$M$1001,,0)</f>
        <v>58.2</v>
      </c>
      <c r="F255" t="str">
        <v>MUY-15309-209</v>
      </c>
      <c r="G255" s="10">
        <v>44542</v>
      </c>
      <c r="H255">
        <v>38.849999999999994</v>
      </c>
      <c r="I255" s="10"/>
    </row>
    <row r="256" spans="1:9" x14ac:dyDescent="0.35">
      <c r="A256" t="str">
        <f>_xlfn.XLOOKUP(orders!$A256,orders!$A$2:$A$1001,orders!$A$2:$A$1001,,0)</f>
        <v>LTO-95975-728</v>
      </c>
      <c r="B256" s="10">
        <f>_xlfn.XLOOKUP(orders!$A256,orders!$A$2:$A$1001,orders!$B$2:$B$1001,,0)</f>
        <v>44482</v>
      </c>
      <c r="C256">
        <f>_xlfn.XLOOKUP(B256,orders!$B$2:$B$1001,orders!$M$2:$M$1001,,0)</f>
        <v>28.679999999999996</v>
      </c>
      <c r="F256" t="str">
        <v>VAJ-44572-469</v>
      </c>
      <c r="G256" s="10">
        <v>44131</v>
      </c>
      <c r="H256">
        <v>77.624999999999986</v>
      </c>
      <c r="I256" s="10"/>
    </row>
    <row r="257" spans="1:9" x14ac:dyDescent="0.35">
      <c r="A257" t="str">
        <f>_xlfn.XLOOKUP(orders!$A257,orders!$A$2:$A$1001,orders!$A$2:$A$1001,,0)</f>
        <v>IGM-84664-265</v>
      </c>
      <c r="B257" s="10">
        <f>_xlfn.XLOOKUP(orders!$A257,orders!$A$2:$A$1001,orders!$B$2:$B$1001,,0)</f>
        <v>44439</v>
      </c>
      <c r="C257">
        <f>_xlfn.XLOOKUP(B257,orders!$B$2:$B$1001,orders!$M$2:$M$1001,,0)</f>
        <v>6.75</v>
      </c>
      <c r="F257" t="str">
        <v>YJU-84377-606</v>
      </c>
      <c r="G257" s="10">
        <v>44019</v>
      </c>
      <c r="H257">
        <v>9.9499999999999993</v>
      </c>
      <c r="I257" s="10"/>
    </row>
    <row r="258" spans="1:9" x14ac:dyDescent="0.35">
      <c r="A258" t="str">
        <f>_xlfn.XLOOKUP(orders!$A258,orders!$A$2:$A$1001,orders!$A$2:$A$1001,,0)</f>
        <v>SKO-45740-621</v>
      </c>
      <c r="B258" s="10">
        <f>_xlfn.XLOOKUP(orders!$A258,orders!$A$2:$A$1001,orders!$B$2:$B$1001,,0)</f>
        <v>43846</v>
      </c>
      <c r="C258">
        <f>_xlfn.XLOOKUP(B258,orders!$B$2:$B$1001,orders!$M$2:$M$1001,,0)</f>
        <v>17.46</v>
      </c>
      <c r="F258" t="str">
        <v>VNC-93921-469</v>
      </c>
      <c r="G258" s="10">
        <v>43861</v>
      </c>
      <c r="H258">
        <v>15.85</v>
      </c>
      <c r="I258" s="10"/>
    </row>
    <row r="259" spans="1:9" x14ac:dyDescent="0.35">
      <c r="A259" t="str">
        <f>_xlfn.XLOOKUP(orders!$A259,orders!$A$2:$A$1001,orders!$A$2:$A$1001,,0)</f>
        <v>FOJ-02234-063</v>
      </c>
      <c r="B259" s="10">
        <f>_xlfn.XLOOKUP(orders!$A259,orders!$A$2:$A$1001,orders!$B$2:$B$1001,,0)</f>
        <v>44676</v>
      </c>
      <c r="C259">
        <f>_xlfn.XLOOKUP(B259,orders!$B$2:$B$1001,orders!$M$2:$M$1001,,0)</f>
        <v>27.945</v>
      </c>
      <c r="F259" t="str">
        <v>OGB-91614-810</v>
      </c>
      <c r="G259" s="10">
        <v>43879</v>
      </c>
      <c r="H259">
        <v>2.9849999999999999</v>
      </c>
      <c r="I259" s="10"/>
    </row>
    <row r="260" spans="1:9" x14ac:dyDescent="0.35">
      <c r="A260" t="str">
        <f>_xlfn.XLOOKUP(orders!$A260,orders!$A$2:$A$1001,orders!$A$2:$A$1001,,0)</f>
        <v>MSJ-11909-468</v>
      </c>
      <c r="B260" s="10">
        <f>_xlfn.XLOOKUP(orders!$A260,orders!$A$2:$A$1001,orders!$B$2:$B$1001,,0)</f>
        <v>44513</v>
      </c>
      <c r="C260">
        <f>_xlfn.XLOOKUP(B260,orders!$B$2:$B$1001,orders!$M$2:$M$1001,,0)</f>
        <v>77.699999999999989</v>
      </c>
      <c r="F260" t="str">
        <v>BQI-61647-496</v>
      </c>
      <c r="G260" s="10">
        <v>44360</v>
      </c>
      <c r="H260">
        <v>68.75</v>
      </c>
      <c r="I260" s="10"/>
    </row>
    <row r="261" spans="1:9" x14ac:dyDescent="0.35">
      <c r="A261" t="str">
        <f>_xlfn.XLOOKUP(orders!$A261,orders!$A$2:$A$1001,orders!$A$2:$A$1001,,0)</f>
        <v>DKB-78053-329</v>
      </c>
      <c r="B261" s="10">
        <f>_xlfn.XLOOKUP(orders!$A261,orders!$A$2:$A$1001,orders!$B$2:$B$1001,,0)</f>
        <v>44355</v>
      </c>
      <c r="C261">
        <f>_xlfn.XLOOKUP(B261,orders!$B$2:$B$1001,orders!$M$2:$M$1001,,0)</f>
        <v>5.97</v>
      </c>
      <c r="F261" t="str">
        <v>IOM-51636-823</v>
      </c>
      <c r="G261" s="10">
        <v>44779</v>
      </c>
      <c r="H261">
        <v>29.849999999999998</v>
      </c>
      <c r="I261" s="10"/>
    </row>
    <row r="262" spans="1:9" x14ac:dyDescent="0.35">
      <c r="A262" t="str">
        <f>_xlfn.XLOOKUP(orders!$A262,orders!$A$2:$A$1001,orders!$A$2:$A$1001,,0)</f>
        <v>DFZ-45083-941</v>
      </c>
      <c r="B262" s="10">
        <f>_xlfn.XLOOKUP(orders!$A262,orders!$A$2:$A$1001,orders!$B$2:$B$1001,,0)</f>
        <v>44156</v>
      </c>
      <c r="C262">
        <f>_xlfn.XLOOKUP(B262,orders!$B$2:$B$1001,orders!$M$2:$M$1001,,0)</f>
        <v>27.484999999999996</v>
      </c>
      <c r="F262" t="str">
        <v>GGD-38107-641</v>
      </c>
      <c r="G262" s="10">
        <v>44523</v>
      </c>
      <c r="H262">
        <v>58.2</v>
      </c>
      <c r="I262" s="10"/>
    </row>
    <row r="263" spans="1:9" x14ac:dyDescent="0.35">
      <c r="A263" t="str">
        <f>_xlfn.XLOOKUP(orders!$A263,orders!$A$2:$A$1001,orders!$A$2:$A$1001,,0)</f>
        <v>OTA-40969-710</v>
      </c>
      <c r="B263" s="10">
        <f>_xlfn.XLOOKUP(orders!$A263,orders!$A$2:$A$1001,orders!$B$2:$B$1001,,0)</f>
        <v>43538</v>
      </c>
      <c r="C263">
        <f>_xlfn.XLOOKUP(B263,orders!$B$2:$B$1001,orders!$M$2:$M$1001,,0)</f>
        <v>35.64</v>
      </c>
      <c r="F263" t="str">
        <v>LTO-95975-728</v>
      </c>
      <c r="G263" s="10">
        <v>44482</v>
      </c>
      <c r="H263">
        <v>28.679999999999996</v>
      </c>
      <c r="I263" s="10"/>
    </row>
    <row r="264" spans="1:9" x14ac:dyDescent="0.35">
      <c r="A264" t="str">
        <f>_xlfn.XLOOKUP(orders!$A264,orders!$A$2:$A$1001,orders!$A$2:$A$1001,,0)</f>
        <v>GRH-45571-667</v>
      </c>
      <c r="B264" s="10">
        <f>_xlfn.XLOOKUP(orders!$A264,orders!$A$2:$A$1001,orders!$B$2:$B$1001,,0)</f>
        <v>43693</v>
      </c>
      <c r="C264">
        <f>_xlfn.XLOOKUP(B264,orders!$B$2:$B$1001,orders!$M$2:$M$1001,,0)</f>
        <v>15.85</v>
      </c>
      <c r="F264" t="str">
        <v>IGM-84664-265</v>
      </c>
      <c r="G264" s="10">
        <v>44439</v>
      </c>
      <c r="H264">
        <v>6.75</v>
      </c>
      <c r="I264" s="10"/>
    </row>
    <row r="265" spans="1:9" x14ac:dyDescent="0.35">
      <c r="A265" t="str">
        <f>_xlfn.XLOOKUP(orders!$A265,orders!$A$2:$A$1001,orders!$A$2:$A$1001,,0)</f>
        <v>NXV-05302-067</v>
      </c>
      <c r="B265" s="10">
        <f>_xlfn.XLOOKUP(orders!$A265,orders!$A$2:$A$1001,orders!$B$2:$B$1001,,0)</f>
        <v>43577</v>
      </c>
      <c r="C265">
        <f>_xlfn.XLOOKUP(B265,orders!$B$2:$B$1001,orders!$M$2:$M$1001,,0)</f>
        <v>133.85999999999999</v>
      </c>
      <c r="F265" t="str">
        <v>SKO-45740-621</v>
      </c>
      <c r="G265" s="10">
        <v>43846</v>
      </c>
      <c r="H265">
        <v>17.46</v>
      </c>
      <c r="I265" s="10"/>
    </row>
    <row r="266" spans="1:9" x14ac:dyDescent="0.35">
      <c r="A266" t="str">
        <f>_xlfn.XLOOKUP(orders!$A266,orders!$A$2:$A$1001,orders!$A$2:$A$1001,,0)</f>
        <v>VZH-86274-142</v>
      </c>
      <c r="B266" s="10">
        <f>_xlfn.XLOOKUP(orders!$A266,orders!$A$2:$A$1001,orders!$B$2:$B$1001,,0)</f>
        <v>44683</v>
      </c>
      <c r="C266">
        <f>_xlfn.XLOOKUP(B266,orders!$B$2:$B$1001,orders!$M$2:$M$1001,,0)</f>
        <v>59.75</v>
      </c>
      <c r="F266" t="str">
        <v>FOJ-02234-063</v>
      </c>
      <c r="G266" s="10">
        <v>44676</v>
      </c>
      <c r="H266">
        <v>27.945</v>
      </c>
      <c r="I266" s="10"/>
    </row>
    <row r="267" spans="1:9" x14ac:dyDescent="0.35">
      <c r="A267" t="str">
        <f>_xlfn.XLOOKUP(orders!$A267,orders!$A$2:$A$1001,orders!$A$2:$A$1001,,0)</f>
        <v>KIX-93248-135</v>
      </c>
      <c r="B267" s="10">
        <f>_xlfn.XLOOKUP(orders!$A267,orders!$A$2:$A$1001,orders!$B$2:$B$1001,,0)</f>
        <v>43872</v>
      </c>
      <c r="C267">
        <f>_xlfn.XLOOKUP(B267,orders!$B$2:$B$1001,orders!$M$2:$M$1001,,0)</f>
        <v>5.97</v>
      </c>
      <c r="F267" t="str">
        <v>MSJ-11909-468</v>
      </c>
      <c r="G267" s="10">
        <v>44513</v>
      </c>
      <c r="H267">
        <v>77.699999999999989</v>
      </c>
      <c r="I267" s="10"/>
    </row>
    <row r="268" spans="1:9" x14ac:dyDescent="0.35">
      <c r="A268" t="str">
        <f>_xlfn.XLOOKUP(orders!$A268,orders!$A$2:$A$1001,orders!$A$2:$A$1001,,0)</f>
        <v>AXR-10962-010</v>
      </c>
      <c r="B268" s="10">
        <f>_xlfn.XLOOKUP(orders!$A268,orders!$A$2:$A$1001,orders!$B$2:$B$1001,,0)</f>
        <v>44283</v>
      </c>
      <c r="C268">
        <f>_xlfn.XLOOKUP(B268,orders!$B$2:$B$1001,orders!$M$2:$M$1001,,0)</f>
        <v>53.46</v>
      </c>
      <c r="F268" t="str">
        <v>DKB-78053-329</v>
      </c>
      <c r="G268" s="10">
        <v>44355</v>
      </c>
      <c r="H268">
        <v>5.97</v>
      </c>
      <c r="I268" s="10"/>
    </row>
    <row r="269" spans="1:9" x14ac:dyDescent="0.35">
      <c r="A269" t="str">
        <f>_xlfn.XLOOKUP(orders!$A269,orders!$A$2:$A$1001,orders!$A$2:$A$1001,,0)</f>
        <v>IHS-71573-008</v>
      </c>
      <c r="B269" s="10">
        <f>_xlfn.XLOOKUP(orders!$A269,orders!$A$2:$A$1001,orders!$B$2:$B$1001,,0)</f>
        <v>44324</v>
      </c>
      <c r="C269">
        <f>_xlfn.XLOOKUP(B269,orders!$B$2:$B$1001,orders!$M$2:$M$1001,,0)</f>
        <v>21.87</v>
      </c>
      <c r="F269" t="str">
        <v>DFZ-45083-941</v>
      </c>
      <c r="G269" s="10">
        <v>44156</v>
      </c>
      <c r="H269">
        <v>27.484999999999996</v>
      </c>
      <c r="I269" s="10"/>
    </row>
    <row r="270" spans="1:9" x14ac:dyDescent="0.35">
      <c r="A270" t="str">
        <f>_xlfn.XLOOKUP(orders!$A270,orders!$A$2:$A$1001,orders!$A$2:$A$1001,,0)</f>
        <v>QTR-19001-114</v>
      </c>
      <c r="B270" s="10">
        <f>_xlfn.XLOOKUP(orders!$A270,orders!$A$2:$A$1001,orders!$B$2:$B$1001,,0)</f>
        <v>43790</v>
      </c>
      <c r="C270">
        <f>_xlfn.XLOOKUP(B270,orders!$B$2:$B$1001,orders!$M$2:$M$1001,,0)</f>
        <v>19.899999999999999</v>
      </c>
      <c r="F270" t="str">
        <v>OTA-40969-710</v>
      </c>
      <c r="G270" s="10">
        <v>43538</v>
      </c>
      <c r="H270">
        <v>35.64</v>
      </c>
      <c r="I270" s="10"/>
    </row>
    <row r="271" spans="1:9" x14ac:dyDescent="0.35">
      <c r="A271" t="str">
        <f>_xlfn.XLOOKUP(orders!$A271,orders!$A$2:$A$1001,orders!$A$2:$A$1001,,0)</f>
        <v>WBK-62297-910</v>
      </c>
      <c r="B271" s="10">
        <f>_xlfn.XLOOKUP(orders!$A271,orders!$A$2:$A$1001,orders!$B$2:$B$1001,,0)</f>
        <v>44333</v>
      </c>
      <c r="C271">
        <f>_xlfn.XLOOKUP(B271,orders!$B$2:$B$1001,orders!$M$2:$M$1001,,0)</f>
        <v>5.97</v>
      </c>
      <c r="F271" t="str">
        <v>GRH-45571-667</v>
      </c>
      <c r="G271" s="10">
        <v>43693</v>
      </c>
      <c r="H271">
        <v>15.85</v>
      </c>
      <c r="I271" s="10"/>
    </row>
    <row r="272" spans="1:9" x14ac:dyDescent="0.35">
      <c r="A272" t="str">
        <f>_xlfn.XLOOKUP(orders!$A272,orders!$A$2:$A$1001,orders!$A$2:$A$1001,,0)</f>
        <v>OGY-19377-175</v>
      </c>
      <c r="B272" s="10">
        <f>_xlfn.XLOOKUP(orders!$A272,orders!$A$2:$A$1001,orders!$B$2:$B$1001,,0)</f>
        <v>43655</v>
      </c>
      <c r="C272">
        <f>_xlfn.XLOOKUP(B272,orders!$B$2:$B$1001,orders!$M$2:$M$1001,,0)</f>
        <v>7.29</v>
      </c>
      <c r="F272" t="str">
        <v>NXV-05302-067</v>
      </c>
      <c r="G272" s="10">
        <v>43577</v>
      </c>
      <c r="H272">
        <v>133.85999999999999</v>
      </c>
      <c r="I272" s="10"/>
    </row>
    <row r="273" spans="1:9" x14ac:dyDescent="0.35">
      <c r="A273" t="str">
        <f>_xlfn.XLOOKUP(orders!$A273,orders!$A$2:$A$1001,orders!$A$2:$A$1001,,0)</f>
        <v>ESR-66651-814</v>
      </c>
      <c r="B273" s="10">
        <f>_xlfn.XLOOKUP(orders!$A273,orders!$A$2:$A$1001,orders!$B$2:$B$1001,,0)</f>
        <v>43971</v>
      </c>
      <c r="C273">
        <f>_xlfn.XLOOKUP(B273,orders!$B$2:$B$1001,orders!$M$2:$M$1001,,0)</f>
        <v>51.8</v>
      </c>
      <c r="F273" t="str">
        <v>VZH-86274-142</v>
      </c>
      <c r="G273" s="10">
        <v>44683</v>
      </c>
      <c r="H273">
        <v>59.75</v>
      </c>
      <c r="I273" s="10"/>
    </row>
    <row r="274" spans="1:9" x14ac:dyDescent="0.35">
      <c r="A274" t="str">
        <f>_xlfn.XLOOKUP(orders!$A274,orders!$A$2:$A$1001,orders!$A$2:$A$1001,,0)</f>
        <v>CPX-46916-770</v>
      </c>
      <c r="B274" s="10">
        <f>_xlfn.XLOOKUP(orders!$A274,orders!$A$2:$A$1001,orders!$B$2:$B$1001,,0)</f>
        <v>44435</v>
      </c>
      <c r="C274">
        <f>_xlfn.XLOOKUP(B274,orders!$B$2:$B$1001,orders!$M$2:$M$1001,,0)</f>
        <v>71.699999999999989</v>
      </c>
      <c r="F274" t="str">
        <v>KIX-93248-135</v>
      </c>
      <c r="G274" s="10">
        <v>43872</v>
      </c>
      <c r="H274">
        <v>5.97</v>
      </c>
      <c r="I274" s="10"/>
    </row>
    <row r="275" spans="1:9" x14ac:dyDescent="0.35">
      <c r="A275" t="str">
        <f>_xlfn.XLOOKUP(orders!$A275,orders!$A$2:$A$1001,orders!$A$2:$A$1001,,0)</f>
        <v>MDC-03318-645</v>
      </c>
      <c r="B275" s="10">
        <f>_xlfn.XLOOKUP(orders!$A275,orders!$A$2:$A$1001,orders!$B$2:$B$1001,,0)</f>
        <v>44681</v>
      </c>
      <c r="C275">
        <f>_xlfn.XLOOKUP(B275,orders!$B$2:$B$1001,orders!$M$2:$M$1001,,0)</f>
        <v>7.77</v>
      </c>
      <c r="F275" t="str">
        <v>AXR-10962-010</v>
      </c>
      <c r="G275" s="10">
        <v>44283</v>
      </c>
      <c r="H275">
        <v>53.46</v>
      </c>
      <c r="I275" s="10"/>
    </row>
    <row r="276" spans="1:9" x14ac:dyDescent="0.35">
      <c r="A276" t="str">
        <f>_xlfn.XLOOKUP(orders!$A276,orders!$A$2:$A$1001,orders!$A$2:$A$1001,,0)</f>
        <v>SFF-86059-407</v>
      </c>
      <c r="B276" s="10">
        <f>_xlfn.XLOOKUP(orders!$A276,orders!$A$2:$A$1001,orders!$B$2:$B$1001,,0)</f>
        <v>43985</v>
      </c>
      <c r="C276">
        <f>_xlfn.XLOOKUP(B276,orders!$B$2:$B$1001,orders!$M$2:$M$1001,,0)</f>
        <v>25.874999999999996</v>
      </c>
      <c r="F276" t="str">
        <v>IHS-71573-008</v>
      </c>
      <c r="G276" s="10">
        <v>44324</v>
      </c>
      <c r="H276">
        <v>21.87</v>
      </c>
      <c r="I276" s="10"/>
    </row>
    <row r="277" spans="1:9" x14ac:dyDescent="0.35">
      <c r="A277" t="str">
        <f>_xlfn.XLOOKUP(orders!$A277,orders!$A$2:$A$1001,orders!$A$2:$A$1001,,0)</f>
        <v>SCL-94540-788</v>
      </c>
      <c r="B277" s="10">
        <f>_xlfn.XLOOKUP(orders!$A277,orders!$A$2:$A$1001,orders!$B$2:$B$1001,,0)</f>
        <v>44725</v>
      </c>
      <c r="C277">
        <f>_xlfn.XLOOKUP(B277,orders!$B$2:$B$1001,orders!$M$2:$M$1001,,0)</f>
        <v>204.92999999999995</v>
      </c>
      <c r="F277" t="str">
        <v>QTR-19001-114</v>
      </c>
      <c r="G277" s="10">
        <v>43790</v>
      </c>
      <c r="H277">
        <v>19.899999999999999</v>
      </c>
      <c r="I277" s="10"/>
    </row>
    <row r="278" spans="1:9" x14ac:dyDescent="0.35">
      <c r="A278" t="str">
        <f>_xlfn.XLOOKUP(orders!$A278,orders!$A$2:$A$1001,orders!$A$2:$A$1001,,0)</f>
        <v>HVU-21634-076</v>
      </c>
      <c r="B278" s="10">
        <f>_xlfn.XLOOKUP(orders!$A278,orders!$A$2:$A$1001,orders!$B$2:$B$1001,,0)</f>
        <v>43992</v>
      </c>
      <c r="C278">
        <f>_xlfn.XLOOKUP(B278,orders!$B$2:$B$1001,orders!$M$2:$M$1001,,0)</f>
        <v>109.93999999999998</v>
      </c>
      <c r="F278" t="str">
        <v>WBK-62297-910</v>
      </c>
      <c r="G278" s="10">
        <v>44333</v>
      </c>
      <c r="H278">
        <v>5.97</v>
      </c>
      <c r="I278" s="10"/>
    </row>
    <row r="279" spans="1:9" x14ac:dyDescent="0.35">
      <c r="A279" t="str">
        <f>_xlfn.XLOOKUP(orders!$A279,orders!$A$2:$A$1001,orders!$A$2:$A$1001,,0)</f>
        <v>XUS-73326-418</v>
      </c>
      <c r="B279" s="10">
        <f>_xlfn.XLOOKUP(orders!$A279,orders!$A$2:$A$1001,orders!$B$2:$B$1001,,0)</f>
        <v>44183</v>
      </c>
      <c r="C279">
        <f>_xlfn.XLOOKUP(B279,orders!$B$2:$B$1001,orders!$M$2:$M$1001,,0)</f>
        <v>89.1</v>
      </c>
      <c r="F279" t="str">
        <v>OGY-19377-175</v>
      </c>
      <c r="G279" s="10">
        <v>43655</v>
      </c>
      <c r="H279">
        <v>7.29</v>
      </c>
      <c r="I279" s="10"/>
    </row>
    <row r="280" spans="1:9" x14ac:dyDescent="0.35">
      <c r="A280" t="str">
        <f>_xlfn.XLOOKUP(orders!$A280,orders!$A$2:$A$1001,orders!$A$2:$A$1001,,0)</f>
        <v>XWD-18933-006</v>
      </c>
      <c r="B280" s="10">
        <f>_xlfn.XLOOKUP(orders!$A280,orders!$A$2:$A$1001,orders!$B$2:$B$1001,,0)</f>
        <v>43708</v>
      </c>
      <c r="C280">
        <f>_xlfn.XLOOKUP(B280,orders!$B$2:$B$1001,orders!$M$2:$M$1001,,0)</f>
        <v>7.77</v>
      </c>
      <c r="F280" t="str">
        <v>ESR-66651-814</v>
      </c>
      <c r="G280" s="10">
        <v>43971</v>
      </c>
      <c r="H280">
        <v>51.8</v>
      </c>
      <c r="I280" s="10"/>
    </row>
    <row r="281" spans="1:9" x14ac:dyDescent="0.35">
      <c r="A281" t="str">
        <f>_xlfn.XLOOKUP(orders!$A281,orders!$A$2:$A$1001,orders!$A$2:$A$1001,,0)</f>
        <v>HPD-65272-772</v>
      </c>
      <c r="B281" s="10">
        <f>_xlfn.XLOOKUP(orders!$A281,orders!$A$2:$A$1001,orders!$B$2:$B$1001,,0)</f>
        <v>43521</v>
      </c>
      <c r="C281">
        <f>_xlfn.XLOOKUP(B281,orders!$B$2:$B$1001,orders!$M$2:$M$1001,,0)</f>
        <v>26.849999999999994</v>
      </c>
      <c r="F281" t="str">
        <v>CPX-46916-770</v>
      </c>
      <c r="G281" s="10">
        <v>44435</v>
      </c>
      <c r="H281">
        <v>71.699999999999989</v>
      </c>
      <c r="I281" s="10"/>
    </row>
    <row r="282" spans="1:9" x14ac:dyDescent="0.35">
      <c r="A282" t="str">
        <f>_xlfn.XLOOKUP(orders!$A282,orders!$A$2:$A$1001,orders!$A$2:$A$1001,,0)</f>
        <v>JEG-93140-224</v>
      </c>
      <c r="B282" s="10">
        <f>_xlfn.XLOOKUP(orders!$A282,orders!$A$2:$A$1001,orders!$B$2:$B$1001,,0)</f>
        <v>44234</v>
      </c>
      <c r="C282">
        <f>_xlfn.XLOOKUP(B282,orders!$B$2:$B$1001,orders!$M$2:$M$1001,,0)</f>
        <v>53.699999999999996</v>
      </c>
      <c r="F282" t="str">
        <v>MDC-03318-645</v>
      </c>
      <c r="G282" s="10">
        <v>44681</v>
      </c>
      <c r="H282">
        <v>7.77</v>
      </c>
      <c r="I282" s="10"/>
    </row>
    <row r="283" spans="1:9" x14ac:dyDescent="0.35">
      <c r="A283" t="str">
        <f>_xlfn.XLOOKUP(orders!$A283,orders!$A$2:$A$1001,orders!$A$2:$A$1001,,0)</f>
        <v>NNH-62058-950</v>
      </c>
      <c r="B283" s="10">
        <f>_xlfn.XLOOKUP(orders!$A283,orders!$A$2:$A$1001,orders!$B$2:$B$1001,,0)</f>
        <v>44210</v>
      </c>
      <c r="C283">
        <f>_xlfn.XLOOKUP(B283,orders!$B$2:$B$1001,orders!$M$2:$M$1001,,0)</f>
        <v>59.4</v>
      </c>
      <c r="F283" t="str">
        <v>SFF-86059-407</v>
      </c>
      <c r="G283" s="10">
        <v>43985</v>
      </c>
      <c r="H283">
        <v>25.874999999999996</v>
      </c>
      <c r="I283" s="10"/>
    </row>
    <row r="284" spans="1:9" x14ac:dyDescent="0.35">
      <c r="A284" t="str">
        <f>_xlfn.XLOOKUP(orders!$A284,orders!$A$2:$A$1001,orders!$A$2:$A$1001,,0)</f>
        <v>LTD-71429-845</v>
      </c>
      <c r="B284" s="10">
        <f>_xlfn.XLOOKUP(orders!$A284,orders!$A$2:$A$1001,orders!$B$2:$B$1001,,0)</f>
        <v>43520</v>
      </c>
      <c r="C284">
        <f>_xlfn.XLOOKUP(B284,orders!$B$2:$B$1001,orders!$M$2:$M$1001,,0)</f>
        <v>7.77</v>
      </c>
      <c r="F284" t="str">
        <v>SCL-94540-788</v>
      </c>
      <c r="G284" s="10">
        <v>44725</v>
      </c>
      <c r="H284">
        <v>204.92999999999995</v>
      </c>
      <c r="I284" s="10"/>
    </row>
    <row r="285" spans="1:9" x14ac:dyDescent="0.35">
      <c r="A285" t="str">
        <f>_xlfn.XLOOKUP(orders!$A285,orders!$A$2:$A$1001,orders!$A$2:$A$1001,,0)</f>
        <v>MPV-26985-215</v>
      </c>
      <c r="B285" s="10">
        <f>_xlfn.XLOOKUP(orders!$A285,orders!$A$2:$A$1001,orders!$B$2:$B$1001,,0)</f>
        <v>43639</v>
      </c>
      <c r="C285">
        <f>_xlfn.XLOOKUP(B285,orders!$B$2:$B$1001,orders!$M$2:$M$1001,,0)</f>
        <v>5.3699999999999992</v>
      </c>
      <c r="F285" t="str">
        <v>HVU-21634-076</v>
      </c>
      <c r="G285" s="10">
        <v>43992</v>
      </c>
      <c r="H285">
        <v>109.93999999999998</v>
      </c>
      <c r="I285" s="10"/>
    </row>
    <row r="286" spans="1:9" x14ac:dyDescent="0.35">
      <c r="A286" t="str">
        <f>_xlfn.XLOOKUP(orders!$A286,orders!$A$2:$A$1001,orders!$A$2:$A$1001,,0)</f>
        <v>IYO-10245-081</v>
      </c>
      <c r="B286" s="10">
        <f>_xlfn.XLOOKUP(orders!$A286,orders!$A$2:$A$1001,orders!$B$2:$B$1001,,0)</f>
        <v>43960</v>
      </c>
      <c r="C286">
        <f>_xlfn.XLOOKUP(B286,orders!$B$2:$B$1001,orders!$M$2:$M$1001,,0)</f>
        <v>94.874999999999986</v>
      </c>
      <c r="F286" t="str">
        <v>XUS-73326-418</v>
      </c>
      <c r="G286" s="10">
        <v>44183</v>
      </c>
      <c r="H286">
        <v>89.1</v>
      </c>
      <c r="I286" s="10"/>
    </row>
    <row r="287" spans="1:9" x14ac:dyDescent="0.35">
      <c r="A287" t="str">
        <f>_xlfn.XLOOKUP(orders!$A287,orders!$A$2:$A$1001,orders!$A$2:$A$1001,,0)</f>
        <v>BYZ-39669-954</v>
      </c>
      <c r="B287" s="10">
        <f>_xlfn.XLOOKUP(orders!$A287,orders!$A$2:$A$1001,orders!$B$2:$B$1001,,0)</f>
        <v>44030</v>
      </c>
      <c r="C287">
        <f>_xlfn.XLOOKUP(B287,orders!$B$2:$B$1001,orders!$M$2:$M$1001,,0)</f>
        <v>36.454999999999998</v>
      </c>
      <c r="F287" t="str">
        <v>XWD-18933-006</v>
      </c>
      <c r="G287" s="10">
        <v>43708</v>
      </c>
      <c r="H287">
        <v>7.77</v>
      </c>
      <c r="I287" s="10"/>
    </row>
    <row r="288" spans="1:9" x14ac:dyDescent="0.35">
      <c r="A288" t="str">
        <f>_xlfn.XLOOKUP(orders!$A288,orders!$A$2:$A$1001,orders!$A$2:$A$1001,,0)</f>
        <v>EFB-72860-209</v>
      </c>
      <c r="B288" s="10">
        <f>_xlfn.XLOOKUP(orders!$A288,orders!$A$2:$A$1001,orders!$B$2:$B$1001,,0)</f>
        <v>43755</v>
      </c>
      <c r="C288">
        <f>_xlfn.XLOOKUP(B288,orders!$B$2:$B$1001,orders!$M$2:$M$1001,,0)</f>
        <v>13.5</v>
      </c>
      <c r="F288" t="str">
        <v>HPD-65272-772</v>
      </c>
      <c r="G288" s="10">
        <v>43521</v>
      </c>
      <c r="H288">
        <v>26.849999999999994</v>
      </c>
      <c r="I288" s="10"/>
    </row>
    <row r="289" spans="1:9" x14ac:dyDescent="0.35">
      <c r="A289" t="str">
        <f>_xlfn.XLOOKUP(orders!$A289,orders!$A$2:$A$1001,orders!$A$2:$A$1001,,0)</f>
        <v>GMM-72397-378</v>
      </c>
      <c r="B289" s="10">
        <f>_xlfn.XLOOKUP(orders!$A289,orders!$A$2:$A$1001,orders!$B$2:$B$1001,,0)</f>
        <v>44697</v>
      </c>
      <c r="C289">
        <f>_xlfn.XLOOKUP(B289,orders!$B$2:$B$1001,orders!$M$2:$M$1001,,0)</f>
        <v>14.339999999999998</v>
      </c>
      <c r="F289" t="str">
        <v>JEG-93140-224</v>
      </c>
      <c r="G289" s="10">
        <v>44234</v>
      </c>
      <c r="H289">
        <v>53.699999999999996</v>
      </c>
      <c r="I289" s="10"/>
    </row>
    <row r="290" spans="1:9" x14ac:dyDescent="0.35">
      <c r="A290" t="str">
        <f>_xlfn.XLOOKUP(orders!$A290,orders!$A$2:$A$1001,orders!$A$2:$A$1001,,0)</f>
        <v>LYP-52345-883</v>
      </c>
      <c r="B290" s="10">
        <f>_xlfn.XLOOKUP(orders!$A290,orders!$A$2:$A$1001,orders!$B$2:$B$1001,,0)</f>
        <v>44279</v>
      </c>
      <c r="C290">
        <f>_xlfn.XLOOKUP(B290,orders!$B$2:$B$1001,orders!$M$2:$M$1001,,0)</f>
        <v>8.25</v>
      </c>
      <c r="F290" t="str">
        <v>NNH-62058-950</v>
      </c>
      <c r="G290" s="10">
        <v>44210</v>
      </c>
      <c r="H290">
        <v>59.4</v>
      </c>
      <c r="I290" s="10"/>
    </row>
    <row r="291" spans="1:9" x14ac:dyDescent="0.35">
      <c r="A291" t="str">
        <f>_xlfn.XLOOKUP(orders!$A291,orders!$A$2:$A$1001,orders!$A$2:$A$1001,,0)</f>
        <v>DFK-35846-692</v>
      </c>
      <c r="B291" s="10">
        <f>_xlfn.XLOOKUP(orders!$A291,orders!$A$2:$A$1001,orders!$B$2:$B$1001,,0)</f>
        <v>43772</v>
      </c>
      <c r="C291">
        <f>_xlfn.XLOOKUP(B291,orders!$B$2:$B$1001,orders!$M$2:$M$1001,,0)</f>
        <v>13.424999999999997</v>
      </c>
      <c r="F291" t="str">
        <v>LTD-71429-845</v>
      </c>
      <c r="G291" s="10">
        <v>43520</v>
      </c>
      <c r="H291">
        <v>7.77</v>
      </c>
      <c r="I291" s="10"/>
    </row>
    <row r="292" spans="1:9" x14ac:dyDescent="0.35">
      <c r="A292" t="str">
        <f>_xlfn.XLOOKUP(orders!$A292,orders!$A$2:$A$1001,orders!$A$2:$A$1001,,0)</f>
        <v>XAH-93337-609</v>
      </c>
      <c r="B292" s="10">
        <f>_xlfn.XLOOKUP(orders!$A292,orders!$A$2:$A$1001,orders!$B$2:$B$1001,,0)</f>
        <v>44497</v>
      </c>
      <c r="C292">
        <f>_xlfn.XLOOKUP(B292,orders!$B$2:$B$1001,orders!$M$2:$M$1001,,0)</f>
        <v>49.75</v>
      </c>
      <c r="F292" t="str">
        <v>MPV-26985-215</v>
      </c>
      <c r="G292" s="10">
        <v>43639</v>
      </c>
      <c r="H292">
        <v>5.3699999999999992</v>
      </c>
      <c r="I292" s="10"/>
    </row>
    <row r="293" spans="1:9" x14ac:dyDescent="0.35">
      <c r="A293" t="str">
        <f>_xlfn.XLOOKUP(orders!$A293,orders!$A$2:$A$1001,orders!$A$2:$A$1001,,0)</f>
        <v>QKA-72582-644</v>
      </c>
      <c r="B293" s="10">
        <f>_xlfn.XLOOKUP(orders!$A293,orders!$A$2:$A$1001,orders!$B$2:$B$1001,,0)</f>
        <v>44181</v>
      </c>
      <c r="C293">
        <f>_xlfn.XLOOKUP(B293,orders!$B$2:$B$1001,orders!$M$2:$M$1001,,0)</f>
        <v>16.5</v>
      </c>
      <c r="F293" t="str">
        <v>IYO-10245-081</v>
      </c>
      <c r="G293" s="10">
        <v>43960</v>
      </c>
      <c r="H293">
        <v>94.874999999999986</v>
      </c>
      <c r="I293" s="10"/>
    </row>
    <row r="294" spans="1:9" x14ac:dyDescent="0.35">
      <c r="A294" t="str">
        <f>_xlfn.XLOOKUP(orders!$A294,orders!$A$2:$A$1001,orders!$A$2:$A$1001,,0)</f>
        <v>ZDK-84567-102</v>
      </c>
      <c r="B294" s="10">
        <f>_xlfn.XLOOKUP(orders!$A294,orders!$A$2:$A$1001,orders!$B$2:$B$1001,,0)</f>
        <v>44529</v>
      </c>
      <c r="C294">
        <f>_xlfn.XLOOKUP(B294,orders!$B$2:$B$1001,orders!$M$2:$M$1001,,0)</f>
        <v>17.91</v>
      </c>
      <c r="F294" t="str">
        <v>BYZ-39669-954</v>
      </c>
      <c r="G294" s="10">
        <v>44030</v>
      </c>
      <c r="H294">
        <v>36.454999999999998</v>
      </c>
      <c r="I294" s="10"/>
    </row>
    <row r="295" spans="1:9" x14ac:dyDescent="0.35">
      <c r="A295" t="str">
        <f>_xlfn.XLOOKUP(orders!$A295,orders!$A$2:$A$1001,orders!$A$2:$A$1001,,0)</f>
        <v>WAV-38301-984</v>
      </c>
      <c r="B295" s="10">
        <f>_xlfn.XLOOKUP(orders!$A295,orders!$A$2:$A$1001,orders!$B$2:$B$1001,,0)</f>
        <v>44275</v>
      </c>
      <c r="C295">
        <f>_xlfn.XLOOKUP(B295,orders!$B$2:$B$1001,orders!$M$2:$M$1001,,0)</f>
        <v>29.849999999999998</v>
      </c>
      <c r="F295" t="str">
        <v>EFB-72860-209</v>
      </c>
      <c r="G295" s="10">
        <v>43755</v>
      </c>
      <c r="H295">
        <v>13.5</v>
      </c>
      <c r="I295" s="10"/>
    </row>
    <row r="296" spans="1:9" x14ac:dyDescent="0.35">
      <c r="A296" t="str">
        <f>_xlfn.XLOOKUP(orders!$A296,orders!$A$2:$A$1001,orders!$A$2:$A$1001,,0)</f>
        <v>KZR-33023-209</v>
      </c>
      <c r="B296" s="10">
        <f>_xlfn.XLOOKUP(orders!$A296,orders!$A$2:$A$1001,orders!$B$2:$B$1001,,0)</f>
        <v>44659</v>
      </c>
      <c r="C296">
        <f>_xlfn.XLOOKUP(B296,orders!$B$2:$B$1001,orders!$M$2:$M$1001,,0)</f>
        <v>29.16</v>
      </c>
      <c r="F296" t="str">
        <v>GMM-72397-378</v>
      </c>
      <c r="G296" s="10">
        <v>44697</v>
      </c>
      <c r="H296">
        <v>14.339999999999998</v>
      </c>
      <c r="I296" s="10"/>
    </row>
    <row r="297" spans="1:9" x14ac:dyDescent="0.35">
      <c r="A297" t="str">
        <f>_xlfn.XLOOKUP(orders!$A297,orders!$A$2:$A$1001,orders!$A$2:$A$1001,,0)</f>
        <v>ULM-49433-003</v>
      </c>
      <c r="B297" s="10">
        <f>_xlfn.XLOOKUP(orders!$A297,orders!$A$2:$A$1001,orders!$B$2:$B$1001,,0)</f>
        <v>44057</v>
      </c>
      <c r="C297">
        <f>_xlfn.XLOOKUP(B297,orders!$B$2:$B$1001,orders!$M$2:$M$1001,,0)</f>
        <v>27.5</v>
      </c>
      <c r="F297" t="str">
        <v>LYP-52345-883</v>
      </c>
      <c r="G297" s="10">
        <v>44279</v>
      </c>
      <c r="H297">
        <v>8.25</v>
      </c>
      <c r="I297" s="10"/>
    </row>
    <row r="298" spans="1:9" x14ac:dyDescent="0.35">
      <c r="A298" t="str">
        <f>_xlfn.XLOOKUP(orders!$A298,orders!$A$2:$A$1001,orders!$A$2:$A$1001,,0)</f>
        <v>SIB-83254-136</v>
      </c>
      <c r="B298" s="10">
        <f>_xlfn.XLOOKUP(orders!$A298,orders!$A$2:$A$1001,orders!$B$2:$B$1001,,0)</f>
        <v>43597</v>
      </c>
      <c r="C298">
        <f>_xlfn.XLOOKUP(B298,orders!$B$2:$B$1001,orders!$M$2:$M$1001,,0)</f>
        <v>35.82</v>
      </c>
      <c r="F298" t="str">
        <v>DFK-35846-692</v>
      </c>
      <c r="G298" s="10">
        <v>43772</v>
      </c>
      <c r="H298">
        <v>13.424999999999997</v>
      </c>
      <c r="I298" s="10"/>
    </row>
    <row r="299" spans="1:9" x14ac:dyDescent="0.35">
      <c r="A299" t="str">
        <f>_xlfn.XLOOKUP(orders!$A299,orders!$A$2:$A$1001,orders!$A$2:$A$1001,,0)</f>
        <v>NOK-50349-551</v>
      </c>
      <c r="B299" s="10">
        <f>_xlfn.XLOOKUP(orders!$A299,orders!$A$2:$A$1001,orders!$B$2:$B$1001,,0)</f>
        <v>44258</v>
      </c>
      <c r="C299">
        <f>_xlfn.XLOOKUP(B299,orders!$B$2:$B$1001,orders!$M$2:$M$1001,,0)</f>
        <v>16.11</v>
      </c>
      <c r="F299" t="str">
        <v>XAH-93337-609</v>
      </c>
      <c r="G299" s="10">
        <v>44497</v>
      </c>
      <c r="H299">
        <v>49.75</v>
      </c>
      <c r="I299" s="10"/>
    </row>
    <row r="300" spans="1:9" x14ac:dyDescent="0.35">
      <c r="A300" t="str">
        <f>_xlfn.XLOOKUP(orders!$A300,orders!$A$2:$A$1001,orders!$A$2:$A$1001,,0)</f>
        <v>YIS-96268-844</v>
      </c>
      <c r="B300" s="10">
        <f>_xlfn.XLOOKUP(orders!$A300,orders!$A$2:$A$1001,orders!$B$2:$B$1001,,0)</f>
        <v>43872</v>
      </c>
      <c r="C300">
        <f>_xlfn.XLOOKUP(B300,orders!$B$2:$B$1001,orders!$M$2:$M$1001,,0)</f>
        <v>5.97</v>
      </c>
      <c r="F300" t="str">
        <v>QKA-72582-644</v>
      </c>
      <c r="G300" s="10">
        <v>44181</v>
      </c>
      <c r="H300">
        <v>16.5</v>
      </c>
      <c r="I300" s="10"/>
    </row>
    <row r="301" spans="1:9" x14ac:dyDescent="0.35">
      <c r="A301" t="str">
        <f>_xlfn.XLOOKUP(orders!$A301,orders!$A$2:$A$1001,orders!$A$2:$A$1001,,0)</f>
        <v>CXI-04933-855</v>
      </c>
      <c r="B301" s="10">
        <f>_xlfn.XLOOKUP(orders!$A301,orders!$A$2:$A$1001,orders!$B$2:$B$1001,,0)</f>
        <v>43582</v>
      </c>
      <c r="C301">
        <f>_xlfn.XLOOKUP(B301,orders!$B$2:$B$1001,orders!$M$2:$M$1001,,0)</f>
        <v>21.825000000000003</v>
      </c>
      <c r="F301" t="str">
        <v>ZDK-84567-102</v>
      </c>
      <c r="G301" s="10">
        <v>44529</v>
      </c>
      <c r="H301">
        <v>17.91</v>
      </c>
      <c r="I301" s="10"/>
    </row>
    <row r="302" spans="1:9" x14ac:dyDescent="0.35">
      <c r="A302" t="str">
        <f>_xlfn.XLOOKUP(orders!$A302,orders!$A$2:$A$1001,orders!$A$2:$A$1001,,0)</f>
        <v>IZU-90429-382</v>
      </c>
      <c r="B302" s="10">
        <f>_xlfn.XLOOKUP(orders!$A302,orders!$A$2:$A$1001,orders!$B$2:$B$1001,,0)</f>
        <v>44646</v>
      </c>
      <c r="C302">
        <f>_xlfn.XLOOKUP(B302,orders!$B$2:$B$1001,orders!$M$2:$M$1001,,0)</f>
        <v>20.584999999999997</v>
      </c>
      <c r="F302" t="str">
        <v>WAV-38301-984</v>
      </c>
      <c r="G302" s="10">
        <v>44275</v>
      </c>
      <c r="H302">
        <v>29.849999999999998</v>
      </c>
      <c r="I302" s="10"/>
    </row>
    <row r="303" spans="1:9" x14ac:dyDescent="0.35">
      <c r="A303" t="str">
        <f>_xlfn.XLOOKUP(orders!$A303,orders!$A$2:$A$1001,orders!$A$2:$A$1001,,0)</f>
        <v>WIT-40912-783</v>
      </c>
      <c r="B303" s="10">
        <f>_xlfn.XLOOKUP(orders!$A303,orders!$A$2:$A$1001,orders!$B$2:$B$1001,,0)</f>
        <v>44102</v>
      </c>
      <c r="C303">
        <f>_xlfn.XLOOKUP(B303,orders!$B$2:$B$1001,orders!$M$2:$M$1001,,0)</f>
        <v>15.54</v>
      </c>
      <c r="F303" t="str">
        <v>KZR-33023-209</v>
      </c>
      <c r="G303" s="10">
        <v>44659</v>
      </c>
      <c r="H303">
        <v>29.16</v>
      </c>
      <c r="I303" s="10"/>
    </row>
    <row r="304" spans="1:9" x14ac:dyDescent="0.35">
      <c r="A304" t="str">
        <f>_xlfn.XLOOKUP(orders!$A304,orders!$A$2:$A$1001,orders!$A$2:$A$1001,,0)</f>
        <v>PSD-57291-590</v>
      </c>
      <c r="B304" s="10">
        <f>_xlfn.XLOOKUP(orders!$A304,orders!$A$2:$A$1001,orders!$B$2:$B$1001,,0)</f>
        <v>43762</v>
      </c>
      <c r="C304">
        <f>_xlfn.XLOOKUP(B304,orders!$B$2:$B$1001,orders!$M$2:$M$1001,,0)</f>
        <v>6.75</v>
      </c>
      <c r="F304" t="str">
        <v>ULM-49433-003</v>
      </c>
      <c r="G304" s="10">
        <v>44057</v>
      </c>
      <c r="H304">
        <v>27.5</v>
      </c>
      <c r="I304" s="10"/>
    </row>
    <row r="305" spans="1:9" x14ac:dyDescent="0.35">
      <c r="A305" t="str">
        <f>_xlfn.XLOOKUP(orders!$A305,orders!$A$2:$A$1001,orders!$A$2:$A$1001,,0)</f>
        <v>GOI-41472-677</v>
      </c>
      <c r="B305" s="10">
        <f>_xlfn.XLOOKUP(orders!$A305,orders!$A$2:$A$1001,orders!$B$2:$B$1001,,0)</f>
        <v>44412</v>
      </c>
      <c r="C305">
        <f>_xlfn.XLOOKUP(B305,orders!$B$2:$B$1001,orders!$M$2:$M$1001,,0)</f>
        <v>38.849999999999994</v>
      </c>
      <c r="F305" t="str">
        <v>SIB-83254-136</v>
      </c>
      <c r="G305" s="10">
        <v>43597</v>
      </c>
      <c r="H305">
        <v>35.82</v>
      </c>
      <c r="I305" s="10"/>
    </row>
    <row r="306" spans="1:9" x14ac:dyDescent="0.35">
      <c r="A306" t="str">
        <f>_xlfn.XLOOKUP(orders!$A306,orders!$A$2:$A$1001,orders!$A$2:$A$1001,,0)</f>
        <v>KTX-17944-494</v>
      </c>
      <c r="B306" s="10">
        <f>_xlfn.XLOOKUP(orders!$A306,orders!$A$2:$A$1001,orders!$B$2:$B$1001,,0)</f>
        <v>43828</v>
      </c>
      <c r="C306">
        <f>_xlfn.XLOOKUP(B306,orders!$B$2:$B$1001,orders!$M$2:$M$1001,,0)</f>
        <v>3.8849999999999998</v>
      </c>
      <c r="F306" t="str">
        <v>NOK-50349-551</v>
      </c>
      <c r="G306" s="10">
        <v>44258</v>
      </c>
      <c r="H306">
        <v>16.11</v>
      </c>
      <c r="I306" s="10"/>
    </row>
    <row r="307" spans="1:9" x14ac:dyDescent="0.35">
      <c r="A307" t="str">
        <f>_xlfn.XLOOKUP(orders!$A307,orders!$A$2:$A$1001,orders!$A$2:$A$1001,,0)</f>
        <v>RDM-99811-230</v>
      </c>
      <c r="B307" s="10">
        <f>_xlfn.XLOOKUP(orders!$A307,orders!$A$2:$A$1001,orders!$B$2:$B$1001,,0)</f>
        <v>43796</v>
      </c>
      <c r="C307">
        <f>_xlfn.XLOOKUP(B307,orders!$B$2:$B$1001,orders!$M$2:$M$1001,,0)</f>
        <v>21.825000000000003</v>
      </c>
      <c r="F307" t="str">
        <v>YIS-96268-844</v>
      </c>
      <c r="G307" s="10">
        <v>43872</v>
      </c>
      <c r="H307">
        <v>5.97</v>
      </c>
      <c r="I307" s="10"/>
    </row>
    <row r="308" spans="1:9" x14ac:dyDescent="0.35">
      <c r="A308" t="str">
        <f>_xlfn.XLOOKUP(orders!$A308,orders!$A$2:$A$1001,orders!$A$2:$A$1001,,0)</f>
        <v>JTU-55897-581</v>
      </c>
      <c r="B308" s="10">
        <f>_xlfn.XLOOKUP(orders!$A308,orders!$A$2:$A$1001,orders!$B$2:$B$1001,,0)</f>
        <v>43890</v>
      </c>
      <c r="C308">
        <f>_xlfn.XLOOKUP(B308,orders!$B$2:$B$1001,orders!$M$2:$M$1001,,0)</f>
        <v>14.924999999999999</v>
      </c>
      <c r="F308" t="str">
        <v>CXI-04933-855</v>
      </c>
      <c r="G308" s="10">
        <v>43582</v>
      </c>
      <c r="H308">
        <v>21.825000000000003</v>
      </c>
      <c r="I308" s="10"/>
    </row>
    <row r="309" spans="1:9" x14ac:dyDescent="0.35">
      <c r="A309" t="str">
        <f>_xlfn.XLOOKUP(orders!$A309,orders!$A$2:$A$1001,orders!$A$2:$A$1001,,0)</f>
        <v>CRK-07584-240</v>
      </c>
      <c r="B309" s="10">
        <f>_xlfn.XLOOKUP(orders!$A309,orders!$A$2:$A$1001,orders!$B$2:$B$1001,,0)</f>
        <v>44227</v>
      </c>
      <c r="C309">
        <f>_xlfn.XLOOKUP(B309,orders!$B$2:$B$1001,orders!$M$2:$M$1001,,0)</f>
        <v>33.75</v>
      </c>
      <c r="F309" t="str">
        <v>IZU-90429-382</v>
      </c>
      <c r="G309" s="10">
        <v>44646</v>
      </c>
      <c r="H309">
        <v>20.584999999999997</v>
      </c>
      <c r="I309" s="10"/>
    </row>
    <row r="310" spans="1:9" x14ac:dyDescent="0.35">
      <c r="A310" t="str">
        <f>_xlfn.XLOOKUP(orders!$A310,orders!$A$2:$A$1001,orders!$A$2:$A$1001,,0)</f>
        <v>MKE-75518-399</v>
      </c>
      <c r="B310" s="10">
        <f>_xlfn.XLOOKUP(orders!$A310,orders!$A$2:$A$1001,orders!$B$2:$B$1001,,0)</f>
        <v>44729</v>
      </c>
      <c r="C310">
        <f>_xlfn.XLOOKUP(B310,orders!$B$2:$B$1001,orders!$M$2:$M$1001,,0)</f>
        <v>33.75</v>
      </c>
      <c r="F310" t="str">
        <v>WIT-40912-783</v>
      </c>
      <c r="G310" s="10">
        <v>44102</v>
      </c>
      <c r="H310">
        <v>15.54</v>
      </c>
      <c r="I310" s="10"/>
    </row>
    <row r="311" spans="1:9" x14ac:dyDescent="0.35">
      <c r="A311" t="str">
        <f>_xlfn.XLOOKUP(orders!$A311,orders!$A$2:$A$1001,orders!$A$2:$A$1001,,0)</f>
        <v>AEL-51169-725</v>
      </c>
      <c r="B311" s="10">
        <f>_xlfn.XLOOKUP(orders!$A311,orders!$A$2:$A$1001,orders!$B$2:$B$1001,,0)</f>
        <v>43864</v>
      </c>
      <c r="C311">
        <f>_xlfn.XLOOKUP(B311,orders!$B$2:$B$1001,orders!$M$2:$M$1001,,0)</f>
        <v>26.19</v>
      </c>
      <c r="F311" t="str">
        <v>PSD-57291-590</v>
      </c>
      <c r="G311" s="10">
        <v>43762</v>
      </c>
      <c r="H311">
        <v>6.75</v>
      </c>
      <c r="I311" s="10"/>
    </row>
    <row r="312" spans="1:9" x14ac:dyDescent="0.35">
      <c r="A312" t="str">
        <f>_xlfn.XLOOKUP(orders!$A312,orders!$A$2:$A$1001,orders!$A$2:$A$1001,,0)</f>
        <v>ZGM-83108-823</v>
      </c>
      <c r="B312" s="10">
        <f>_xlfn.XLOOKUP(orders!$A312,orders!$A$2:$A$1001,orders!$B$2:$B$1001,,0)</f>
        <v>44586</v>
      </c>
      <c r="C312">
        <f>_xlfn.XLOOKUP(B312,orders!$B$2:$B$1001,orders!$M$2:$M$1001,,0)</f>
        <v>14.85</v>
      </c>
      <c r="F312" t="str">
        <v>GOI-41472-677</v>
      </c>
      <c r="G312" s="10">
        <v>44412</v>
      </c>
      <c r="H312">
        <v>38.849999999999994</v>
      </c>
      <c r="I312" s="10"/>
    </row>
    <row r="313" spans="1:9" x14ac:dyDescent="0.35">
      <c r="A313" t="str">
        <f>_xlfn.XLOOKUP(orders!$A313,orders!$A$2:$A$1001,orders!$A$2:$A$1001,,0)</f>
        <v>JBP-78754-392</v>
      </c>
      <c r="B313" s="10">
        <f>_xlfn.XLOOKUP(orders!$A313,orders!$A$2:$A$1001,orders!$B$2:$B$1001,,0)</f>
        <v>43951</v>
      </c>
      <c r="C313">
        <f>_xlfn.XLOOKUP(B313,orders!$B$2:$B$1001,orders!$M$2:$M$1001,,0)</f>
        <v>23.774999999999999</v>
      </c>
      <c r="F313" t="str">
        <v>KTX-17944-494</v>
      </c>
      <c r="G313" s="10">
        <v>43828</v>
      </c>
      <c r="H313">
        <v>3.8849999999999998</v>
      </c>
      <c r="I313" s="10"/>
    </row>
    <row r="314" spans="1:9" x14ac:dyDescent="0.35">
      <c r="A314" t="str">
        <f>_xlfn.XLOOKUP(orders!$A314,orders!$A$2:$A$1001,orders!$A$2:$A$1001,,0)</f>
        <v>RNH-54912-747</v>
      </c>
      <c r="B314" s="10">
        <f>_xlfn.XLOOKUP(orders!$A314,orders!$A$2:$A$1001,orders!$B$2:$B$1001,,0)</f>
        <v>44317</v>
      </c>
      <c r="C314">
        <f>_xlfn.XLOOKUP(B314,orders!$B$2:$B$1001,orders!$M$2:$M$1001,,0)</f>
        <v>56.25</v>
      </c>
      <c r="F314" t="str">
        <v>RDM-99811-230</v>
      </c>
      <c r="G314" s="10">
        <v>43796</v>
      </c>
      <c r="H314">
        <v>21.825000000000003</v>
      </c>
      <c r="I314" s="10"/>
    </row>
    <row r="315" spans="1:9" x14ac:dyDescent="0.35">
      <c r="A315" t="str">
        <f>_xlfn.XLOOKUP(orders!$A315,orders!$A$2:$A$1001,orders!$A$2:$A$1001,,0)</f>
        <v>JDS-33440-914</v>
      </c>
      <c r="B315" s="10">
        <f>_xlfn.XLOOKUP(orders!$A315,orders!$A$2:$A$1001,orders!$B$2:$B$1001,,0)</f>
        <v>44497</v>
      </c>
      <c r="C315">
        <f>_xlfn.XLOOKUP(B315,orders!$B$2:$B$1001,orders!$M$2:$M$1001,,0)</f>
        <v>49.75</v>
      </c>
      <c r="F315" t="str">
        <v>JTU-55897-581</v>
      </c>
      <c r="G315" s="10">
        <v>43890</v>
      </c>
      <c r="H315">
        <v>14.924999999999999</v>
      </c>
      <c r="I315" s="10"/>
    </row>
    <row r="316" spans="1:9" x14ac:dyDescent="0.35">
      <c r="A316" t="str">
        <f>_xlfn.XLOOKUP(orders!$A316,orders!$A$2:$A$1001,orders!$A$2:$A$1001,,0)</f>
        <v>SYX-48878-182</v>
      </c>
      <c r="B316" s="10">
        <f>_xlfn.XLOOKUP(orders!$A316,orders!$A$2:$A$1001,orders!$B$2:$B$1001,,0)</f>
        <v>44437</v>
      </c>
      <c r="C316">
        <f>_xlfn.XLOOKUP(B316,orders!$B$2:$B$1001,orders!$M$2:$M$1001,,0)</f>
        <v>44.75</v>
      </c>
      <c r="F316" t="str">
        <v>CRK-07584-240</v>
      </c>
      <c r="G316" s="10">
        <v>44227</v>
      </c>
      <c r="H316">
        <v>33.75</v>
      </c>
      <c r="I316" s="10"/>
    </row>
    <row r="317" spans="1:9" x14ac:dyDescent="0.35">
      <c r="A317" t="str">
        <f>_xlfn.XLOOKUP(orders!$A317,orders!$A$2:$A$1001,orders!$A$2:$A$1001,,0)</f>
        <v>ZGD-94763-868</v>
      </c>
      <c r="B317" s="10">
        <f>_xlfn.XLOOKUP(orders!$A317,orders!$A$2:$A$1001,orders!$B$2:$B$1001,,0)</f>
        <v>43826</v>
      </c>
      <c r="C317">
        <f>_xlfn.XLOOKUP(B317,orders!$B$2:$B$1001,orders!$M$2:$M$1001,,0)</f>
        <v>34.154999999999994</v>
      </c>
      <c r="F317" t="str">
        <v>MKE-75518-399</v>
      </c>
      <c r="G317" s="10">
        <v>44729</v>
      </c>
      <c r="H317">
        <v>33.75</v>
      </c>
      <c r="I317" s="10"/>
    </row>
    <row r="318" spans="1:9" x14ac:dyDescent="0.35">
      <c r="A318" t="str">
        <f>_xlfn.XLOOKUP(orders!$A318,orders!$A$2:$A$1001,orders!$A$2:$A$1001,,0)</f>
        <v>CZY-70361-485</v>
      </c>
      <c r="B318" s="10">
        <f>_xlfn.XLOOKUP(orders!$A318,orders!$A$2:$A$1001,orders!$B$2:$B$1001,,0)</f>
        <v>43641</v>
      </c>
      <c r="C318">
        <f>_xlfn.XLOOKUP(B318,orders!$B$2:$B$1001,orders!$M$2:$M$1001,,0)</f>
        <v>204.92999999999995</v>
      </c>
      <c r="F318" t="str">
        <v>AEL-51169-725</v>
      </c>
      <c r="G318" s="10">
        <v>43864</v>
      </c>
      <c r="H318">
        <v>26.19</v>
      </c>
      <c r="I318" s="10"/>
    </row>
    <row r="319" spans="1:9" x14ac:dyDescent="0.35">
      <c r="A319" t="str">
        <f>_xlfn.XLOOKUP(orders!$A319,orders!$A$2:$A$1001,orders!$A$2:$A$1001,,0)</f>
        <v>RJR-12175-899</v>
      </c>
      <c r="B319" s="10">
        <f>_xlfn.XLOOKUP(orders!$A319,orders!$A$2:$A$1001,orders!$B$2:$B$1001,,0)</f>
        <v>43526</v>
      </c>
      <c r="C319">
        <f>_xlfn.XLOOKUP(B319,orders!$B$2:$B$1001,orders!$M$2:$M$1001,,0)</f>
        <v>21.87</v>
      </c>
      <c r="F319" t="str">
        <v>ZGM-83108-823</v>
      </c>
      <c r="G319" s="10">
        <v>44586</v>
      </c>
      <c r="H319">
        <v>14.85</v>
      </c>
      <c r="I319" s="10"/>
    </row>
    <row r="320" spans="1:9" x14ac:dyDescent="0.35">
      <c r="A320" t="str">
        <f>_xlfn.XLOOKUP(orders!$A320,orders!$A$2:$A$1001,orders!$A$2:$A$1001,,0)</f>
        <v>ELB-07929-407</v>
      </c>
      <c r="B320" s="10">
        <f>_xlfn.XLOOKUP(orders!$A320,orders!$A$2:$A$1001,orders!$B$2:$B$1001,,0)</f>
        <v>44563</v>
      </c>
      <c r="C320">
        <f>_xlfn.XLOOKUP(B320,orders!$B$2:$B$1001,orders!$M$2:$M$1001,,0)</f>
        <v>3.5849999999999995</v>
      </c>
      <c r="F320" t="str">
        <v>JBP-78754-392</v>
      </c>
      <c r="G320" s="10">
        <v>43951</v>
      </c>
      <c r="H320">
        <v>23.774999999999999</v>
      </c>
      <c r="I320" s="10"/>
    </row>
    <row r="321" spans="1:9" x14ac:dyDescent="0.35">
      <c r="A321" t="str">
        <f>_xlfn.XLOOKUP(orders!$A321,orders!$A$2:$A$1001,orders!$A$2:$A$1001,,0)</f>
        <v>UJQ-54441-340</v>
      </c>
      <c r="B321" s="10">
        <f>_xlfn.XLOOKUP(orders!$A321,orders!$A$2:$A$1001,orders!$B$2:$B$1001,,0)</f>
        <v>43676</v>
      </c>
      <c r="C321">
        <f>_xlfn.XLOOKUP(B321,orders!$B$2:$B$1001,orders!$M$2:$M$1001,,0)</f>
        <v>8.25</v>
      </c>
      <c r="F321" t="str">
        <v>RNH-54912-747</v>
      </c>
      <c r="G321" s="10">
        <v>44317</v>
      </c>
      <c r="H321">
        <v>56.25</v>
      </c>
      <c r="I321" s="10"/>
    </row>
    <row r="322" spans="1:9" x14ac:dyDescent="0.35">
      <c r="A322" t="str">
        <f>_xlfn.XLOOKUP(orders!$A322,orders!$A$2:$A$1001,orders!$A$2:$A$1001,,0)</f>
        <v>UJQ-54441-340</v>
      </c>
      <c r="B322" s="10">
        <f>_xlfn.XLOOKUP(orders!$A322,orders!$A$2:$A$1001,orders!$B$2:$B$1001,,0)</f>
        <v>43676</v>
      </c>
      <c r="C322">
        <f>_xlfn.XLOOKUP(B322,orders!$B$2:$B$1001,orders!$M$2:$M$1001,,0)</f>
        <v>8.25</v>
      </c>
      <c r="F322" t="str">
        <v>JDS-33440-914</v>
      </c>
      <c r="G322" s="10">
        <v>44497</v>
      </c>
      <c r="H322">
        <v>49.75</v>
      </c>
      <c r="I322" s="10"/>
    </row>
    <row r="323" spans="1:9" x14ac:dyDescent="0.35">
      <c r="A323" t="str">
        <f>_xlfn.XLOOKUP(orders!$A323,orders!$A$2:$A$1001,orders!$A$2:$A$1001,,0)</f>
        <v>OWY-43108-475</v>
      </c>
      <c r="B323" s="10">
        <f>_xlfn.XLOOKUP(orders!$A323,orders!$A$2:$A$1001,orders!$B$2:$B$1001,,0)</f>
        <v>44170</v>
      </c>
      <c r="C323">
        <f>_xlfn.XLOOKUP(B323,orders!$B$2:$B$1001,orders!$M$2:$M$1001,,0)</f>
        <v>20.25</v>
      </c>
      <c r="F323" t="str">
        <v>SYX-48878-182</v>
      </c>
      <c r="G323" s="10">
        <v>44437</v>
      </c>
      <c r="H323">
        <v>44.75</v>
      </c>
      <c r="I323" s="10"/>
    </row>
    <row r="324" spans="1:9" x14ac:dyDescent="0.35">
      <c r="A324" t="str">
        <f>_xlfn.XLOOKUP(orders!$A324,orders!$A$2:$A$1001,orders!$A$2:$A$1001,,0)</f>
        <v>GNO-91911-159</v>
      </c>
      <c r="B324" s="10">
        <f>_xlfn.XLOOKUP(orders!$A324,orders!$A$2:$A$1001,orders!$B$2:$B$1001,,0)</f>
        <v>44182</v>
      </c>
      <c r="C324">
        <f>_xlfn.XLOOKUP(B324,orders!$B$2:$B$1001,orders!$M$2:$M$1001,,0)</f>
        <v>29.16</v>
      </c>
      <c r="F324" t="str">
        <v>ZGD-94763-868</v>
      </c>
      <c r="G324" s="10">
        <v>43826</v>
      </c>
      <c r="H324">
        <v>34.154999999999994</v>
      </c>
      <c r="I324" s="10"/>
    </row>
    <row r="325" spans="1:9" x14ac:dyDescent="0.35">
      <c r="A325" t="str">
        <f>_xlfn.XLOOKUP(orders!$A325,orders!$A$2:$A$1001,orders!$A$2:$A$1001,,0)</f>
        <v>CNY-06284-066</v>
      </c>
      <c r="B325" s="10">
        <f>_xlfn.XLOOKUP(orders!$A325,orders!$A$2:$A$1001,orders!$B$2:$B$1001,,0)</f>
        <v>44373</v>
      </c>
      <c r="C325">
        <f>_xlfn.XLOOKUP(B325,orders!$B$2:$B$1001,orders!$M$2:$M$1001,,0)</f>
        <v>18.225000000000001</v>
      </c>
      <c r="F325" t="str">
        <v>CZY-70361-485</v>
      </c>
      <c r="G325" s="10">
        <v>43641</v>
      </c>
      <c r="H325">
        <v>204.92999999999995</v>
      </c>
      <c r="I325" s="10"/>
    </row>
    <row r="326" spans="1:9" x14ac:dyDescent="0.35">
      <c r="A326" t="str">
        <f>_xlfn.XLOOKUP(orders!$A326,orders!$A$2:$A$1001,orders!$A$2:$A$1001,,0)</f>
        <v>OQS-46321-904</v>
      </c>
      <c r="B326" s="10">
        <f>_xlfn.XLOOKUP(orders!$A326,orders!$A$2:$A$1001,orders!$B$2:$B$1001,,0)</f>
        <v>43666</v>
      </c>
      <c r="C326">
        <f>_xlfn.XLOOKUP(B326,orders!$B$2:$B$1001,orders!$M$2:$M$1001,,0)</f>
        <v>13.75</v>
      </c>
      <c r="F326" t="str">
        <v>RJR-12175-899</v>
      </c>
      <c r="G326" s="10">
        <v>43526</v>
      </c>
      <c r="H326">
        <v>21.87</v>
      </c>
      <c r="I326" s="10"/>
    </row>
    <row r="327" spans="1:9" x14ac:dyDescent="0.35">
      <c r="A327" t="str">
        <f>_xlfn.XLOOKUP(orders!$A327,orders!$A$2:$A$1001,orders!$A$2:$A$1001,,0)</f>
        <v>IBW-87442-480</v>
      </c>
      <c r="B327" s="10">
        <f>_xlfn.XLOOKUP(orders!$A327,orders!$A$2:$A$1001,orders!$B$2:$B$1001,,0)</f>
        <v>44756</v>
      </c>
      <c r="C327">
        <f>_xlfn.XLOOKUP(B327,orders!$B$2:$B$1001,orders!$M$2:$M$1001,,0)</f>
        <v>29.784999999999997</v>
      </c>
      <c r="F327" t="str">
        <v>ELB-07929-407</v>
      </c>
      <c r="G327" s="10">
        <v>44563</v>
      </c>
      <c r="H327">
        <v>3.5849999999999995</v>
      </c>
      <c r="I327" s="10"/>
    </row>
    <row r="328" spans="1:9" x14ac:dyDescent="0.35">
      <c r="A328" t="str">
        <f>_xlfn.XLOOKUP(orders!$A328,orders!$A$2:$A$1001,orders!$A$2:$A$1001,,0)</f>
        <v>DGZ-82537-477</v>
      </c>
      <c r="B328" s="10">
        <f>_xlfn.XLOOKUP(orders!$A328,orders!$A$2:$A$1001,orders!$B$2:$B$1001,,0)</f>
        <v>44057</v>
      </c>
      <c r="C328">
        <f>_xlfn.XLOOKUP(B328,orders!$B$2:$B$1001,orders!$M$2:$M$1001,,0)</f>
        <v>27.5</v>
      </c>
      <c r="F328" t="str">
        <v>UJQ-54441-340</v>
      </c>
      <c r="G328" s="10">
        <v>43676</v>
      </c>
      <c r="H328">
        <v>8.25</v>
      </c>
      <c r="I328" s="10"/>
    </row>
    <row r="329" spans="1:9" x14ac:dyDescent="0.35">
      <c r="A329" t="str">
        <f>_xlfn.XLOOKUP(orders!$A329,orders!$A$2:$A$1001,orders!$A$2:$A$1001,,0)</f>
        <v>LPS-39089-432</v>
      </c>
      <c r="B329" s="10">
        <f>_xlfn.XLOOKUP(orders!$A329,orders!$A$2:$A$1001,orders!$B$2:$B$1001,,0)</f>
        <v>43579</v>
      </c>
      <c r="C329">
        <f>_xlfn.XLOOKUP(B329,orders!$B$2:$B$1001,orders!$M$2:$M$1001,,0)</f>
        <v>44.75</v>
      </c>
      <c r="F329" t="str">
        <v>UJQ-54441-340</v>
      </c>
      <c r="G329" s="10">
        <v>43676</v>
      </c>
      <c r="H329">
        <v>8.25</v>
      </c>
      <c r="I329" s="10"/>
    </row>
    <row r="330" spans="1:9" x14ac:dyDescent="0.35">
      <c r="A330" t="str">
        <f>_xlfn.XLOOKUP(orders!$A330,orders!$A$2:$A$1001,orders!$A$2:$A$1001,,0)</f>
        <v>MQU-86100-929</v>
      </c>
      <c r="B330" s="10">
        <f>_xlfn.XLOOKUP(orders!$A330,orders!$A$2:$A$1001,orders!$B$2:$B$1001,,0)</f>
        <v>43620</v>
      </c>
      <c r="C330">
        <f>_xlfn.XLOOKUP(B330,orders!$B$2:$B$1001,orders!$M$2:$M$1001,,0)</f>
        <v>38.04</v>
      </c>
      <c r="F330" t="str">
        <v>OWY-43108-475</v>
      </c>
      <c r="G330" s="10">
        <v>44170</v>
      </c>
      <c r="H330">
        <v>20.25</v>
      </c>
      <c r="I330" s="10"/>
    </row>
    <row r="331" spans="1:9" x14ac:dyDescent="0.35">
      <c r="A331" t="str">
        <f>_xlfn.XLOOKUP(orders!$A331,orders!$A$2:$A$1001,orders!$A$2:$A$1001,,0)</f>
        <v>XUR-14132-391</v>
      </c>
      <c r="B331" s="10">
        <f>_xlfn.XLOOKUP(orders!$A331,orders!$A$2:$A$1001,orders!$B$2:$B$1001,,0)</f>
        <v>44781</v>
      </c>
      <c r="C331">
        <f>_xlfn.XLOOKUP(B331,orders!$B$2:$B$1001,orders!$M$2:$M$1001,,0)</f>
        <v>21.479999999999997</v>
      </c>
      <c r="F331" t="str">
        <v>GNO-91911-159</v>
      </c>
      <c r="G331" s="10">
        <v>44182</v>
      </c>
      <c r="H331">
        <v>29.16</v>
      </c>
      <c r="I331" s="10"/>
    </row>
    <row r="332" spans="1:9" x14ac:dyDescent="0.35">
      <c r="A332" t="str">
        <f>_xlfn.XLOOKUP(orders!$A332,orders!$A$2:$A$1001,orders!$A$2:$A$1001,,0)</f>
        <v>OVI-27064-381</v>
      </c>
      <c r="B332" s="10">
        <f>_xlfn.XLOOKUP(orders!$A332,orders!$A$2:$A$1001,orders!$B$2:$B$1001,,0)</f>
        <v>43782</v>
      </c>
      <c r="C332">
        <f>_xlfn.XLOOKUP(B332,orders!$B$2:$B$1001,orders!$M$2:$M$1001,,0)</f>
        <v>16.11</v>
      </c>
      <c r="F332" t="str">
        <v>CNY-06284-066</v>
      </c>
      <c r="G332" s="10">
        <v>44373</v>
      </c>
      <c r="H332">
        <v>18.225000000000001</v>
      </c>
      <c r="I332" s="10"/>
    </row>
    <row r="333" spans="1:9" x14ac:dyDescent="0.35">
      <c r="A333" t="str">
        <f>_xlfn.XLOOKUP(orders!$A333,orders!$A$2:$A$1001,orders!$A$2:$A$1001,,0)</f>
        <v>SHP-17012-870</v>
      </c>
      <c r="B333" s="10">
        <f>_xlfn.XLOOKUP(orders!$A333,orders!$A$2:$A$1001,orders!$B$2:$B$1001,,0)</f>
        <v>43989</v>
      </c>
      <c r="C333">
        <f>_xlfn.XLOOKUP(B333,orders!$B$2:$B$1001,orders!$M$2:$M$1001,,0)</f>
        <v>22.884999999999998</v>
      </c>
      <c r="F333" t="str">
        <v>OQS-46321-904</v>
      </c>
      <c r="G333" s="10">
        <v>43666</v>
      </c>
      <c r="H333">
        <v>13.75</v>
      </c>
      <c r="I333" s="10"/>
    </row>
    <row r="334" spans="1:9" x14ac:dyDescent="0.35">
      <c r="A334" t="str">
        <f>_xlfn.XLOOKUP(orders!$A334,orders!$A$2:$A$1001,orders!$A$2:$A$1001,,0)</f>
        <v>FDY-03414-903</v>
      </c>
      <c r="B334" s="10">
        <f>_xlfn.XLOOKUP(orders!$A334,orders!$A$2:$A$1001,orders!$B$2:$B$1001,,0)</f>
        <v>43689</v>
      </c>
      <c r="C334">
        <f>_xlfn.XLOOKUP(B334,orders!$B$2:$B$1001,orders!$M$2:$M$1001,,0)</f>
        <v>17.91</v>
      </c>
      <c r="F334" t="str">
        <v>IBW-87442-480</v>
      </c>
      <c r="G334" s="10">
        <v>44756</v>
      </c>
      <c r="H334">
        <v>29.784999999999997</v>
      </c>
      <c r="I334" s="10"/>
    </row>
    <row r="335" spans="1:9" x14ac:dyDescent="0.35">
      <c r="A335" t="str">
        <f>_xlfn.XLOOKUP(orders!$A335,orders!$A$2:$A$1001,orders!$A$2:$A$1001,,0)</f>
        <v>WXT-85291-143</v>
      </c>
      <c r="B335" s="10">
        <f>_xlfn.XLOOKUP(orders!$A335,orders!$A$2:$A$1001,orders!$B$2:$B$1001,,0)</f>
        <v>43712</v>
      </c>
      <c r="C335">
        <f>_xlfn.XLOOKUP(B335,orders!$B$2:$B$1001,orders!$M$2:$M$1001,,0)</f>
        <v>23.88</v>
      </c>
      <c r="F335" t="str">
        <v>DGZ-82537-477</v>
      </c>
      <c r="G335" s="10">
        <v>44057</v>
      </c>
      <c r="H335">
        <v>27.5</v>
      </c>
      <c r="I335" s="10"/>
    </row>
    <row r="336" spans="1:9" x14ac:dyDescent="0.35">
      <c r="A336" t="str">
        <f>_xlfn.XLOOKUP(orders!$A336,orders!$A$2:$A$1001,orders!$A$2:$A$1001,,0)</f>
        <v>QNP-18893-547</v>
      </c>
      <c r="B336" s="10">
        <f>_xlfn.XLOOKUP(orders!$A336,orders!$A$2:$A$1001,orders!$B$2:$B$1001,,0)</f>
        <v>43742</v>
      </c>
      <c r="C336">
        <f>_xlfn.XLOOKUP(B336,orders!$B$2:$B$1001,orders!$M$2:$M$1001,,0)</f>
        <v>59.75</v>
      </c>
      <c r="F336" t="str">
        <v>LPS-39089-432</v>
      </c>
      <c r="G336" s="10">
        <v>43579</v>
      </c>
      <c r="H336">
        <v>44.75</v>
      </c>
      <c r="I336" s="10"/>
    </row>
    <row r="337" spans="1:9" x14ac:dyDescent="0.35">
      <c r="A337" t="str">
        <f>_xlfn.XLOOKUP(orders!$A337,orders!$A$2:$A$1001,orders!$A$2:$A$1001,,0)</f>
        <v>DOH-92927-530</v>
      </c>
      <c r="B337" s="10">
        <f>_xlfn.XLOOKUP(orders!$A337,orders!$A$2:$A$1001,orders!$B$2:$B$1001,,0)</f>
        <v>43885</v>
      </c>
      <c r="C337">
        <f>_xlfn.XLOOKUP(B337,orders!$B$2:$B$1001,orders!$M$2:$M$1001,,0)</f>
        <v>28.53</v>
      </c>
      <c r="F337" t="str">
        <v>MQU-86100-929</v>
      </c>
      <c r="G337" s="10">
        <v>43620</v>
      </c>
      <c r="H337">
        <v>38.04</v>
      </c>
      <c r="I337" s="10"/>
    </row>
    <row r="338" spans="1:9" x14ac:dyDescent="0.35">
      <c r="A338" t="str">
        <f>_xlfn.XLOOKUP(orders!$A338,orders!$A$2:$A$1001,orders!$A$2:$A$1001,,0)</f>
        <v>HGJ-82768-173</v>
      </c>
      <c r="B338" s="10">
        <f>_xlfn.XLOOKUP(orders!$A338,orders!$A$2:$A$1001,orders!$B$2:$B$1001,,0)</f>
        <v>44434</v>
      </c>
      <c r="C338">
        <f>_xlfn.XLOOKUP(B338,orders!$B$2:$B$1001,orders!$M$2:$M$1001,,0)</f>
        <v>45</v>
      </c>
      <c r="F338" t="str">
        <v>XUR-14132-391</v>
      </c>
      <c r="G338" s="10">
        <v>44781</v>
      </c>
      <c r="H338">
        <v>21.479999999999997</v>
      </c>
      <c r="I338" s="10"/>
    </row>
    <row r="339" spans="1:9" x14ac:dyDescent="0.35">
      <c r="A339" t="str">
        <f>_xlfn.XLOOKUP(orders!$A339,orders!$A$2:$A$1001,orders!$A$2:$A$1001,,0)</f>
        <v>YPT-95383-088</v>
      </c>
      <c r="B339" s="10">
        <f>_xlfn.XLOOKUP(orders!$A339,orders!$A$2:$A$1001,orders!$B$2:$B$1001,,0)</f>
        <v>44472</v>
      </c>
      <c r="C339">
        <f>_xlfn.XLOOKUP(B339,orders!$B$2:$B$1001,orders!$M$2:$M$1001,,0)</f>
        <v>55.89</v>
      </c>
      <c r="F339" t="str">
        <v>OVI-27064-381</v>
      </c>
      <c r="G339" s="10">
        <v>43782</v>
      </c>
      <c r="H339">
        <v>16.11</v>
      </c>
      <c r="I339" s="10"/>
    </row>
    <row r="340" spans="1:9" x14ac:dyDescent="0.35">
      <c r="A340" t="str">
        <f>_xlfn.XLOOKUP(orders!$A340,orders!$A$2:$A$1001,orders!$A$2:$A$1001,,0)</f>
        <v>OYH-16533-767</v>
      </c>
      <c r="B340" s="10">
        <f>_xlfn.XLOOKUP(orders!$A340,orders!$A$2:$A$1001,orders!$B$2:$B$1001,,0)</f>
        <v>43995</v>
      </c>
      <c r="C340">
        <f>_xlfn.XLOOKUP(B340,orders!$B$2:$B$1001,orders!$M$2:$M$1001,,0)</f>
        <v>59.4</v>
      </c>
      <c r="F340" t="str">
        <v>SHP-17012-870</v>
      </c>
      <c r="G340" s="10">
        <v>43989</v>
      </c>
      <c r="H340">
        <v>22.884999999999998</v>
      </c>
      <c r="I340" s="10"/>
    </row>
    <row r="341" spans="1:9" x14ac:dyDescent="0.35">
      <c r="A341" t="str">
        <f>_xlfn.XLOOKUP(orders!$A341,orders!$A$2:$A$1001,orders!$A$2:$A$1001,,0)</f>
        <v>DWW-28642-549</v>
      </c>
      <c r="B341" s="10">
        <f>_xlfn.XLOOKUP(orders!$A341,orders!$A$2:$A$1001,orders!$B$2:$B$1001,,0)</f>
        <v>44256</v>
      </c>
      <c r="C341">
        <f>_xlfn.XLOOKUP(B341,orders!$B$2:$B$1001,orders!$M$2:$M$1001,,0)</f>
        <v>7.29</v>
      </c>
      <c r="F341" t="str">
        <v>FDY-03414-903</v>
      </c>
      <c r="G341" s="10">
        <v>43689</v>
      </c>
      <c r="H341">
        <v>17.91</v>
      </c>
      <c r="I341" s="10"/>
    </row>
    <row r="342" spans="1:9" x14ac:dyDescent="0.35">
      <c r="A342" t="str">
        <f>_xlfn.XLOOKUP(orders!$A342,orders!$A$2:$A$1001,orders!$A$2:$A$1001,,0)</f>
        <v>CGO-79583-871</v>
      </c>
      <c r="B342" s="10">
        <f>_xlfn.XLOOKUP(orders!$A342,orders!$A$2:$A$1001,orders!$B$2:$B$1001,,0)</f>
        <v>43528</v>
      </c>
      <c r="C342">
        <f>_xlfn.XLOOKUP(B342,orders!$B$2:$B$1001,orders!$M$2:$M$1001,,0)</f>
        <v>7.29</v>
      </c>
      <c r="F342" t="str">
        <v>WXT-85291-143</v>
      </c>
      <c r="G342" s="10">
        <v>43712</v>
      </c>
      <c r="H342">
        <v>23.88</v>
      </c>
      <c r="I342" s="10"/>
    </row>
    <row r="343" spans="1:9" x14ac:dyDescent="0.35">
      <c r="A343" t="str">
        <f>_xlfn.XLOOKUP(orders!$A343,orders!$A$2:$A$1001,orders!$A$2:$A$1001,,0)</f>
        <v>TFY-52090-386</v>
      </c>
      <c r="B343" s="10">
        <f>_xlfn.XLOOKUP(orders!$A343,orders!$A$2:$A$1001,orders!$B$2:$B$1001,,0)</f>
        <v>43751</v>
      </c>
      <c r="C343">
        <f>_xlfn.XLOOKUP(B343,orders!$B$2:$B$1001,orders!$M$2:$M$1001,,0)</f>
        <v>17.82</v>
      </c>
      <c r="F343" t="str">
        <v>QNP-18893-547</v>
      </c>
      <c r="G343" s="10">
        <v>43742</v>
      </c>
      <c r="H343">
        <v>59.75</v>
      </c>
      <c r="I343" s="10"/>
    </row>
    <row r="344" spans="1:9" x14ac:dyDescent="0.35">
      <c r="A344" t="str">
        <f>_xlfn.XLOOKUP(orders!$A344,orders!$A$2:$A$1001,orders!$A$2:$A$1001,,0)</f>
        <v>TFY-52090-386</v>
      </c>
      <c r="B344" s="10">
        <f>_xlfn.XLOOKUP(orders!$A344,orders!$A$2:$A$1001,orders!$B$2:$B$1001,,0)</f>
        <v>43751</v>
      </c>
      <c r="C344">
        <f>_xlfn.XLOOKUP(B344,orders!$B$2:$B$1001,orders!$M$2:$M$1001,,0)</f>
        <v>17.82</v>
      </c>
      <c r="F344" t="str">
        <v>DOH-92927-530</v>
      </c>
      <c r="G344" s="10">
        <v>43885</v>
      </c>
      <c r="H344">
        <v>28.53</v>
      </c>
      <c r="I344" s="10"/>
    </row>
    <row r="345" spans="1:9" x14ac:dyDescent="0.35">
      <c r="A345" t="str">
        <f>_xlfn.XLOOKUP(orders!$A345,orders!$A$2:$A$1001,orders!$A$2:$A$1001,,0)</f>
        <v>NYY-73968-094</v>
      </c>
      <c r="B345" s="10">
        <f>_xlfn.XLOOKUP(orders!$A345,orders!$A$2:$A$1001,orders!$B$2:$B$1001,,0)</f>
        <v>43692</v>
      </c>
      <c r="C345">
        <f>_xlfn.XLOOKUP(B345,orders!$B$2:$B$1001,orders!$M$2:$M$1001,,0)</f>
        <v>32.22</v>
      </c>
      <c r="F345" t="str">
        <v>HGJ-82768-173</v>
      </c>
      <c r="G345" s="10">
        <v>44434</v>
      </c>
      <c r="H345">
        <v>45</v>
      </c>
      <c r="I345" s="10"/>
    </row>
    <row r="346" spans="1:9" x14ac:dyDescent="0.35">
      <c r="A346" t="str">
        <f>_xlfn.XLOOKUP(orders!$A346,orders!$A$2:$A$1001,orders!$A$2:$A$1001,,0)</f>
        <v>QEY-71761-460</v>
      </c>
      <c r="B346" s="10">
        <f>_xlfn.XLOOKUP(orders!$A346,orders!$A$2:$A$1001,orders!$B$2:$B$1001,,0)</f>
        <v>44529</v>
      </c>
      <c r="C346">
        <f>_xlfn.XLOOKUP(B346,orders!$B$2:$B$1001,orders!$M$2:$M$1001,,0)</f>
        <v>17.91</v>
      </c>
      <c r="F346" t="str">
        <v>YPT-95383-088</v>
      </c>
      <c r="G346" s="10">
        <v>44472</v>
      </c>
      <c r="H346">
        <v>55.89</v>
      </c>
      <c r="I346" s="10"/>
    </row>
    <row r="347" spans="1:9" x14ac:dyDescent="0.35">
      <c r="A347" t="str">
        <f>_xlfn.XLOOKUP(orders!$A347,orders!$A$2:$A$1001,orders!$A$2:$A$1001,,0)</f>
        <v>GKQ-82603-910</v>
      </c>
      <c r="B347" s="10">
        <f>_xlfn.XLOOKUP(orders!$A347,orders!$A$2:$A$1001,orders!$B$2:$B$1001,,0)</f>
        <v>43849</v>
      </c>
      <c r="C347">
        <f>_xlfn.XLOOKUP(B347,orders!$B$2:$B$1001,orders!$M$2:$M$1001,,0)</f>
        <v>59.75</v>
      </c>
      <c r="F347" t="str">
        <v>OYH-16533-767</v>
      </c>
      <c r="G347" s="10">
        <v>43995</v>
      </c>
      <c r="H347">
        <v>59.4</v>
      </c>
      <c r="I347" s="10"/>
    </row>
    <row r="348" spans="1:9" x14ac:dyDescent="0.35">
      <c r="A348" t="str">
        <f>_xlfn.XLOOKUP(orders!$A348,orders!$A$2:$A$1001,orders!$A$2:$A$1001,,0)</f>
        <v>IOB-32673-745</v>
      </c>
      <c r="B348" s="10">
        <f>_xlfn.XLOOKUP(orders!$A348,orders!$A$2:$A$1001,orders!$B$2:$B$1001,,0)</f>
        <v>44344</v>
      </c>
      <c r="C348">
        <f>_xlfn.XLOOKUP(B348,orders!$B$2:$B$1001,orders!$M$2:$M$1001,,0)</f>
        <v>23.31</v>
      </c>
      <c r="F348" t="str">
        <v>DWW-28642-549</v>
      </c>
      <c r="G348" s="10">
        <v>44256</v>
      </c>
      <c r="H348">
        <v>7.29</v>
      </c>
      <c r="I348" s="10"/>
    </row>
    <row r="349" spans="1:9" x14ac:dyDescent="0.35">
      <c r="A349" t="str">
        <f>_xlfn.XLOOKUP(orders!$A349,orders!$A$2:$A$1001,orders!$A$2:$A$1001,,0)</f>
        <v>YAU-98893-150</v>
      </c>
      <c r="B349" s="10">
        <f>_xlfn.XLOOKUP(orders!$A349,orders!$A$2:$A$1001,orders!$B$2:$B$1001,,0)</f>
        <v>44576</v>
      </c>
      <c r="C349">
        <f>_xlfn.XLOOKUP(B349,orders!$B$2:$B$1001,orders!$M$2:$M$1001,,0)</f>
        <v>43.650000000000006</v>
      </c>
      <c r="F349" t="str">
        <v>CGO-79583-871</v>
      </c>
      <c r="G349" s="10">
        <v>43528</v>
      </c>
      <c r="H349">
        <v>7.29</v>
      </c>
      <c r="I349" s="10"/>
    </row>
    <row r="350" spans="1:9" x14ac:dyDescent="0.35">
      <c r="A350" t="str">
        <f>_xlfn.XLOOKUP(orders!$A350,orders!$A$2:$A$1001,orders!$A$2:$A$1001,,0)</f>
        <v>XNM-14163-951</v>
      </c>
      <c r="B350" s="10">
        <f>_xlfn.XLOOKUP(orders!$A350,orders!$A$2:$A$1001,orders!$B$2:$B$1001,,0)</f>
        <v>43803</v>
      </c>
      <c r="C350">
        <f>_xlfn.XLOOKUP(B350,orders!$B$2:$B$1001,orders!$M$2:$M$1001,,0)</f>
        <v>204.92999999999995</v>
      </c>
      <c r="F350" t="str">
        <v>TFY-52090-386</v>
      </c>
      <c r="G350" s="10">
        <v>43751</v>
      </c>
      <c r="H350">
        <v>17.82</v>
      </c>
      <c r="I350" s="10"/>
    </row>
    <row r="351" spans="1:9" x14ac:dyDescent="0.35">
      <c r="A351" t="str">
        <f>_xlfn.XLOOKUP(orders!$A351,orders!$A$2:$A$1001,orders!$A$2:$A$1001,,0)</f>
        <v>JPB-45297-000</v>
      </c>
      <c r="B351" s="10">
        <f>_xlfn.XLOOKUP(orders!$A351,orders!$A$2:$A$1001,orders!$B$2:$B$1001,,0)</f>
        <v>44743</v>
      </c>
      <c r="C351">
        <f>_xlfn.XLOOKUP(B351,orders!$B$2:$B$1001,orders!$M$2:$M$1001,,0)</f>
        <v>14.339999999999998</v>
      </c>
      <c r="F351" t="str">
        <v>TFY-52090-386</v>
      </c>
      <c r="G351" s="10">
        <v>43751</v>
      </c>
      <c r="H351">
        <v>17.82</v>
      </c>
      <c r="I351" s="10"/>
    </row>
    <row r="352" spans="1:9" x14ac:dyDescent="0.35">
      <c r="A352" t="str">
        <f>_xlfn.XLOOKUP(orders!$A352,orders!$A$2:$A$1001,orders!$A$2:$A$1001,,0)</f>
        <v>MOU-74341-266</v>
      </c>
      <c r="B352" s="10">
        <f>_xlfn.XLOOKUP(orders!$A352,orders!$A$2:$A$1001,orders!$B$2:$B$1001,,0)</f>
        <v>43592</v>
      </c>
      <c r="C352">
        <f>_xlfn.XLOOKUP(B352,orders!$B$2:$B$1001,orders!$M$2:$M$1001,,0)</f>
        <v>23.88</v>
      </c>
      <c r="F352" t="str">
        <v>NYY-73968-094</v>
      </c>
      <c r="G352" s="10">
        <v>43692</v>
      </c>
      <c r="H352">
        <v>32.22</v>
      </c>
      <c r="I352" s="10"/>
    </row>
    <row r="353" spans="1:9" x14ac:dyDescent="0.35">
      <c r="A353" t="str">
        <f>_xlfn.XLOOKUP(orders!$A353,orders!$A$2:$A$1001,orders!$A$2:$A$1001,,0)</f>
        <v>DHJ-87461-571</v>
      </c>
      <c r="B353" s="10">
        <f>_xlfn.XLOOKUP(orders!$A353,orders!$A$2:$A$1001,orders!$B$2:$B$1001,,0)</f>
        <v>44066</v>
      </c>
      <c r="C353">
        <f>_xlfn.XLOOKUP(B353,orders!$B$2:$B$1001,orders!$M$2:$M$1001,,0)</f>
        <v>22.5</v>
      </c>
      <c r="F353" t="str">
        <v>QEY-71761-460</v>
      </c>
      <c r="G353" s="10">
        <v>44529</v>
      </c>
      <c r="H353">
        <v>17.91</v>
      </c>
      <c r="I353" s="10"/>
    </row>
    <row r="354" spans="1:9" x14ac:dyDescent="0.35">
      <c r="A354" t="str">
        <f>_xlfn.XLOOKUP(orders!$A354,orders!$A$2:$A$1001,orders!$A$2:$A$1001,,0)</f>
        <v>DKM-97676-850</v>
      </c>
      <c r="B354" s="10">
        <f>_xlfn.XLOOKUP(orders!$A354,orders!$A$2:$A$1001,orders!$B$2:$B$1001,,0)</f>
        <v>43984</v>
      </c>
      <c r="C354">
        <f>_xlfn.XLOOKUP(B354,orders!$B$2:$B$1001,orders!$M$2:$M$1001,,0)</f>
        <v>36.450000000000003</v>
      </c>
      <c r="F354" t="str">
        <v>GKQ-82603-910</v>
      </c>
      <c r="G354" s="10">
        <v>43849</v>
      </c>
      <c r="H354">
        <v>59.75</v>
      </c>
      <c r="I354" s="10"/>
    </row>
    <row r="355" spans="1:9" x14ac:dyDescent="0.35">
      <c r="A355" t="str">
        <f>_xlfn.XLOOKUP(orders!$A355,orders!$A$2:$A$1001,orders!$A$2:$A$1001,,0)</f>
        <v>UEB-09112-118</v>
      </c>
      <c r="B355" s="10">
        <f>_xlfn.XLOOKUP(orders!$A355,orders!$A$2:$A$1001,orders!$B$2:$B$1001,,0)</f>
        <v>43860</v>
      </c>
      <c r="C355">
        <f>_xlfn.XLOOKUP(B355,orders!$B$2:$B$1001,orders!$M$2:$M$1001,,0)</f>
        <v>27</v>
      </c>
      <c r="F355" t="str">
        <v>IOB-32673-745</v>
      </c>
      <c r="G355" s="10">
        <v>44344</v>
      </c>
      <c r="H355">
        <v>23.31</v>
      </c>
      <c r="I355" s="10"/>
    </row>
    <row r="356" spans="1:9" x14ac:dyDescent="0.35">
      <c r="A356" t="str">
        <f>_xlfn.XLOOKUP(orders!$A356,orders!$A$2:$A$1001,orders!$A$2:$A$1001,,0)</f>
        <v>ORZ-67699-748</v>
      </c>
      <c r="B356" s="10">
        <f>_xlfn.XLOOKUP(orders!$A356,orders!$A$2:$A$1001,orders!$B$2:$B$1001,,0)</f>
        <v>43876</v>
      </c>
      <c r="C356">
        <f>_xlfn.XLOOKUP(B356,orders!$B$2:$B$1001,orders!$M$2:$M$1001,,0)</f>
        <v>155.24999999999997</v>
      </c>
      <c r="F356" t="str">
        <v>YAU-98893-150</v>
      </c>
      <c r="G356" s="10">
        <v>44576</v>
      </c>
      <c r="H356">
        <v>43.650000000000006</v>
      </c>
      <c r="I356" s="10"/>
    </row>
    <row r="357" spans="1:9" x14ac:dyDescent="0.35">
      <c r="A357" t="str">
        <f>_xlfn.XLOOKUP(orders!$A357,orders!$A$2:$A$1001,orders!$A$2:$A$1001,,0)</f>
        <v>JXP-28398-485</v>
      </c>
      <c r="B357" s="10">
        <f>_xlfn.XLOOKUP(orders!$A357,orders!$A$2:$A$1001,orders!$B$2:$B$1001,,0)</f>
        <v>44358</v>
      </c>
      <c r="C357">
        <f>_xlfn.XLOOKUP(B357,orders!$B$2:$B$1001,orders!$M$2:$M$1001,,0)</f>
        <v>114.42499999999998</v>
      </c>
      <c r="F357" t="str">
        <v>XNM-14163-951</v>
      </c>
      <c r="G357" s="10">
        <v>43803</v>
      </c>
      <c r="H357">
        <v>204.92999999999995</v>
      </c>
      <c r="I357" s="10"/>
    </row>
    <row r="358" spans="1:9" x14ac:dyDescent="0.35">
      <c r="A358" t="str">
        <f>_xlfn.XLOOKUP(orders!$A358,orders!$A$2:$A$1001,orders!$A$2:$A$1001,,0)</f>
        <v>WWH-92259-198</v>
      </c>
      <c r="B358" s="10">
        <f>_xlfn.XLOOKUP(orders!$A358,orders!$A$2:$A$1001,orders!$B$2:$B$1001,,0)</f>
        <v>44631</v>
      </c>
      <c r="C358">
        <f>_xlfn.XLOOKUP(B358,orders!$B$2:$B$1001,orders!$M$2:$M$1001,,0)</f>
        <v>51.8</v>
      </c>
      <c r="F358" t="str">
        <v>JPB-45297-000</v>
      </c>
      <c r="G358" s="10">
        <v>44743</v>
      </c>
      <c r="H358">
        <v>14.339999999999998</v>
      </c>
      <c r="I358" s="10"/>
    </row>
    <row r="359" spans="1:9" x14ac:dyDescent="0.35">
      <c r="A359" t="str">
        <f>_xlfn.XLOOKUP(orders!$A359,orders!$A$2:$A$1001,orders!$A$2:$A$1001,,0)</f>
        <v>FLR-82914-153</v>
      </c>
      <c r="B359" s="10">
        <f>_xlfn.XLOOKUP(orders!$A359,orders!$A$2:$A$1001,orders!$B$2:$B$1001,,0)</f>
        <v>44448</v>
      </c>
      <c r="C359">
        <f>_xlfn.XLOOKUP(B359,orders!$B$2:$B$1001,orders!$M$2:$M$1001,,0)</f>
        <v>155.24999999999997</v>
      </c>
      <c r="F359" t="str">
        <v>MOU-74341-266</v>
      </c>
      <c r="G359" s="10">
        <v>43592</v>
      </c>
      <c r="H359">
        <v>23.88</v>
      </c>
      <c r="I359" s="10"/>
    </row>
    <row r="360" spans="1:9" x14ac:dyDescent="0.35">
      <c r="A360" t="str">
        <f>_xlfn.XLOOKUP(orders!$A360,orders!$A$2:$A$1001,orders!$A$2:$A$1001,,0)</f>
        <v>AMB-93600-000</v>
      </c>
      <c r="B360" s="10">
        <f>_xlfn.XLOOKUP(orders!$A360,orders!$A$2:$A$1001,orders!$B$2:$B$1001,,0)</f>
        <v>43599</v>
      </c>
      <c r="C360">
        <f>_xlfn.XLOOKUP(B360,orders!$B$2:$B$1001,orders!$M$2:$M$1001,,0)</f>
        <v>29.784999999999997</v>
      </c>
      <c r="F360" t="str">
        <v>DHJ-87461-571</v>
      </c>
      <c r="G360" s="10">
        <v>44066</v>
      </c>
      <c r="H360">
        <v>22.5</v>
      </c>
      <c r="I360" s="10"/>
    </row>
    <row r="361" spans="1:9" x14ac:dyDescent="0.35">
      <c r="A361" t="str">
        <f>_xlfn.XLOOKUP(orders!$A361,orders!$A$2:$A$1001,orders!$A$2:$A$1001,,0)</f>
        <v>FEP-36895-658</v>
      </c>
      <c r="B361" s="10">
        <f>_xlfn.XLOOKUP(orders!$A361,orders!$A$2:$A$1001,orders!$B$2:$B$1001,,0)</f>
        <v>43563</v>
      </c>
      <c r="C361">
        <f>_xlfn.XLOOKUP(B361,orders!$B$2:$B$1001,orders!$M$2:$M$1001,,0)</f>
        <v>21.509999999999998</v>
      </c>
      <c r="F361" t="str">
        <v>DKM-97676-850</v>
      </c>
      <c r="G361" s="10">
        <v>43984</v>
      </c>
      <c r="H361">
        <v>36.450000000000003</v>
      </c>
      <c r="I361" s="10"/>
    </row>
    <row r="362" spans="1:9" x14ac:dyDescent="0.35">
      <c r="A362" t="str">
        <f>_xlfn.XLOOKUP(orders!$A362,orders!$A$2:$A$1001,orders!$A$2:$A$1001,,0)</f>
        <v>RXW-91413-276</v>
      </c>
      <c r="B362" s="10">
        <f>_xlfn.XLOOKUP(orders!$A362,orders!$A$2:$A$1001,orders!$B$2:$B$1001,,0)</f>
        <v>44058</v>
      </c>
      <c r="C362">
        <f>_xlfn.XLOOKUP(B362,orders!$B$2:$B$1001,orders!$M$2:$M$1001,,0)</f>
        <v>41.169999999999995</v>
      </c>
      <c r="F362" t="str">
        <v>UEB-09112-118</v>
      </c>
      <c r="G362" s="10">
        <v>43860</v>
      </c>
      <c r="H362">
        <v>27</v>
      </c>
      <c r="I362" s="10"/>
    </row>
    <row r="363" spans="1:9" x14ac:dyDescent="0.35">
      <c r="A363" t="str">
        <f>_xlfn.XLOOKUP(orders!$A363,orders!$A$2:$A$1001,orders!$A$2:$A$1001,,0)</f>
        <v>RXW-91413-276</v>
      </c>
      <c r="B363" s="10">
        <f>_xlfn.XLOOKUP(orders!$A363,orders!$A$2:$A$1001,orders!$B$2:$B$1001,,0)</f>
        <v>44058</v>
      </c>
      <c r="C363">
        <f>_xlfn.XLOOKUP(B363,orders!$B$2:$B$1001,orders!$M$2:$M$1001,,0)</f>
        <v>41.169999999999995</v>
      </c>
      <c r="F363" t="str">
        <v>ORZ-67699-748</v>
      </c>
      <c r="G363" s="10">
        <v>43876</v>
      </c>
      <c r="H363">
        <v>155.24999999999997</v>
      </c>
      <c r="I363" s="10"/>
    </row>
    <row r="364" spans="1:9" x14ac:dyDescent="0.35">
      <c r="A364" t="str">
        <f>_xlfn.XLOOKUP(orders!$A364,orders!$A$2:$A$1001,orders!$A$2:$A$1001,,0)</f>
        <v>SDB-77492-188</v>
      </c>
      <c r="B364" s="10">
        <f>_xlfn.XLOOKUP(orders!$A364,orders!$A$2:$A$1001,orders!$B$2:$B$1001,,0)</f>
        <v>44686</v>
      </c>
      <c r="C364">
        <f>_xlfn.XLOOKUP(B364,orders!$B$2:$B$1001,orders!$M$2:$M$1001,,0)</f>
        <v>74.25</v>
      </c>
      <c r="F364" t="str">
        <v>JXP-28398-485</v>
      </c>
      <c r="G364" s="10">
        <v>44358</v>
      </c>
      <c r="H364">
        <v>114.42499999999998</v>
      </c>
      <c r="I364" s="10"/>
    </row>
    <row r="365" spans="1:9" x14ac:dyDescent="0.35">
      <c r="A365" t="str">
        <f>_xlfn.XLOOKUP(orders!$A365,orders!$A$2:$A$1001,orders!$A$2:$A$1001,,0)</f>
        <v>RZN-65182-395</v>
      </c>
      <c r="B365" s="10">
        <f>_xlfn.XLOOKUP(orders!$A365,orders!$A$2:$A$1001,orders!$B$2:$B$1001,,0)</f>
        <v>44282</v>
      </c>
      <c r="C365">
        <f>_xlfn.XLOOKUP(B365,orders!$B$2:$B$1001,orders!$M$2:$M$1001,,0)</f>
        <v>8.73</v>
      </c>
      <c r="F365" t="str">
        <v>WWH-92259-198</v>
      </c>
      <c r="G365" s="10">
        <v>44631</v>
      </c>
      <c r="H365">
        <v>51.8</v>
      </c>
      <c r="I365" s="10"/>
    </row>
    <row r="366" spans="1:9" x14ac:dyDescent="0.35">
      <c r="A366" t="str">
        <f>_xlfn.XLOOKUP(orders!$A366,orders!$A$2:$A$1001,orders!$A$2:$A$1001,,0)</f>
        <v>HDQ-86094-507</v>
      </c>
      <c r="B366" s="10">
        <f>_xlfn.XLOOKUP(orders!$A366,orders!$A$2:$A$1001,orders!$B$2:$B$1001,,0)</f>
        <v>43582</v>
      </c>
      <c r="C366">
        <f>_xlfn.XLOOKUP(B366,orders!$B$2:$B$1001,orders!$M$2:$M$1001,,0)</f>
        <v>21.825000000000003</v>
      </c>
      <c r="F366" t="str">
        <v>FLR-82914-153</v>
      </c>
      <c r="G366" s="10">
        <v>44448</v>
      </c>
      <c r="H366">
        <v>155.24999999999997</v>
      </c>
      <c r="I366" s="10"/>
    </row>
    <row r="367" spans="1:9" x14ac:dyDescent="0.35">
      <c r="A367" t="str">
        <f>_xlfn.XLOOKUP(orders!$A367,orders!$A$2:$A$1001,orders!$A$2:$A$1001,,0)</f>
        <v>YXO-79631-417</v>
      </c>
      <c r="B367" s="10">
        <f>_xlfn.XLOOKUP(orders!$A367,orders!$A$2:$A$1001,orders!$B$2:$B$1001,,0)</f>
        <v>44464</v>
      </c>
      <c r="C367">
        <f>_xlfn.XLOOKUP(B367,orders!$B$2:$B$1001,orders!$M$2:$M$1001,,0)</f>
        <v>21.825000000000003</v>
      </c>
      <c r="F367" t="str">
        <v>AMB-93600-000</v>
      </c>
      <c r="G367" s="10">
        <v>43599</v>
      </c>
      <c r="H367">
        <v>29.784999999999997</v>
      </c>
      <c r="I367" s="10"/>
    </row>
    <row r="368" spans="1:9" x14ac:dyDescent="0.35">
      <c r="A368" t="str">
        <f>_xlfn.XLOOKUP(orders!$A368,orders!$A$2:$A$1001,orders!$A$2:$A$1001,,0)</f>
        <v>SNF-57032-096</v>
      </c>
      <c r="B368" s="10">
        <f>_xlfn.XLOOKUP(orders!$A368,orders!$A$2:$A$1001,orders!$B$2:$B$1001,,0)</f>
        <v>43874</v>
      </c>
      <c r="C368">
        <f>_xlfn.XLOOKUP(B368,orders!$B$2:$B$1001,orders!$M$2:$M$1001,,0)</f>
        <v>43.74</v>
      </c>
      <c r="F368" t="str">
        <v>FEP-36895-658</v>
      </c>
      <c r="G368" s="10">
        <v>43563</v>
      </c>
      <c r="H368">
        <v>21.509999999999998</v>
      </c>
      <c r="I368" s="10"/>
    </row>
    <row r="369" spans="1:9" x14ac:dyDescent="0.35">
      <c r="A369" t="str">
        <f>_xlfn.XLOOKUP(orders!$A369,orders!$A$2:$A$1001,orders!$A$2:$A$1001,,0)</f>
        <v>DGL-29648-995</v>
      </c>
      <c r="B369" s="10">
        <f>_xlfn.XLOOKUP(orders!$A369,orders!$A$2:$A$1001,orders!$B$2:$B$1001,,0)</f>
        <v>44393</v>
      </c>
      <c r="C369">
        <f>_xlfn.XLOOKUP(B369,orders!$B$2:$B$1001,orders!$M$2:$M$1001,,0)</f>
        <v>8.73</v>
      </c>
      <c r="F369" t="str">
        <v>RXW-91413-276</v>
      </c>
      <c r="G369" s="10">
        <v>44058</v>
      </c>
      <c r="H369">
        <v>41.169999999999995</v>
      </c>
      <c r="I369" s="10"/>
    </row>
    <row r="370" spans="1:9" x14ac:dyDescent="0.35">
      <c r="A370" t="str">
        <f>_xlfn.XLOOKUP(orders!$A370,orders!$A$2:$A$1001,orders!$A$2:$A$1001,,0)</f>
        <v>GPU-65651-504</v>
      </c>
      <c r="B370" s="10">
        <f>_xlfn.XLOOKUP(orders!$A370,orders!$A$2:$A$1001,orders!$B$2:$B$1001,,0)</f>
        <v>44692</v>
      </c>
      <c r="C370">
        <f>_xlfn.XLOOKUP(B370,orders!$B$2:$B$1001,orders!$M$2:$M$1001,,0)</f>
        <v>63.249999999999993</v>
      </c>
      <c r="F370" t="str">
        <v>RXW-91413-276</v>
      </c>
      <c r="G370" s="10">
        <v>44058</v>
      </c>
      <c r="H370">
        <v>41.169999999999995</v>
      </c>
      <c r="I370" s="10"/>
    </row>
    <row r="371" spans="1:9" x14ac:dyDescent="0.35">
      <c r="A371" t="str">
        <f>_xlfn.XLOOKUP(orders!$A371,orders!$A$2:$A$1001,orders!$A$2:$A$1001,,0)</f>
        <v>OJU-34452-896</v>
      </c>
      <c r="B371" s="10">
        <f>_xlfn.XLOOKUP(orders!$A371,orders!$A$2:$A$1001,orders!$B$2:$B$1001,,0)</f>
        <v>43500</v>
      </c>
      <c r="C371">
        <f>_xlfn.XLOOKUP(B371,orders!$B$2:$B$1001,orders!$M$2:$M$1001,,0)</f>
        <v>8.91</v>
      </c>
      <c r="F371" t="str">
        <v>SDB-77492-188</v>
      </c>
      <c r="G371" s="10">
        <v>44686</v>
      </c>
      <c r="H371">
        <v>74.25</v>
      </c>
      <c r="I371" s="10"/>
    </row>
    <row r="372" spans="1:9" x14ac:dyDescent="0.35">
      <c r="A372" t="str">
        <f>_xlfn.XLOOKUP(orders!$A372,orders!$A$2:$A$1001,orders!$A$2:$A$1001,,0)</f>
        <v>GZS-50547-887</v>
      </c>
      <c r="B372" s="10">
        <f>_xlfn.XLOOKUP(orders!$A372,orders!$A$2:$A$1001,orders!$B$2:$B$1001,,0)</f>
        <v>43501</v>
      </c>
      <c r="C372">
        <f>_xlfn.XLOOKUP(B372,orders!$B$2:$B$1001,orders!$M$2:$M$1001,,0)</f>
        <v>24.3</v>
      </c>
      <c r="F372" t="str">
        <v>RZN-65182-395</v>
      </c>
      <c r="G372" s="10">
        <v>44282</v>
      </c>
      <c r="H372">
        <v>8.73</v>
      </c>
      <c r="I372" s="10"/>
    </row>
    <row r="373" spans="1:9" x14ac:dyDescent="0.35">
      <c r="A373" t="str">
        <f>_xlfn.XLOOKUP(orders!$A373,orders!$A$2:$A$1001,orders!$A$2:$A$1001,,0)</f>
        <v>ESR-54041-053</v>
      </c>
      <c r="B373" s="10">
        <f>_xlfn.XLOOKUP(orders!$A373,orders!$A$2:$A$1001,orders!$B$2:$B$1001,,0)</f>
        <v>44705</v>
      </c>
      <c r="C373">
        <f>_xlfn.XLOOKUP(B373,orders!$B$2:$B$1001,orders!$M$2:$M$1001,,0)</f>
        <v>46.62</v>
      </c>
      <c r="F373" t="str">
        <v>HDQ-86094-507</v>
      </c>
      <c r="G373" s="10">
        <v>43582</v>
      </c>
      <c r="H373">
        <v>21.825000000000003</v>
      </c>
      <c r="I373" s="10"/>
    </row>
    <row r="374" spans="1:9" x14ac:dyDescent="0.35">
      <c r="A374" t="str">
        <f>_xlfn.XLOOKUP(orders!$A374,orders!$A$2:$A$1001,orders!$A$2:$A$1001,,0)</f>
        <v>OGD-10781-526</v>
      </c>
      <c r="B374" s="10">
        <f>_xlfn.XLOOKUP(orders!$A374,orders!$A$2:$A$1001,orders!$B$2:$B$1001,,0)</f>
        <v>44108</v>
      </c>
      <c r="C374">
        <f>_xlfn.XLOOKUP(B374,orders!$B$2:$B$1001,orders!$M$2:$M$1001,,0)</f>
        <v>51.749999999999993</v>
      </c>
      <c r="F374" t="str">
        <v>YXO-79631-417</v>
      </c>
      <c r="G374" s="10">
        <v>44464</v>
      </c>
      <c r="H374">
        <v>21.825000000000003</v>
      </c>
      <c r="I374" s="10"/>
    </row>
    <row r="375" spans="1:9" x14ac:dyDescent="0.35">
      <c r="A375" t="str">
        <f>_xlfn.XLOOKUP(orders!$A375,orders!$A$2:$A$1001,orders!$A$2:$A$1001,,0)</f>
        <v>FVH-29271-315</v>
      </c>
      <c r="B375" s="10">
        <f>_xlfn.XLOOKUP(orders!$A375,orders!$A$2:$A$1001,orders!$B$2:$B$1001,,0)</f>
        <v>44742</v>
      </c>
      <c r="C375">
        <f>_xlfn.XLOOKUP(B375,orders!$B$2:$B$1001,orders!$M$2:$M$1001,,0)</f>
        <v>17.91</v>
      </c>
      <c r="F375" t="str">
        <v>SNF-57032-096</v>
      </c>
      <c r="G375" s="10">
        <v>43874</v>
      </c>
      <c r="H375">
        <v>43.74</v>
      </c>
      <c r="I375" s="10"/>
    </row>
    <row r="376" spans="1:9" x14ac:dyDescent="0.35">
      <c r="A376" t="str">
        <f>_xlfn.XLOOKUP(orders!$A376,orders!$A$2:$A$1001,orders!$A$2:$A$1001,,0)</f>
        <v>BNZ-20544-633</v>
      </c>
      <c r="B376" s="10">
        <f>_xlfn.XLOOKUP(orders!$A376,orders!$A$2:$A$1001,orders!$B$2:$B$1001,,0)</f>
        <v>44125</v>
      </c>
      <c r="C376">
        <f>_xlfn.XLOOKUP(B376,orders!$B$2:$B$1001,orders!$M$2:$M$1001,,0)</f>
        <v>38.04</v>
      </c>
      <c r="F376" t="str">
        <v>DGL-29648-995</v>
      </c>
      <c r="G376" s="10">
        <v>44393</v>
      </c>
      <c r="H376">
        <v>8.73</v>
      </c>
      <c r="I376" s="10"/>
    </row>
    <row r="377" spans="1:9" x14ac:dyDescent="0.35">
      <c r="A377" t="str">
        <f>_xlfn.XLOOKUP(orders!$A377,orders!$A$2:$A$1001,orders!$A$2:$A$1001,,0)</f>
        <v>FUX-85791-078</v>
      </c>
      <c r="B377" s="10">
        <f>_xlfn.XLOOKUP(orders!$A377,orders!$A$2:$A$1001,orders!$B$2:$B$1001,,0)</f>
        <v>44120</v>
      </c>
      <c r="C377">
        <f>_xlfn.XLOOKUP(B377,orders!$B$2:$B$1001,orders!$M$2:$M$1001,,0)</f>
        <v>109.93999999999998</v>
      </c>
      <c r="F377" t="str">
        <v>GPU-65651-504</v>
      </c>
      <c r="G377" s="10">
        <v>44692</v>
      </c>
      <c r="H377">
        <v>63.249999999999993</v>
      </c>
      <c r="I377" s="10"/>
    </row>
    <row r="378" spans="1:9" x14ac:dyDescent="0.35">
      <c r="A378" t="str">
        <f>_xlfn.XLOOKUP(orders!$A378,orders!$A$2:$A$1001,orders!$A$2:$A$1001,,0)</f>
        <v>YXP-20078-116</v>
      </c>
      <c r="B378" s="10">
        <f>_xlfn.XLOOKUP(orders!$A378,orders!$A$2:$A$1001,orders!$B$2:$B$1001,,0)</f>
        <v>44097</v>
      </c>
      <c r="C378">
        <f>_xlfn.XLOOKUP(B378,orders!$B$2:$B$1001,orders!$M$2:$M$1001,,0)</f>
        <v>5.97</v>
      </c>
      <c r="F378" t="str">
        <v>OJU-34452-896</v>
      </c>
      <c r="G378" s="10">
        <v>43500</v>
      </c>
      <c r="H378">
        <v>8.91</v>
      </c>
      <c r="I378" s="10"/>
    </row>
    <row r="379" spans="1:9" x14ac:dyDescent="0.35">
      <c r="A379" t="str">
        <f>_xlfn.XLOOKUP(orders!$A379,orders!$A$2:$A$1001,orders!$A$2:$A$1001,,0)</f>
        <v>VQV-59984-866</v>
      </c>
      <c r="B379" s="10">
        <f>_xlfn.XLOOKUP(orders!$A379,orders!$A$2:$A$1001,orders!$B$2:$B$1001,,0)</f>
        <v>43532</v>
      </c>
      <c r="C379">
        <f>_xlfn.XLOOKUP(B379,orders!$B$2:$B$1001,orders!$M$2:$M$1001,,0)</f>
        <v>8.0549999999999997</v>
      </c>
      <c r="F379" t="str">
        <v>GZS-50547-887</v>
      </c>
      <c r="G379" s="10">
        <v>43501</v>
      </c>
      <c r="H379">
        <v>24.3</v>
      </c>
      <c r="I379" s="10"/>
    </row>
    <row r="380" spans="1:9" x14ac:dyDescent="0.35">
      <c r="A380" t="str">
        <f>_xlfn.XLOOKUP(orders!$A380,orders!$A$2:$A$1001,orders!$A$2:$A$1001,,0)</f>
        <v>JEH-37276-048</v>
      </c>
      <c r="B380" s="10">
        <f>_xlfn.XLOOKUP(orders!$A380,orders!$A$2:$A$1001,orders!$B$2:$B$1001,,0)</f>
        <v>44377</v>
      </c>
      <c r="C380">
        <f>_xlfn.XLOOKUP(B380,orders!$B$2:$B$1001,orders!$M$2:$M$1001,,0)</f>
        <v>23.31</v>
      </c>
      <c r="F380" t="str">
        <v>ESR-54041-053</v>
      </c>
      <c r="G380" s="10">
        <v>44705</v>
      </c>
      <c r="H380">
        <v>46.62</v>
      </c>
      <c r="I380" s="10"/>
    </row>
    <row r="381" spans="1:9" x14ac:dyDescent="0.35">
      <c r="A381" t="str">
        <f>_xlfn.XLOOKUP(orders!$A381,orders!$A$2:$A$1001,orders!$A$2:$A$1001,,0)</f>
        <v>VYD-28555-589</v>
      </c>
      <c r="B381" s="10">
        <f>_xlfn.XLOOKUP(orders!$A381,orders!$A$2:$A$1001,orders!$B$2:$B$1001,,0)</f>
        <v>43690</v>
      </c>
      <c r="C381">
        <f>_xlfn.XLOOKUP(B381,orders!$B$2:$B$1001,orders!$M$2:$M$1001,,0)</f>
        <v>43.019999999999996</v>
      </c>
      <c r="F381" t="str">
        <v>OGD-10781-526</v>
      </c>
      <c r="G381" s="10">
        <v>44108</v>
      </c>
      <c r="H381">
        <v>51.749999999999993</v>
      </c>
      <c r="I381" s="10"/>
    </row>
    <row r="382" spans="1:9" x14ac:dyDescent="0.35">
      <c r="A382" t="str">
        <f>_xlfn.XLOOKUP(orders!$A382,orders!$A$2:$A$1001,orders!$A$2:$A$1001,,0)</f>
        <v>WUG-76466-650</v>
      </c>
      <c r="B382" s="10">
        <f>_xlfn.XLOOKUP(orders!$A382,orders!$A$2:$A$1001,orders!$B$2:$B$1001,,0)</f>
        <v>44249</v>
      </c>
      <c r="C382">
        <f>_xlfn.XLOOKUP(B382,orders!$B$2:$B$1001,orders!$M$2:$M$1001,,0)</f>
        <v>23.31</v>
      </c>
      <c r="F382" t="str">
        <v>FVH-29271-315</v>
      </c>
      <c r="G382" s="10">
        <v>44742</v>
      </c>
      <c r="H382">
        <v>17.91</v>
      </c>
      <c r="I382" s="10"/>
    </row>
    <row r="383" spans="1:9" x14ac:dyDescent="0.35">
      <c r="A383" t="str">
        <f>_xlfn.XLOOKUP(orders!$A383,orders!$A$2:$A$1001,orders!$A$2:$A$1001,,0)</f>
        <v>RJV-08261-583</v>
      </c>
      <c r="B383" s="10">
        <f>_xlfn.XLOOKUP(orders!$A383,orders!$A$2:$A$1001,orders!$B$2:$B$1001,,0)</f>
        <v>44646</v>
      </c>
      <c r="C383">
        <f>_xlfn.XLOOKUP(B383,orders!$B$2:$B$1001,orders!$M$2:$M$1001,,0)</f>
        <v>20.584999999999997</v>
      </c>
      <c r="F383" t="str">
        <v>BNZ-20544-633</v>
      </c>
      <c r="G383" s="10">
        <v>44125</v>
      </c>
      <c r="H383">
        <v>38.04</v>
      </c>
      <c r="I383" s="10"/>
    </row>
    <row r="384" spans="1:9" x14ac:dyDescent="0.35">
      <c r="A384" t="str">
        <f>_xlfn.XLOOKUP(orders!$A384,orders!$A$2:$A$1001,orders!$A$2:$A$1001,,0)</f>
        <v>PMR-56062-609</v>
      </c>
      <c r="B384" s="10">
        <f>_xlfn.XLOOKUP(orders!$A384,orders!$A$2:$A$1001,orders!$B$2:$B$1001,,0)</f>
        <v>43840</v>
      </c>
      <c r="C384">
        <f>_xlfn.XLOOKUP(B384,orders!$B$2:$B$1001,orders!$M$2:$M$1001,,0)</f>
        <v>21.87</v>
      </c>
      <c r="F384" t="str">
        <v>FUX-85791-078</v>
      </c>
      <c r="G384" s="10">
        <v>44120</v>
      </c>
      <c r="H384">
        <v>109.93999999999998</v>
      </c>
      <c r="I384" s="10"/>
    </row>
    <row r="385" spans="1:9" x14ac:dyDescent="0.35">
      <c r="A385" t="str">
        <f>_xlfn.XLOOKUP(orders!$A385,orders!$A$2:$A$1001,orders!$A$2:$A$1001,,0)</f>
        <v>XLD-12920-505</v>
      </c>
      <c r="B385" s="10">
        <f>_xlfn.XLOOKUP(orders!$A385,orders!$A$2:$A$1001,orders!$B$2:$B$1001,,0)</f>
        <v>43586</v>
      </c>
      <c r="C385">
        <f>_xlfn.XLOOKUP(B385,orders!$B$2:$B$1001,orders!$M$2:$M$1001,,0)</f>
        <v>53.46</v>
      </c>
      <c r="F385" t="str">
        <v>YXP-20078-116</v>
      </c>
      <c r="G385" s="10">
        <v>44097</v>
      </c>
      <c r="H385">
        <v>5.97</v>
      </c>
      <c r="I385" s="10"/>
    </row>
    <row r="386" spans="1:9" x14ac:dyDescent="0.35">
      <c r="A386" t="str">
        <f>_xlfn.XLOOKUP(orders!$A386,orders!$A$2:$A$1001,orders!$A$2:$A$1001,,0)</f>
        <v>UBW-50312-037</v>
      </c>
      <c r="B386" s="10">
        <f>_xlfn.XLOOKUP(orders!$A386,orders!$A$2:$A$1001,orders!$B$2:$B$1001,,0)</f>
        <v>43870</v>
      </c>
      <c r="C386">
        <f>_xlfn.XLOOKUP(B386,orders!$B$2:$B$1001,orders!$M$2:$M$1001,,0)</f>
        <v>119.13999999999999</v>
      </c>
      <c r="F386" t="str">
        <v>VQV-59984-866</v>
      </c>
      <c r="G386" s="10">
        <v>43532</v>
      </c>
      <c r="H386">
        <v>8.0549999999999997</v>
      </c>
      <c r="I386" s="10"/>
    </row>
    <row r="387" spans="1:9" x14ac:dyDescent="0.35">
      <c r="A387" t="str">
        <f>_xlfn.XLOOKUP(orders!$A387,orders!$A$2:$A$1001,orders!$A$2:$A$1001,,0)</f>
        <v>QAW-05889-019</v>
      </c>
      <c r="B387" s="10">
        <f>_xlfn.XLOOKUP(orders!$A387,orders!$A$2:$A$1001,orders!$B$2:$B$1001,,0)</f>
        <v>44559</v>
      </c>
      <c r="C387">
        <f>_xlfn.XLOOKUP(B387,orders!$B$2:$B$1001,orders!$M$2:$M$1001,,0)</f>
        <v>43.650000000000006</v>
      </c>
      <c r="F387" t="str">
        <v>JEH-37276-048</v>
      </c>
      <c r="G387" s="10">
        <v>44377</v>
      </c>
      <c r="H387">
        <v>23.31</v>
      </c>
      <c r="I387" s="10"/>
    </row>
    <row r="388" spans="1:9" x14ac:dyDescent="0.35">
      <c r="A388" t="str">
        <f>_xlfn.XLOOKUP(orders!$A388,orders!$A$2:$A$1001,orders!$A$2:$A$1001,,0)</f>
        <v>EPT-12715-397</v>
      </c>
      <c r="B388" s="10">
        <f>_xlfn.XLOOKUP(orders!$A388,orders!$A$2:$A$1001,orders!$B$2:$B$1001,,0)</f>
        <v>44083</v>
      </c>
      <c r="C388">
        <f>_xlfn.XLOOKUP(B388,orders!$B$2:$B$1001,orders!$M$2:$M$1001,,0)</f>
        <v>17.46</v>
      </c>
      <c r="F388" t="str">
        <v>VYD-28555-589</v>
      </c>
      <c r="G388" s="10">
        <v>43690</v>
      </c>
      <c r="H388">
        <v>43.019999999999996</v>
      </c>
      <c r="I388" s="10"/>
    </row>
    <row r="389" spans="1:9" x14ac:dyDescent="0.35">
      <c r="A389" t="str">
        <f>_xlfn.XLOOKUP(orders!$A389,orders!$A$2:$A$1001,orders!$A$2:$A$1001,,0)</f>
        <v>DHT-93810-053</v>
      </c>
      <c r="B389" s="10">
        <f>_xlfn.XLOOKUP(orders!$A389,orders!$A$2:$A$1001,orders!$B$2:$B$1001,,0)</f>
        <v>44455</v>
      </c>
      <c r="C389">
        <f>_xlfn.XLOOKUP(B389,orders!$B$2:$B$1001,orders!$M$2:$M$1001,,0)</f>
        <v>74.25</v>
      </c>
      <c r="F389" t="str">
        <v>WUG-76466-650</v>
      </c>
      <c r="G389" s="10">
        <v>44249</v>
      </c>
      <c r="H389">
        <v>23.31</v>
      </c>
      <c r="I389" s="10"/>
    </row>
    <row r="390" spans="1:9" x14ac:dyDescent="0.35">
      <c r="A390" t="str">
        <f>_xlfn.XLOOKUP(orders!$A390,orders!$A$2:$A$1001,orders!$A$2:$A$1001,,0)</f>
        <v>DMY-96037-963</v>
      </c>
      <c r="B390" s="10">
        <f>_xlfn.XLOOKUP(orders!$A390,orders!$A$2:$A$1001,orders!$B$2:$B$1001,,0)</f>
        <v>44130</v>
      </c>
      <c r="C390">
        <f>_xlfn.XLOOKUP(B390,orders!$B$2:$B$1001,orders!$M$2:$M$1001,,0)</f>
        <v>11.654999999999999</v>
      </c>
      <c r="F390" t="str">
        <v>RJV-08261-583</v>
      </c>
      <c r="G390" s="10">
        <v>44646</v>
      </c>
      <c r="H390">
        <v>20.584999999999997</v>
      </c>
      <c r="I390" s="10"/>
    </row>
    <row r="391" spans="1:9" x14ac:dyDescent="0.35">
      <c r="A391" t="str">
        <f>_xlfn.XLOOKUP(orders!$A391,orders!$A$2:$A$1001,orders!$A$2:$A$1001,,0)</f>
        <v>MBM-55936-917</v>
      </c>
      <c r="B391" s="10">
        <f>_xlfn.XLOOKUP(orders!$A391,orders!$A$2:$A$1001,orders!$B$2:$B$1001,,0)</f>
        <v>43536</v>
      </c>
      <c r="C391">
        <f>_xlfn.XLOOKUP(B391,orders!$B$2:$B$1001,orders!$M$2:$M$1001,,0)</f>
        <v>23.31</v>
      </c>
      <c r="F391" t="str">
        <v>PMR-56062-609</v>
      </c>
      <c r="G391" s="10">
        <v>43840</v>
      </c>
      <c r="H391">
        <v>21.87</v>
      </c>
      <c r="I391" s="10"/>
    </row>
    <row r="392" spans="1:9" x14ac:dyDescent="0.35">
      <c r="A392" t="str">
        <f>_xlfn.XLOOKUP(orders!$A392,orders!$A$2:$A$1001,orders!$A$2:$A$1001,,0)</f>
        <v>TPA-93614-840</v>
      </c>
      <c r="B392" s="10">
        <f>_xlfn.XLOOKUP(orders!$A392,orders!$A$2:$A$1001,orders!$B$2:$B$1001,,0)</f>
        <v>44245</v>
      </c>
      <c r="C392">
        <f>_xlfn.XLOOKUP(B392,orders!$B$2:$B$1001,orders!$M$2:$M$1001,,0)</f>
        <v>14.58</v>
      </c>
      <c r="F392" t="str">
        <v>XLD-12920-505</v>
      </c>
      <c r="G392" s="10">
        <v>43586</v>
      </c>
      <c r="H392">
        <v>53.46</v>
      </c>
      <c r="I392" s="10"/>
    </row>
    <row r="393" spans="1:9" x14ac:dyDescent="0.35">
      <c r="A393" t="str">
        <f>_xlfn.XLOOKUP(orders!$A393,orders!$A$2:$A$1001,orders!$A$2:$A$1001,,0)</f>
        <v>WDM-77521-710</v>
      </c>
      <c r="B393" s="10">
        <f>_xlfn.XLOOKUP(orders!$A393,orders!$A$2:$A$1001,orders!$B$2:$B$1001,,0)</f>
        <v>44133</v>
      </c>
      <c r="C393">
        <f>_xlfn.XLOOKUP(B393,orders!$B$2:$B$1001,orders!$M$2:$M$1001,,0)</f>
        <v>13.5</v>
      </c>
      <c r="F393" t="str">
        <v>UBW-50312-037</v>
      </c>
      <c r="G393" s="10">
        <v>43870</v>
      </c>
      <c r="H393">
        <v>119.13999999999999</v>
      </c>
      <c r="I393" s="10"/>
    </row>
    <row r="394" spans="1:9" x14ac:dyDescent="0.35">
      <c r="A394" t="str">
        <f>_xlfn.XLOOKUP(orders!$A394,orders!$A$2:$A$1001,orders!$A$2:$A$1001,,0)</f>
        <v>EIP-19142-462</v>
      </c>
      <c r="B394" s="10">
        <f>_xlfn.XLOOKUP(orders!$A394,orders!$A$2:$A$1001,orders!$B$2:$B$1001,,0)</f>
        <v>44445</v>
      </c>
      <c r="C394">
        <f>_xlfn.XLOOKUP(B394,orders!$B$2:$B$1001,orders!$M$2:$M$1001,,0)</f>
        <v>89.1</v>
      </c>
      <c r="F394" t="str">
        <v>QAW-05889-019</v>
      </c>
      <c r="G394" s="10">
        <v>44559</v>
      </c>
      <c r="H394">
        <v>43.650000000000006</v>
      </c>
      <c r="I394" s="10"/>
    </row>
    <row r="395" spans="1:9" x14ac:dyDescent="0.35">
      <c r="A395" t="str">
        <f>_xlfn.XLOOKUP(orders!$A395,orders!$A$2:$A$1001,orders!$A$2:$A$1001,,0)</f>
        <v>EIP-19142-462</v>
      </c>
      <c r="B395" s="10">
        <f>_xlfn.XLOOKUP(orders!$A395,orders!$A$2:$A$1001,orders!$B$2:$B$1001,,0)</f>
        <v>44445</v>
      </c>
      <c r="C395">
        <f>_xlfn.XLOOKUP(B395,orders!$B$2:$B$1001,orders!$M$2:$M$1001,,0)</f>
        <v>89.1</v>
      </c>
      <c r="F395" t="str">
        <v>EPT-12715-397</v>
      </c>
      <c r="G395" s="10">
        <v>44083</v>
      </c>
      <c r="H395">
        <v>17.46</v>
      </c>
      <c r="I395" s="10"/>
    </row>
    <row r="396" spans="1:9" x14ac:dyDescent="0.35">
      <c r="A396" t="str">
        <f>_xlfn.XLOOKUP(orders!$A396,orders!$A$2:$A$1001,orders!$A$2:$A$1001,,0)</f>
        <v>ZZL-76364-387</v>
      </c>
      <c r="B396" s="10">
        <f>_xlfn.XLOOKUP(orders!$A396,orders!$A$2:$A$1001,orders!$B$2:$B$1001,,0)</f>
        <v>44083</v>
      </c>
      <c r="C396">
        <f>_xlfn.XLOOKUP(B396,orders!$B$2:$B$1001,orders!$M$2:$M$1001,,0)</f>
        <v>17.46</v>
      </c>
      <c r="F396" t="str">
        <v>DHT-93810-053</v>
      </c>
      <c r="G396" s="10">
        <v>44455</v>
      </c>
      <c r="H396">
        <v>74.25</v>
      </c>
      <c r="I396" s="10"/>
    </row>
    <row r="397" spans="1:9" x14ac:dyDescent="0.35">
      <c r="A397" t="str">
        <f>_xlfn.XLOOKUP(orders!$A397,orders!$A$2:$A$1001,orders!$A$2:$A$1001,,0)</f>
        <v>GMF-18638-786</v>
      </c>
      <c r="B397" s="10">
        <f>_xlfn.XLOOKUP(orders!$A397,orders!$A$2:$A$1001,orders!$B$2:$B$1001,,0)</f>
        <v>44465</v>
      </c>
      <c r="C397">
        <f>_xlfn.XLOOKUP(B397,orders!$B$2:$B$1001,orders!$M$2:$M$1001,,0)</f>
        <v>46.62</v>
      </c>
      <c r="F397" t="str">
        <v>DMY-96037-963</v>
      </c>
      <c r="G397" s="10">
        <v>44130</v>
      </c>
      <c r="H397">
        <v>11.654999999999999</v>
      </c>
      <c r="I397" s="10"/>
    </row>
    <row r="398" spans="1:9" x14ac:dyDescent="0.35">
      <c r="A398" t="str">
        <f>_xlfn.XLOOKUP(orders!$A398,orders!$A$2:$A$1001,orders!$A$2:$A$1001,,0)</f>
        <v>TDJ-20844-787</v>
      </c>
      <c r="B398" s="10">
        <f>_xlfn.XLOOKUP(orders!$A398,orders!$A$2:$A$1001,orders!$B$2:$B$1001,,0)</f>
        <v>44140</v>
      </c>
      <c r="C398">
        <f>_xlfn.XLOOKUP(B398,orders!$B$2:$B$1001,orders!$M$2:$M$1001,,0)</f>
        <v>38.849999999999994</v>
      </c>
      <c r="F398" t="str">
        <v>MBM-55936-917</v>
      </c>
      <c r="G398" s="10">
        <v>43536</v>
      </c>
      <c r="H398">
        <v>23.31</v>
      </c>
      <c r="I398" s="10"/>
    </row>
    <row r="399" spans="1:9" x14ac:dyDescent="0.35">
      <c r="A399" t="str">
        <f>_xlfn.XLOOKUP(orders!$A399,orders!$A$2:$A$1001,orders!$A$2:$A$1001,,0)</f>
        <v>BWK-39400-446</v>
      </c>
      <c r="B399" s="10">
        <f>_xlfn.XLOOKUP(orders!$A399,orders!$A$2:$A$1001,orders!$B$2:$B$1001,,0)</f>
        <v>43720</v>
      </c>
      <c r="C399">
        <f>_xlfn.XLOOKUP(B399,orders!$B$2:$B$1001,orders!$M$2:$M$1001,,0)</f>
        <v>31.08</v>
      </c>
      <c r="F399" t="str">
        <v>TPA-93614-840</v>
      </c>
      <c r="G399" s="10">
        <v>44245</v>
      </c>
      <c r="H399">
        <v>14.58</v>
      </c>
      <c r="I399" s="10"/>
    </row>
    <row r="400" spans="1:9" x14ac:dyDescent="0.35">
      <c r="A400" t="str">
        <f>_xlfn.XLOOKUP(orders!$A400,orders!$A$2:$A$1001,orders!$A$2:$A$1001,,0)</f>
        <v>LCB-02099-995</v>
      </c>
      <c r="B400" s="10">
        <f>_xlfn.XLOOKUP(orders!$A400,orders!$A$2:$A$1001,orders!$B$2:$B$1001,,0)</f>
        <v>43677</v>
      </c>
      <c r="C400">
        <f>_xlfn.XLOOKUP(B400,orders!$B$2:$B$1001,orders!$M$2:$M$1001,,0)</f>
        <v>17.91</v>
      </c>
      <c r="F400" t="str">
        <v>WDM-77521-710</v>
      </c>
      <c r="G400" s="10">
        <v>44133</v>
      </c>
      <c r="H400">
        <v>13.5</v>
      </c>
      <c r="I400" s="10"/>
    </row>
    <row r="401" spans="1:9" x14ac:dyDescent="0.35">
      <c r="A401" t="str">
        <f>_xlfn.XLOOKUP(orders!$A401,orders!$A$2:$A$1001,orders!$A$2:$A$1001,,0)</f>
        <v>UBA-43678-174</v>
      </c>
      <c r="B401" s="10">
        <f>_xlfn.XLOOKUP(orders!$A401,orders!$A$2:$A$1001,orders!$B$2:$B$1001,,0)</f>
        <v>43539</v>
      </c>
      <c r="C401">
        <f>_xlfn.XLOOKUP(B401,orders!$B$2:$B$1001,orders!$M$2:$M$1001,,0)</f>
        <v>167.67000000000002</v>
      </c>
      <c r="F401" t="str">
        <v>EIP-19142-462</v>
      </c>
      <c r="G401" s="10">
        <v>44445</v>
      </c>
      <c r="H401">
        <v>89.1</v>
      </c>
      <c r="I401" s="10"/>
    </row>
    <row r="402" spans="1:9" x14ac:dyDescent="0.35">
      <c r="A402" t="str">
        <f>_xlfn.XLOOKUP(orders!$A402,orders!$A$2:$A$1001,orders!$A$2:$A$1001,,0)</f>
        <v>UDH-24280-432</v>
      </c>
      <c r="B402" s="10">
        <f>_xlfn.XLOOKUP(orders!$A402,orders!$A$2:$A$1001,orders!$B$2:$B$1001,,0)</f>
        <v>44332</v>
      </c>
      <c r="C402">
        <f>_xlfn.XLOOKUP(B402,orders!$B$2:$B$1001,orders!$M$2:$M$1001,,0)</f>
        <v>63.4</v>
      </c>
      <c r="F402" t="str">
        <v>EIP-19142-462</v>
      </c>
      <c r="G402" s="10">
        <v>44445</v>
      </c>
      <c r="H402">
        <v>89.1</v>
      </c>
      <c r="I402" s="10"/>
    </row>
    <row r="403" spans="1:9" x14ac:dyDescent="0.35">
      <c r="A403" t="str">
        <f>_xlfn.XLOOKUP(orders!$A403,orders!$A$2:$A$1001,orders!$A$2:$A$1001,,0)</f>
        <v>IDQ-20193-502</v>
      </c>
      <c r="B403" s="10">
        <f>_xlfn.XLOOKUP(orders!$A403,orders!$A$2:$A$1001,orders!$B$2:$B$1001,,0)</f>
        <v>43591</v>
      </c>
      <c r="C403">
        <f>_xlfn.XLOOKUP(B403,orders!$B$2:$B$1001,orders!$M$2:$M$1001,,0)</f>
        <v>8.73</v>
      </c>
      <c r="F403" t="str">
        <v>ZZL-76364-387</v>
      </c>
      <c r="G403" s="10">
        <v>44083</v>
      </c>
      <c r="H403">
        <v>17.46</v>
      </c>
      <c r="I403" s="10"/>
    </row>
    <row r="404" spans="1:9" x14ac:dyDescent="0.35">
      <c r="A404" t="str">
        <f>_xlfn.XLOOKUP(orders!$A404,orders!$A$2:$A$1001,orders!$A$2:$A$1001,,0)</f>
        <v>DJG-14442-608</v>
      </c>
      <c r="B404" s="10">
        <f>_xlfn.XLOOKUP(orders!$A404,orders!$A$2:$A$1001,orders!$B$2:$B$1001,,0)</f>
        <v>43502</v>
      </c>
      <c r="C404">
        <f>_xlfn.XLOOKUP(B404,orders!$B$2:$B$1001,orders!$M$2:$M$1001,,0)</f>
        <v>26.849999999999998</v>
      </c>
      <c r="F404" t="str">
        <v>GMF-18638-786</v>
      </c>
      <c r="G404" s="10">
        <v>44465</v>
      </c>
      <c r="H404">
        <v>46.62</v>
      </c>
      <c r="I404" s="10"/>
    </row>
    <row r="405" spans="1:9" x14ac:dyDescent="0.35">
      <c r="A405" t="str">
        <f>_xlfn.XLOOKUP(orders!$A405,orders!$A$2:$A$1001,orders!$A$2:$A$1001,,0)</f>
        <v>DWB-61381-370</v>
      </c>
      <c r="B405" s="10">
        <f>_xlfn.XLOOKUP(orders!$A405,orders!$A$2:$A$1001,orders!$B$2:$B$1001,,0)</f>
        <v>44295</v>
      </c>
      <c r="C405">
        <f>_xlfn.XLOOKUP(B405,orders!$B$2:$B$1001,orders!$M$2:$M$1001,,0)</f>
        <v>9.51</v>
      </c>
      <c r="F405" t="str">
        <v>TDJ-20844-787</v>
      </c>
      <c r="G405" s="10">
        <v>44140</v>
      </c>
      <c r="H405">
        <v>38.849999999999994</v>
      </c>
      <c r="I405" s="10"/>
    </row>
    <row r="406" spans="1:9" x14ac:dyDescent="0.35">
      <c r="A406" t="str">
        <f>_xlfn.XLOOKUP(orders!$A406,orders!$A$2:$A$1001,orders!$A$2:$A$1001,,0)</f>
        <v>FRD-17347-990</v>
      </c>
      <c r="B406" s="10">
        <f>_xlfn.XLOOKUP(orders!$A406,orders!$A$2:$A$1001,orders!$B$2:$B$1001,,0)</f>
        <v>43971</v>
      </c>
      <c r="C406">
        <f>_xlfn.XLOOKUP(B406,orders!$B$2:$B$1001,orders!$M$2:$M$1001,,0)</f>
        <v>51.8</v>
      </c>
      <c r="F406" t="str">
        <v>BWK-39400-446</v>
      </c>
      <c r="G406" s="10">
        <v>43720</v>
      </c>
      <c r="H406">
        <v>31.08</v>
      </c>
      <c r="I406" s="10"/>
    </row>
    <row r="407" spans="1:9" x14ac:dyDescent="0.35">
      <c r="A407" t="str">
        <f>_xlfn.XLOOKUP(orders!$A407,orders!$A$2:$A$1001,orders!$A$2:$A$1001,,0)</f>
        <v>YPP-27450-525</v>
      </c>
      <c r="B407" s="10">
        <f>_xlfn.XLOOKUP(orders!$A407,orders!$A$2:$A$1001,orders!$B$2:$B$1001,,0)</f>
        <v>44167</v>
      </c>
      <c r="C407">
        <f>_xlfn.XLOOKUP(B407,orders!$B$2:$B$1001,orders!$M$2:$M$1001,,0)</f>
        <v>24.75</v>
      </c>
      <c r="F407" t="str">
        <v>LCB-02099-995</v>
      </c>
      <c r="G407" s="10">
        <v>43677</v>
      </c>
      <c r="H407">
        <v>17.91</v>
      </c>
      <c r="I407" s="10"/>
    </row>
    <row r="408" spans="1:9" x14ac:dyDescent="0.35">
      <c r="A408" t="str">
        <f>_xlfn.XLOOKUP(orders!$A408,orders!$A$2:$A$1001,orders!$A$2:$A$1001,,0)</f>
        <v>EFC-39577-424</v>
      </c>
      <c r="B408" s="10">
        <f>_xlfn.XLOOKUP(orders!$A408,orders!$A$2:$A$1001,orders!$B$2:$B$1001,,0)</f>
        <v>44416</v>
      </c>
      <c r="C408">
        <f>_xlfn.XLOOKUP(B408,orders!$B$2:$B$1001,orders!$M$2:$M$1001,,0)</f>
        <v>68.75</v>
      </c>
      <c r="F408" t="str">
        <v>UBA-43678-174</v>
      </c>
      <c r="G408" s="10">
        <v>43539</v>
      </c>
      <c r="H408">
        <v>167.67000000000002</v>
      </c>
      <c r="I408" s="10"/>
    </row>
    <row r="409" spans="1:9" x14ac:dyDescent="0.35">
      <c r="A409" t="str">
        <f>_xlfn.XLOOKUP(orders!$A409,orders!$A$2:$A$1001,orders!$A$2:$A$1001,,0)</f>
        <v>LAW-80062-016</v>
      </c>
      <c r="B409" s="10">
        <f>_xlfn.XLOOKUP(orders!$A409,orders!$A$2:$A$1001,orders!$B$2:$B$1001,,0)</f>
        <v>44595</v>
      </c>
      <c r="C409">
        <f>_xlfn.XLOOKUP(B409,orders!$B$2:$B$1001,orders!$M$2:$M$1001,,0)</f>
        <v>49.5</v>
      </c>
      <c r="F409" t="str">
        <v>UDH-24280-432</v>
      </c>
      <c r="G409" s="10">
        <v>44332</v>
      </c>
      <c r="H409">
        <v>63.4</v>
      </c>
      <c r="I409" s="10"/>
    </row>
    <row r="410" spans="1:9" x14ac:dyDescent="0.35">
      <c r="A410" t="str">
        <f>_xlfn.XLOOKUP(orders!$A410,orders!$A$2:$A$1001,orders!$A$2:$A$1001,,0)</f>
        <v>WKL-27981-758</v>
      </c>
      <c r="B410" s="10">
        <f>_xlfn.XLOOKUP(orders!$A410,orders!$A$2:$A$1001,orders!$B$2:$B$1001,,0)</f>
        <v>44659</v>
      </c>
      <c r="C410">
        <f>_xlfn.XLOOKUP(B410,orders!$B$2:$B$1001,orders!$M$2:$M$1001,,0)</f>
        <v>29.16</v>
      </c>
      <c r="F410" t="str">
        <v>IDQ-20193-502</v>
      </c>
      <c r="G410" s="10">
        <v>43591</v>
      </c>
      <c r="H410">
        <v>8.73</v>
      </c>
      <c r="I410" s="10"/>
    </row>
    <row r="411" spans="1:9" x14ac:dyDescent="0.35">
      <c r="A411" t="str">
        <f>_xlfn.XLOOKUP(orders!$A411,orders!$A$2:$A$1001,orders!$A$2:$A$1001,,0)</f>
        <v>VRT-39834-265</v>
      </c>
      <c r="B411" s="10">
        <f>_xlfn.XLOOKUP(orders!$A411,orders!$A$2:$A$1001,orders!$B$2:$B$1001,,0)</f>
        <v>44203</v>
      </c>
      <c r="C411">
        <f>_xlfn.XLOOKUP(B411,orders!$B$2:$B$1001,orders!$M$2:$M$1001,,0)</f>
        <v>47.55</v>
      </c>
      <c r="F411" t="str">
        <v>DJG-14442-608</v>
      </c>
      <c r="G411" s="10">
        <v>43502</v>
      </c>
      <c r="H411">
        <v>26.849999999999998</v>
      </c>
      <c r="I411" s="10"/>
    </row>
    <row r="412" spans="1:9" x14ac:dyDescent="0.35">
      <c r="A412" t="str">
        <f>_xlfn.XLOOKUP(orders!$A412,orders!$A$2:$A$1001,orders!$A$2:$A$1001,,0)</f>
        <v>QTC-71005-730</v>
      </c>
      <c r="B412" s="10">
        <f>_xlfn.XLOOKUP(orders!$A412,orders!$A$2:$A$1001,orders!$B$2:$B$1001,,0)</f>
        <v>44441</v>
      </c>
      <c r="C412">
        <f>_xlfn.XLOOKUP(B412,orders!$B$2:$B$1001,orders!$M$2:$M$1001,,0)</f>
        <v>15.54</v>
      </c>
      <c r="F412" t="str">
        <v>DWB-61381-370</v>
      </c>
      <c r="G412" s="10">
        <v>44295</v>
      </c>
      <c r="H412">
        <v>9.51</v>
      </c>
      <c r="I412" s="10"/>
    </row>
    <row r="413" spans="1:9" x14ac:dyDescent="0.35">
      <c r="A413" t="str">
        <f>_xlfn.XLOOKUP(orders!$A413,orders!$A$2:$A$1001,orders!$A$2:$A$1001,,0)</f>
        <v>TNX-09857-717</v>
      </c>
      <c r="B413" s="10">
        <f>_xlfn.XLOOKUP(orders!$A413,orders!$A$2:$A$1001,orders!$B$2:$B$1001,,0)</f>
        <v>44504</v>
      </c>
      <c r="C413">
        <f>_xlfn.XLOOKUP(B413,orders!$B$2:$B$1001,orders!$M$2:$M$1001,,0)</f>
        <v>87.300000000000011</v>
      </c>
      <c r="F413" t="str">
        <v>FRD-17347-990</v>
      </c>
      <c r="G413" s="10">
        <v>43971</v>
      </c>
      <c r="H413">
        <v>51.8</v>
      </c>
      <c r="I413" s="10"/>
    </row>
    <row r="414" spans="1:9" x14ac:dyDescent="0.35">
      <c r="A414" t="str">
        <f>_xlfn.XLOOKUP(orders!$A414,orders!$A$2:$A$1001,orders!$A$2:$A$1001,,0)</f>
        <v>JZV-43874-185</v>
      </c>
      <c r="B414" s="10">
        <f>_xlfn.XLOOKUP(orders!$A414,orders!$A$2:$A$1001,orders!$B$2:$B$1001,,0)</f>
        <v>44410</v>
      </c>
      <c r="C414">
        <f>_xlfn.XLOOKUP(B414,orders!$B$2:$B$1001,orders!$M$2:$M$1001,,0)</f>
        <v>56.25</v>
      </c>
      <c r="F414" t="str">
        <v>YPP-27450-525</v>
      </c>
      <c r="G414" s="10">
        <v>44167</v>
      </c>
      <c r="H414">
        <v>24.75</v>
      </c>
      <c r="I414" s="10"/>
    </row>
    <row r="415" spans="1:9" x14ac:dyDescent="0.35">
      <c r="A415" t="str">
        <f>_xlfn.XLOOKUP(orders!$A415,orders!$A$2:$A$1001,orders!$A$2:$A$1001,,0)</f>
        <v>ICF-17486-106</v>
      </c>
      <c r="B415" s="10">
        <f>_xlfn.XLOOKUP(orders!$A415,orders!$A$2:$A$1001,orders!$B$2:$B$1001,,0)</f>
        <v>43857</v>
      </c>
      <c r="C415">
        <f>_xlfn.XLOOKUP(B415,orders!$B$2:$B$1001,orders!$M$2:$M$1001,,0)</f>
        <v>10.935</v>
      </c>
      <c r="F415" t="str">
        <v>EFC-39577-424</v>
      </c>
      <c r="G415" s="10">
        <v>44416</v>
      </c>
      <c r="H415">
        <v>68.75</v>
      </c>
      <c r="I415" s="10"/>
    </row>
    <row r="416" spans="1:9" x14ac:dyDescent="0.35">
      <c r="A416" t="str">
        <f>_xlfn.XLOOKUP(orders!$A416,orders!$A$2:$A$1001,orders!$A$2:$A$1001,,0)</f>
        <v>BMK-49520-383</v>
      </c>
      <c r="B416" s="10">
        <f>_xlfn.XLOOKUP(orders!$A416,orders!$A$2:$A$1001,orders!$B$2:$B$1001,,0)</f>
        <v>43802</v>
      </c>
      <c r="C416">
        <f>_xlfn.XLOOKUP(B416,orders!$B$2:$B$1001,orders!$M$2:$M$1001,,0)</f>
        <v>10.754999999999999</v>
      </c>
      <c r="F416" t="str">
        <v>LAW-80062-016</v>
      </c>
      <c r="G416" s="10">
        <v>44595</v>
      </c>
      <c r="H416">
        <v>49.5</v>
      </c>
      <c r="I416" s="10"/>
    </row>
    <row r="417" spans="1:9" x14ac:dyDescent="0.35">
      <c r="A417" t="str">
        <f>_xlfn.XLOOKUP(orders!$A417,orders!$A$2:$A$1001,orders!$A$2:$A$1001,,0)</f>
        <v>HTS-15020-632</v>
      </c>
      <c r="B417" s="10">
        <f>_xlfn.XLOOKUP(orders!$A417,orders!$A$2:$A$1001,orders!$B$2:$B$1001,,0)</f>
        <v>43683</v>
      </c>
      <c r="C417">
        <f>_xlfn.XLOOKUP(B417,orders!$B$2:$B$1001,orders!$M$2:$M$1001,,0)</f>
        <v>38.849999999999994</v>
      </c>
      <c r="F417" t="str">
        <v>WKL-27981-758</v>
      </c>
      <c r="G417" s="10">
        <v>44659</v>
      </c>
      <c r="H417">
        <v>29.16</v>
      </c>
      <c r="I417" s="10"/>
    </row>
    <row r="418" spans="1:9" x14ac:dyDescent="0.35">
      <c r="A418" t="str">
        <f>_xlfn.XLOOKUP(orders!$A418,orders!$A$2:$A$1001,orders!$A$2:$A$1001,,0)</f>
        <v>YLE-18247-749</v>
      </c>
      <c r="B418" s="10">
        <f>_xlfn.XLOOKUP(orders!$A418,orders!$A$2:$A$1001,orders!$B$2:$B$1001,,0)</f>
        <v>43901</v>
      </c>
      <c r="C418">
        <f>_xlfn.XLOOKUP(B418,orders!$B$2:$B$1001,orders!$M$2:$M$1001,,0)</f>
        <v>23.31</v>
      </c>
      <c r="F418" t="str">
        <v>VRT-39834-265</v>
      </c>
      <c r="G418" s="10">
        <v>44203</v>
      </c>
      <c r="H418">
        <v>47.55</v>
      </c>
      <c r="I418" s="10"/>
    </row>
    <row r="419" spans="1:9" x14ac:dyDescent="0.35">
      <c r="A419" t="str">
        <f>_xlfn.XLOOKUP(orders!$A419,orders!$A$2:$A$1001,orders!$A$2:$A$1001,,0)</f>
        <v>KJJ-12573-591</v>
      </c>
      <c r="B419" s="10">
        <f>_xlfn.XLOOKUP(orders!$A419,orders!$A$2:$A$1001,orders!$B$2:$B$1001,,0)</f>
        <v>44457</v>
      </c>
      <c r="C419">
        <f>_xlfn.XLOOKUP(B419,orders!$B$2:$B$1001,orders!$M$2:$M$1001,,0)</f>
        <v>29.784999999999997</v>
      </c>
      <c r="F419" t="str">
        <v>QTC-71005-730</v>
      </c>
      <c r="G419" s="10">
        <v>44441</v>
      </c>
      <c r="H419">
        <v>15.54</v>
      </c>
      <c r="I419" s="10"/>
    </row>
    <row r="420" spans="1:9" x14ac:dyDescent="0.35">
      <c r="A420" t="str">
        <f>_xlfn.XLOOKUP(orders!$A420,orders!$A$2:$A$1001,orders!$A$2:$A$1001,,0)</f>
        <v>RGU-43561-950</v>
      </c>
      <c r="B420" s="10">
        <f>_xlfn.XLOOKUP(orders!$A420,orders!$A$2:$A$1001,orders!$B$2:$B$1001,,0)</f>
        <v>44142</v>
      </c>
      <c r="C420">
        <f>_xlfn.XLOOKUP(B420,orders!$B$2:$B$1001,orders!$M$2:$M$1001,,0)</f>
        <v>148.92499999999998</v>
      </c>
      <c r="F420" t="str">
        <v>TNX-09857-717</v>
      </c>
      <c r="G420" s="10">
        <v>44504</v>
      </c>
      <c r="H420">
        <v>87.300000000000011</v>
      </c>
      <c r="I420" s="10"/>
    </row>
    <row r="421" spans="1:9" x14ac:dyDescent="0.35">
      <c r="A421" t="str">
        <f>_xlfn.XLOOKUP(orders!$A421,orders!$A$2:$A$1001,orders!$A$2:$A$1001,,0)</f>
        <v>JSN-73975-443</v>
      </c>
      <c r="B421" s="10">
        <f>_xlfn.XLOOKUP(orders!$A421,orders!$A$2:$A$1001,orders!$B$2:$B$1001,,0)</f>
        <v>44739</v>
      </c>
      <c r="C421">
        <f>_xlfn.XLOOKUP(B421,orders!$B$2:$B$1001,orders!$M$2:$M$1001,,0)</f>
        <v>8.73</v>
      </c>
      <c r="F421" t="str">
        <v>JZV-43874-185</v>
      </c>
      <c r="G421" s="10">
        <v>44410</v>
      </c>
      <c r="H421">
        <v>56.25</v>
      </c>
      <c r="I421" s="10"/>
    </row>
    <row r="422" spans="1:9" x14ac:dyDescent="0.35">
      <c r="A422" t="str">
        <f>_xlfn.XLOOKUP(orders!$A422,orders!$A$2:$A$1001,orders!$A$2:$A$1001,,0)</f>
        <v>WNR-71736-993</v>
      </c>
      <c r="B422" s="10">
        <f>_xlfn.XLOOKUP(orders!$A422,orders!$A$2:$A$1001,orders!$B$2:$B$1001,,0)</f>
        <v>43866</v>
      </c>
      <c r="C422">
        <f>_xlfn.XLOOKUP(B422,orders!$B$2:$B$1001,orders!$M$2:$M$1001,,0)</f>
        <v>31.08</v>
      </c>
      <c r="F422" t="str">
        <v>ICF-17486-106</v>
      </c>
      <c r="G422" s="10">
        <v>43857</v>
      </c>
      <c r="H422">
        <v>10.935</v>
      </c>
      <c r="I422" s="10"/>
    </row>
    <row r="423" spans="1:9" x14ac:dyDescent="0.35">
      <c r="A423" t="str">
        <f>_xlfn.XLOOKUP(orders!$A423,orders!$A$2:$A$1001,orders!$A$2:$A$1001,,0)</f>
        <v>WNR-71736-993</v>
      </c>
      <c r="B423" s="10">
        <f>_xlfn.XLOOKUP(orders!$A423,orders!$A$2:$A$1001,orders!$B$2:$B$1001,,0)</f>
        <v>43866</v>
      </c>
      <c r="C423">
        <f>_xlfn.XLOOKUP(B423,orders!$B$2:$B$1001,orders!$M$2:$M$1001,,0)</f>
        <v>31.08</v>
      </c>
      <c r="F423" t="str">
        <v>BMK-49520-383</v>
      </c>
      <c r="G423" s="10">
        <v>43802</v>
      </c>
      <c r="H423">
        <v>10.754999999999999</v>
      </c>
      <c r="I423" s="10"/>
    </row>
    <row r="424" spans="1:9" x14ac:dyDescent="0.35">
      <c r="A424" t="str">
        <f>_xlfn.XLOOKUP(orders!$A424,orders!$A$2:$A$1001,orders!$A$2:$A$1001,,0)</f>
        <v>HNI-91338-546</v>
      </c>
      <c r="B424" s="10">
        <f>_xlfn.XLOOKUP(orders!$A424,orders!$A$2:$A$1001,orders!$B$2:$B$1001,,0)</f>
        <v>43868</v>
      </c>
      <c r="C424">
        <f>_xlfn.XLOOKUP(B424,orders!$B$2:$B$1001,orders!$M$2:$M$1001,,0)</f>
        <v>6.75</v>
      </c>
      <c r="F424" t="str">
        <v>HTS-15020-632</v>
      </c>
      <c r="G424" s="10">
        <v>43683</v>
      </c>
      <c r="H424">
        <v>38.849999999999994</v>
      </c>
      <c r="I424" s="10"/>
    </row>
    <row r="425" spans="1:9" x14ac:dyDescent="0.35">
      <c r="A425" t="str">
        <f>_xlfn.XLOOKUP(orders!$A425,orders!$A$2:$A$1001,orders!$A$2:$A$1001,,0)</f>
        <v>CYH-53243-218</v>
      </c>
      <c r="B425" s="10">
        <f>_xlfn.XLOOKUP(orders!$A425,orders!$A$2:$A$1001,orders!$B$2:$B$1001,,0)</f>
        <v>44183</v>
      </c>
      <c r="C425">
        <f>_xlfn.XLOOKUP(B425,orders!$B$2:$B$1001,orders!$M$2:$M$1001,,0)</f>
        <v>89.1</v>
      </c>
      <c r="F425" t="str">
        <v>YLE-18247-749</v>
      </c>
      <c r="G425" s="10">
        <v>43901</v>
      </c>
      <c r="H425">
        <v>23.31</v>
      </c>
      <c r="I425" s="10"/>
    </row>
    <row r="426" spans="1:9" x14ac:dyDescent="0.35">
      <c r="A426" t="str">
        <f>_xlfn.XLOOKUP(orders!$A426,orders!$A$2:$A$1001,orders!$A$2:$A$1001,,0)</f>
        <v>SVD-75407-177</v>
      </c>
      <c r="B426" s="10">
        <f>_xlfn.XLOOKUP(orders!$A426,orders!$A$2:$A$1001,orders!$B$2:$B$1001,,0)</f>
        <v>44431</v>
      </c>
      <c r="C426">
        <f>_xlfn.XLOOKUP(B426,orders!$B$2:$B$1001,orders!$M$2:$M$1001,,0)</f>
        <v>26.73</v>
      </c>
      <c r="F426" t="str">
        <v>KJJ-12573-591</v>
      </c>
      <c r="G426" s="10">
        <v>44457</v>
      </c>
      <c r="H426">
        <v>29.784999999999997</v>
      </c>
      <c r="I426" s="10"/>
    </row>
    <row r="427" spans="1:9" x14ac:dyDescent="0.35">
      <c r="A427" t="str">
        <f>_xlfn.XLOOKUP(orders!$A427,orders!$A$2:$A$1001,orders!$A$2:$A$1001,,0)</f>
        <v>NVN-66443-451</v>
      </c>
      <c r="B427" s="10">
        <f>_xlfn.XLOOKUP(orders!$A427,orders!$A$2:$A$1001,orders!$B$2:$B$1001,,0)</f>
        <v>44428</v>
      </c>
      <c r="C427">
        <f>_xlfn.XLOOKUP(B427,orders!$B$2:$B$1001,orders!$M$2:$M$1001,,0)</f>
        <v>17.899999999999999</v>
      </c>
      <c r="F427" t="str">
        <v>RGU-43561-950</v>
      </c>
      <c r="G427" s="10">
        <v>44142</v>
      </c>
      <c r="H427">
        <v>148.92499999999998</v>
      </c>
      <c r="I427" s="10"/>
    </row>
    <row r="428" spans="1:9" x14ac:dyDescent="0.35">
      <c r="A428" t="str">
        <f>_xlfn.XLOOKUP(orders!$A428,orders!$A$2:$A$1001,orders!$A$2:$A$1001,,0)</f>
        <v>JUA-13580-095</v>
      </c>
      <c r="B428" s="10">
        <f>_xlfn.XLOOKUP(orders!$A428,orders!$A$2:$A$1001,orders!$B$2:$B$1001,,0)</f>
        <v>43556</v>
      </c>
      <c r="C428">
        <f>_xlfn.XLOOKUP(B428,orders!$B$2:$B$1001,orders!$M$2:$M$1001,,0)</f>
        <v>14.55</v>
      </c>
      <c r="F428" t="str">
        <v>JSN-73975-443</v>
      </c>
      <c r="G428" s="10">
        <v>44739</v>
      </c>
      <c r="H428">
        <v>8.73</v>
      </c>
      <c r="I428" s="10"/>
    </row>
    <row r="429" spans="1:9" x14ac:dyDescent="0.35">
      <c r="A429" t="str">
        <f>_xlfn.XLOOKUP(orders!$A429,orders!$A$2:$A$1001,orders!$A$2:$A$1001,,0)</f>
        <v>ACY-56225-839</v>
      </c>
      <c r="B429" s="10">
        <f>_xlfn.XLOOKUP(orders!$A429,orders!$A$2:$A$1001,orders!$B$2:$B$1001,,0)</f>
        <v>44224</v>
      </c>
      <c r="C429">
        <f>_xlfn.XLOOKUP(B429,orders!$B$2:$B$1001,orders!$M$2:$M$1001,,0)</f>
        <v>77.624999999999986</v>
      </c>
      <c r="F429" t="str">
        <v>WNR-71736-993</v>
      </c>
      <c r="G429" s="10">
        <v>43866</v>
      </c>
      <c r="H429">
        <v>31.08</v>
      </c>
      <c r="I429" s="10"/>
    </row>
    <row r="430" spans="1:9" x14ac:dyDescent="0.35">
      <c r="A430" t="str">
        <f>_xlfn.XLOOKUP(orders!$A430,orders!$A$2:$A$1001,orders!$A$2:$A$1001,,0)</f>
        <v>QBB-07903-622</v>
      </c>
      <c r="B430" s="10">
        <f>_xlfn.XLOOKUP(orders!$A430,orders!$A$2:$A$1001,orders!$B$2:$B$1001,,0)</f>
        <v>43759</v>
      </c>
      <c r="C430">
        <f>_xlfn.XLOOKUP(B430,orders!$B$2:$B$1001,orders!$M$2:$M$1001,,0)</f>
        <v>59.75</v>
      </c>
      <c r="F430" t="str">
        <v>WNR-71736-993</v>
      </c>
      <c r="G430" s="10">
        <v>43866</v>
      </c>
      <c r="H430">
        <v>31.08</v>
      </c>
      <c r="I430" s="10"/>
    </row>
    <row r="431" spans="1:9" x14ac:dyDescent="0.35">
      <c r="A431" t="str">
        <f>_xlfn.XLOOKUP(orders!$A431,orders!$A$2:$A$1001,orders!$A$2:$A$1001,,0)</f>
        <v>JLJ-81802-619</v>
      </c>
      <c r="B431" s="10">
        <f>_xlfn.XLOOKUP(orders!$A431,orders!$A$2:$A$1001,orders!$B$2:$B$1001,,0)</f>
        <v>44367</v>
      </c>
      <c r="C431">
        <f>_xlfn.XLOOKUP(B431,orders!$B$2:$B$1001,orders!$M$2:$M$1001,,0)</f>
        <v>2.6849999999999996</v>
      </c>
      <c r="F431" t="str">
        <v>HNI-91338-546</v>
      </c>
      <c r="G431" s="10">
        <v>43868</v>
      </c>
      <c r="H431">
        <v>6.75</v>
      </c>
      <c r="I431" s="10"/>
    </row>
    <row r="432" spans="1:9" x14ac:dyDescent="0.35">
      <c r="A432" t="str">
        <f>_xlfn.XLOOKUP(orders!$A432,orders!$A$2:$A$1001,orders!$A$2:$A$1001,,0)</f>
        <v>HFT-77191-168</v>
      </c>
      <c r="B432" s="10">
        <f>_xlfn.XLOOKUP(orders!$A432,orders!$A$2:$A$1001,orders!$B$2:$B$1001,,0)</f>
        <v>44504</v>
      </c>
      <c r="C432">
        <f>_xlfn.XLOOKUP(B432,orders!$B$2:$B$1001,orders!$M$2:$M$1001,,0)</f>
        <v>87.300000000000011</v>
      </c>
      <c r="F432" t="str">
        <v>CYH-53243-218</v>
      </c>
      <c r="G432" s="10">
        <v>44183</v>
      </c>
      <c r="H432">
        <v>89.1</v>
      </c>
      <c r="I432" s="10"/>
    </row>
    <row r="433" spans="1:9" x14ac:dyDescent="0.35">
      <c r="A433" t="str">
        <f>_xlfn.XLOOKUP(orders!$A433,orders!$A$2:$A$1001,orders!$A$2:$A$1001,,0)</f>
        <v>SZR-35951-530</v>
      </c>
      <c r="B433" s="10">
        <f>_xlfn.XLOOKUP(orders!$A433,orders!$A$2:$A$1001,orders!$B$2:$B$1001,,0)</f>
        <v>44291</v>
      </c>
      <c r="C433">
        <f>_xlfn.XLOOKUP(B433,orders!$B$2:$B$1001,orders!$M$2:$M$1001,,0)</f>
        <v>7.77</v>
      </c>
      <c r="F433" t="str">
        <v>SVD-75407-177</v>
      </c>
      <c r="G433" s="10">
        <v>44431</v>
      </c>
      <c r="H433">
        <v>26.73</v>
      </c>
      <c r="I433" s="10"/>
    </row>
    <row r="434" spans="1:9" x14ac:dyDescent="0.35">
      <c r="A434" t="str">
        <f>_xlfn.XLOOKUP(orders!$A434,orders!$A$2:$A$1001,orders!$A$2:$A$1001,,0)</f>
        <v>IKL-95976-565</v>
      </c>
      <c r="B434" s="10">
        <f>_xlfn.XLOOKUP(orders!$A434,orders!$A$2:$A$1001,orders!$B$2:$B$1001,,0)</f>
        <v>43808</v>
      </c>
      <c r="C434">
        <f>_xlfn.XLOOKUP(B434,orders!$B$2:$B$1001,orders!$M$2:$M$1001,,0)</f>
        <v>22.5</v>
      </c>
      <c r="F434" t="str">
        <v>NVN-66443-451</v>
      </c>
      <c r="G434" s="10">
        <v>44428</v>
      </c>
      <c r="H434">
        <v>17.899999999999999</v>
      </c>
      <c r="I434" s="10"/>
    </row>
    <row r="435" spans="1:9" x14ac:dyDescent="0.35">
      <c r="A435" t="str">
        <f>_xlfn.XLOOKUP(orders!$A435,orders!$A$2:$A$1001,orders!$A$2:$A$1001,,0)</f>
        <v>XEY-48929-474</v>
      </c>
      <c r="B435" s="10">
        <f>_xlfn.XLOOKUP(orders!$A435,orders!$A$2:$A$1001,orders!$B$2:$B$1001,,0)</f>
        <v>44563</v>
      </c>
      <c r="C435">
        <f>_xlfn.XLOOKUP(B435,orders!$B$2:$B$1001,orders!$M$2:$M$1001,,0)</f>
        <v>3.5849999999999995</v>
      </c>
      <c r="F435" t="str">
        <v>JUA-13580-095</v>
      </c>
      <c r="G435" s="10">
        <v>43556</v>
      </c>
      <c r="H435">
        <v>14.55</v>
      </c>
      <c r="I435" s="10"/>
    </row>
    <row r="436" spans="1:9" x14ac:dyDescent="0.35">
      <c r="A436" t="str">
        <f>_xlfn.XLOOKUP(orders!$A436,orders!$A$2:$A$1001,orders!$A$2:$A$1001,,0)</f>
        <v>SQT-07286-736</v>
      </c>
      <c r="B436" s="10">
        <f>_xlfn.XLOOKUP(orders!$A436,orders!$A$2:$A$1001,orders!$B$2:$B$1001,,0)</f>
        <v>43807</v>
      </c>
      <c r="C436">
        <f>_xlfn.XLOOKUP(B436,orders!$B$2:$B$1001,orders!$M$2:$M$1001,,0)</f>
        <v>67.5</v>
      </c>
      <c r="F436" t="str">
        <v>ACY-56225-839</v>
      </c>
      <c r="G436" s="10">
        <v>44224</v>
      </c>
      <c r="H436">
        <v>77.624999999999986</v>
      </c>
      <c r="I436" s="10"/>
    </row>
    <row r="437" spans="1:9" x14ac:dyDescent="0.35">
      <c r="A437" t="str">
        <f>_xlfn.XLOOKUP(orders!$A437,orders!$A$2:$A$1001,orders!$A$2:$A$1001,,0)</f>
        <v>QDU-45390-361</v>
      </c>
      <c r="B437" s="10">
        <f>_xlfn.XLOOKUP(orders!$A437,orders!$A$2:$A$1001,orders!$B$2:$B$1001,,0)</f>
        <v>44528</v>
      </c>
      <c r="C437">
        <f>_xlfn.XLOOKUP(B437,orders!$B$2:$B$1001,orders!$M$2:$M$1001,,0)</f>
        <v>8.25</v>
      </c>
      <c r="F437" t="str">
        <v>QBB-07903-622</v>
      </c>
      <c r="G437" s="10">
        <v>43759</v>
      </c>
      <c r="H437">
        <v>59.75</v>
      </c>
      <c r="I437" s="10"/>
    </row>
    <row r="438" spans="1:9" x14ac:dyDescent="0.35">
      <c r="A438" t="str">
        <f>_xlfn.XLOOKUP(orders!$A438,orders!$A$2:$A$1001,orders!$A$2:$A$1001,,0)</f>
        <v>RUJ-30649-712</v>
      </c>
      <c r="B438" s="10">
        <f>_xlfn.XLOOKUP(orders!$A438,orders!$A$2:$A$1001,orders!$B$2:$B$1001,,0)</f>
        <v>44631</v>
      </c>
      <c r="C438">
        <f>_xlfn.XLOOKUP(B438,orders!$B$2:$B$1001,orders!$M$2:$M$1001,,0)</f>
        <v>51.8</v>
      </c>
      <c r="F438" t="str">
        <v>JLJ-81802-619</v>
      </c>
      <c r="G438" s="10">
        <v>44367</v>
      </c>
      <c r="H438">
        <v>2.6849999999999996</v>
      </c>
      <c r="I438" s="10"/>
    </row>
    <row r="439" spans="1:9" x14ac:dyDescent="0.35">
      <c r="A439" t="str">
        <f>_xlfn.XLOOKUP(orders!$A439,orders!$A$2:$A$1001,orders!$A$2:$A$1001,,0)</f>
        <v>WSV-49732-075</v>
      </c>
      <c r="B439" s="10">
        <f>_xlfn.XLOOKUP(orders!$A439,orders!$A$2:$A$1001,orders!$B$2:$B$1001,,0)</f>
        <v>44213</v>
      </c>
      <c r="C439">
        <f>_xlfn.XLOOKUP(B439,orders!$B$2:$B$1001,orders!$M$2:$M$1001,,0)</f>
        <v>29.784999999999997</v>
      </c>
      <c r="F439" t="str">
        <v>HFT-77191-168</v>
      </c>
      <c r="G439" s="10">
        <v>44504</v>
      </c>
      <c r="H439">
        <v>87.300000000000011</v>
      </c>
      <c r="I439" s="10"/>
    </row>
    <row r="440" spans="1:9" x14ac:dyDescent="0.35">
      <c r="A440" t="str">
        <f>_xlfn.XLOOKUP(orders!$A440,orders!$A$2:$A$1001,orders!$A$2:$A$1001,,0)</f>
        <v>VJF-46305-323</v>
      </c>
      <c r="B440" s="10">
        <f>_xlfn.XLOOKUP(orders!$A440,orders!$A$2:$A$1001,orders!$B$2:$B$1001,,0)</f>
        <v>43483</v>
      </c>
      <c r="C440">
        <f>_xlfn.XLOOKUP(B440,orders!$B$2:$B$1001,orders!$M$2:$M$1001,,0)</f>
        <v>36.450000000000003</v>
      </c>
      <c r="F440" t="str">
        <v>SZR-35951-530</v>
      </c>
      <c r="G440" s="10">
        <v>44291</v>
      </c>
      <c r="H440">
        <v>7.77</v>
      </c>
      <c r="I440" s="10"/>
    </row>
    <row r="441" spans="1:9" x14ac:dyDescent="0.35">
      <c r="A441" t="str">
        <f>_xlfn.XLOOKUP(orders!$A441,orders!$A$2:$A$1001,orders!$A$2:$A$1001,,0)</f>
        <v>CXD-74176-600</v>
      </c>
      <c r="B441" s="10">
        <f>_xlfn.XLOOKUP(orders!$A441,orders!$A$2:$A$1001,orders!$B$2:$B$1001,,0)</f>
        <v>43562</v>
      </c>
      <c r="C441">
        <f>_xlfn.XLOOKUP(B441,orders!$B$2:$B$1001,orders!$M$2:$M$1001,,0)</f>
        <v>17.46</v>
      </c>
      <c r="F441" t="str">
        <v>IKL-95976-565</v>
      </c>
      <c r="G441" s="10">
        <v>43808</v>
      </c>
      <c r="H441">
        <v>22.5</v>
      </c>
      <c r="I441" s="10"/>
    </row>
    <row r="442" spans="1:9" x14ac:dyDescent="0.35">
      <c r="A442" t="str">
        <f>_xlfn.XLOOKUP(orders!$A442,orders!$A$2:$A$1001,orders!$A$2:$A$1001,,0)</f>
        <v>ADX-50674-975</v>
      </c>
      <c r="B442" s="10">
        <f>_xlfn.XLOOKUP(orders!$A442,orders!$A$2:$A$1001,orders!$B$2:$B$1001,,0)</f>
        <v>44230</v>
      </c>
      <c r="C442">
        <f>_xlfn.XLOOKUP(B442,orders!$B$2:$B$1001,orders!$M$2:$M$1001,,0)</f>
        <v>103.49999999999999</v>
      </c>
      <c r="F442" t="str">
        <v>XEY-48929-474</v>
      </c>
      <c r="G442" s="10">
        <v>44563</v>
      </c>
      <c r="H442">
        <v>3.5849999999999995</v>
      </c>
      <c r="I442" s="10"/>
    </row>
    <row r="443" spans="1:9" x14ac:dyDescent="0.35">
      <c r="A443" t="str">
        <f>_xlfn.XLOOKUP(orders!$A443,orders!$A$2:$A$1001,orders!$A$2:$A$1001,,0)</f>
        <v>RRP-51647-420</v>
      </c>
      <c r="B443" s="10">
        <f>_xlfn.XLOOKUP(orders!$A443,orders!$A$2:$A$1001,orders!$B$2:$B$1001,,0)</f>
        <v>43573</v>
      </c>
      <c r="C443">
        <f>_xlfn.XLOOKUP(B443,orders!$B$2:$B$1001,orders!$M$2:$M$1001,,0)</f>
        <v>36.450000000000003</v>
      </c>
      <c r="F443" t="str">
        <v>SQT-07286-736</v>
      </c>
      <c r="G443" s="10">
        <v>43807</v>
      </c>
      <c r="H443">
        <v>67.5</v>
      </c>
      <c r="I443" s="10"/>
    </row>
    <row r="444" spans="1:9" x14ac:dyDescent="0.35">
      <c r="A444" t="str">
        <f>_xlfn.XLOOKUP(orders!$A444,orders!$A$2:$A$1001,orders!$A$2:$A$1001,,0)</f>
        <v>PKJ-99134-523</v>
      </c>
      <c r="B444" s="10">
        <f>_xlfn.XLOOKUP(orders!$A444,orders!$A$2:$A$1001,orders!$B$2:$B$1001,,0)</f>
        <v>44384</v>
      </c>
      <c r="C444">
        <f>_xlfn.XLOOKUP(B444,orders!$B$2:$B$1001,orders!$M$2:$M$1001,,0)</f>
        <v>35.849999999999994</v>
      </c>
      <c r="F444" t="str">
        <v>QDU-45390-361</v>
      </c>
      <c r="G444" s="10">
        <v>44528</v>
      </c>
      <c r="H444">
        <v>8.25</v>
      </c>
      <c r="I444" s="10"/>
    </row>
    <row r="445" spans="1:9" x14ac:dyDescent="0.35">
      <c r="A445" t="str">
        <f>_xlfn.XLOOKUP(orders!$A445,orders!$A$2:$A$1001,orders!$A$2:$A$1001,,0)</f>
        <v>FZQ-29439-457</v>
      </c>
      <c r="B445" s="10">
        <f>_xlfn.XLOOKUP(orders!$A445,orders!$A$2:$A$1001,orders!$B$2:$B$1001,,0)</f>
        <v>44250</v>
      </c>
      <c r="C445">
        <f>_xlfn.XLOOKUP(B445,orders!$B$2:$B$1001,orders!$M$2:$M$1001,,0)</f>
        <v>22.274999999999999</v>
      </c>
      <c r="F445" t="str">
        <v>RUJ-30649-712</v>
      </c>
      <c r="G445" s="10">
        <v>44631</v>
      </c>
      <c r="H445">
        <v>51.8</v>
      </c>
      <c r="I445" s="10"/>
    </row>
    <row r="446" spans="1:9" x14ac:dyDescent="0.35">
      <c r="A446" t="str">
        <f>_xlfn.XLOOKUP(orders!$A446,orders!$A$2:$A$1001,orders!$A$2:$A$1001,,0)</f>
        <v>USN-68115-161</v>
      </c>
      <c r="B446" s="10">
        <f>_xlfn.XLOOKUP(orders!$A446,orders!$A$2:$A$1001,orders!$B$2:$B$1001,,0)</f>
        <v>44418</v>
      </c>
      <c r="C446">
        <f>_xlfn.XLOOKUP(B446,orders!$B$2:$B$1001,orders!$M$2:$M$1001,,0)</f>
        <v>24.75</v>
      </c>
      <c r="F446" t="str">
        <v>WSV-49732-075</v>
      </c>
      <c r="G446" s="10">
        <v>44213</v>
      </c>
      <c r="H446">
        <v>29.784999999999997</v>
      </c>
      <c r="I446" s="10"/>
    </row>
    <row r="447" spans="1:9" x14ac:dyDescent="0.35">
      <c r="A447" t="str">
        <f>_xlfn.XLOOKUP(orders!$A447,orders!$A$2:$A$1001,orders!$A$2:$A$1001,,0)</f>
        <v>IXU-20263-532</v>
      </c>
      <c r="B447" s="10">
        <f>_xlfn.XLOOKUP(orders!$A447,orders!$A$2:$A$1001,orders!$B$2:$B$1001,,0)</f>
        <v>43784</v>
      </c>
      <c r="C447">
        <f>_xlfn.XLOOKUP(B447,orders!$B$2:$B$1001,orders!$M$2:$M$1001,,0)</f>
        <v>66.929999999999993</v>
      </c>
      <c r="F447" t="str">
        <v>VJF-46305-323</v>
      </c>
      <c r="G447" s="10">
        <v>43483</v>
      </c>
      <c r="H447">
        <v>36.450000000000003</v>
      </c>
      <c r="I447" s="10"/>
    </row>
    <row r="448" spans="1:9" x14ac:dyDescent="0.35">
      <c r="A448" t="str">
        <f>_xlfn.XLOOKUP(orders!$A448,orders!$A$2:$A$1001,orders!$A$2:$A$1001,,0)</f>
        <v>CBT-15092-420</v>
      </c>
      <c r="B448" s="10">
        <f>_xlfn.XLOOKUP(orders!$A448,orders!$A$2:$A$1001,orders!$B$2:$B$1001,,0)</f>
        <v>43816</v>
      </c>
      <c r="C448">
        <f>_xlfn.XLOOKUP(B448,orders!$B$2:$B$1001,orders!$M$2:$M$1001,,0)</f>
        <v>155.24999999999997</v>
      </c>
      <c r="F448" t="str">
        <v>CXD-74176-600</v>
      </c>
      <c r="G448" s="10">
        <v>43562</v>
      </c>
      <c r="H448">
        <v>17.46</v>
      </c>
      <c r="I448" s="10"/>
    </row>
    <row r="449" spans="1:9" x14ac:dyDescent="0.35">
      <c r="A449" t="str">
        <f>_xlfn.XLOOKUP(orders!$A449,orders!$A$2:$A$1001,orders!$A$2:$A$1001,,0)</f>
        <v>PKQ-46841-696</v>
      </c>
      <c r="B449" s="10">
        <f>_xlfn.XLOOKUP(orders!$A449,orders!$A$2:$A$1001,orders!$B$2:$B$1001,,0)</f>
        <v>43908</v>
      </c>
      <c r="C449">
        <f>_xlfn.XLOOKUP(B449,orders!$B$2:$B$1001,orders!$M$2:$M$1001,,0)</f>
        <v>17.91</v>
      </c>
      <c r="F449" t="str">
        <v>ADX-50674-975</v>
      </c>
      <c r="G449" s="10">
        <v>44230</v>
      </c>
      <c r="H449">
        <v>103.49999999999999</v>
      </c>
      <c r="I449" s="10"/>
    </row>
    <row r="450" spans="1:9" x14ac:dyDescent="0.35">
      <c r="A450" t="str">
        <f>_xlfn.XLOOKUP(orders!$A450,orders!$A$2:$A$1001,orders!$A$2:$A$1001,,0)</f>
        <v>XDU-05471-219</v>
      </c>
      <c r="B450" s="10">
        <f>_xlfn.XLOOKUP(orders!$A450,orders!$A$2:$A$1001,orders!$B$2:$B$1001,,0)</f>
        <v>44718</v>
      </c>
      <c r="C450">
        <f>_xlfn.XLOOKUP(B450,orders!$B$2:$B$1001,orders!$M$2:$M$1001,,0)</f>
        <v>7.169999999999999</v>
      </c>
      <c r="F450" t="str">
        <v>RRP-51647-420</v>
      </c>
      <c r="G450" s="10">
        <v>43573</v>
      </c>
      <c r="H450">
        <v>36.450000000000003</v>
      </c>
      <c r="I450" s="10"/>
    </row>
    <row r="451" spans="1:9" x14ac:dyDescent="0.35">
      <c r="A451" t="str">
        <f>_xlfn.XLOOKUP(orders!$A451,orders!$A$2:$A$1001,orders!$A$2:$A$1001,,0)</f>
        <v>NID-20149-329</v>
      </c>
      <c r="B451" s="10">
        <f>_xlfn.XLOOKUP(orders!$A451,orders!$A$2:$A$1001,orders!$B$2:$B$1001,,0)</f>
        <v>44336</v>
      </c>
      <c r="C451">
        <f>_xlfn.XLOOKUP(B451,orders!$B$2:$B$1001,orders!$M$2:$M$1001,,0)</f>
        <v>5.3699999999999992</v>
      </c>
      <c r="F451" t="str">
        <v>PKJ-99134-523</v>
      </c>
      <c r="G451" s="10">
        <v>44384</v>
      </c>
      <c r="H451">
        <v>35.849999999999994</v>
      </c>
      <c r="I451" s="10"/>
    </row>
    <row r="452" spans="1:9" x14ac:dyDescent="0.35">
      <c r="A452" t="str">
        <f>_xlfn.XLOOKUP(orders!$A452,orders!$A$2:$A$1001,orders!$A$2:$A$1001,,0)</f>
        <v>SVU-27222-213</v>
      </c>
      <c r="B452" s="10">
        <f>_xlfn.XLOOKUP(orders!$A452,orders!$A$2:$A$1001,orders!$B$2:$B$1001,,0)</f>
        <v>44207</v>
      </c>
      <c r="C452">
        <f>_xlfn.XLOOKUP(B452,orders!$B$2:$B$1001,orders!$M$2:$M$1001,,0)</f>
        <v>23.31</v>
      </c>
      <c r="F452" t="str">
        <v>FZQ-29439-457</v>
      </c>
      <c r="G452" s="10">
        <v>44250</v>
      </c>
      <c r="H452">
        <v>22.274999999999999</v>
      </c>
      <c r="I452" s="10"/>
    </row>
    <row r="453" spans="1:9" x14ac:dyDescent="0.35">
      <c r="A453" t="str">
        <f>_xlfn.XLOOKUP(orders!$A453,orders!$A$2:$A$1001,orders!$A$2:$A$1001,,0)</f>
        <v>RWI-84131-848</v>
      </c>
      <c r="B453" s="10">
        <f>_xlfn.XLOOKUP(orders!$A453,orders!$A$2:$A$1001,orders!$B$2:$B$1001,,0)</f>
        <v>43518</v>
      </c>
      <c r="C453">
        <f>_xlfn.XLOOKUP(B453,orders!$B$2:$B$1001,orders!$M$2:$M$1001,,0)</f>
        <v>41.169999999999995</v>
      </c>
      <c r="F453" t="str">
        <v>USN-68115-161</v>
      </c>
      <c r="G453" s="10">
        <v>44418</v>
      </c>
      <c r="H453">
        <v>24.75</v>
      </c>
      <c r="I453" s="10"/>
    </row>
    <row r="454" spans="1:9" x14ac:dyDescent="0.35">
      <c r="A454" t="str">
        <f>_xlfn.XLOOKUP(orders!$A454,orders!$A$2:$A$1001,orders!$A$2:$A$1001,,0)</f>
        <v>GUU-40666-525</v>
      </c>
      <c r="B454" s="10">
        <f>_xlfn.XLOOKUP(orders!$A454,orders!$A$2:$A$1001,orders!$B$2:$B$1001,,0)</f>
        <v>44524</v>
      </c>
      <c r="C454">
        <f>_xlfn.XLOOKUP(B454,orders!$B$2:$B$1001,orders!$M$2:$M$1001,,0)</f>
        <v>59.699999999999996</v>
      </c>
      <c r="F454" t="str">
        <v>IXU-20263-532</v>
      </c>
      <c r="G454" s="10">
        <v>43784</v>
      </c>
      <c r="H454">
        <v>66.929999999999993</v>
      </c>
      <c r="I454" s="10"/>
    </row>
    <row r="455" spans="1:9" x14ac:dyDescent="0.35">
      <c r="A455" t="str">
        <f>_xlfn.XLOOKUP(orders!$A455,orders!$A$2:$A$1001,orders!$A$2:$A$1001,,0)</f>
        <v>SCN-51395-066</v>
      </c>
      <c r="B455" s="10">
        <f>_xlfn.XLOOKUP(orders!$A455,orders!$A$2:$A$1001,orders!$B$2:$B$1001,,0)</f>
        <v>44579</v>
      </c>
      <c r="C455">
        <f>_xlfn.XLOOKUP(B455,orders!$B$2:$B$1001,orders!$M$2:$M$1001,,0)</f>
        <v>38.04</v>
      </c>
      <c r="F455" t="str">
        <v>CBT-15092-420</v>
      </c>
      <c r="G455" s="10">
        <v>43816</v>
      </c>
      <c r="H455">
        <v>155.24999999999997</v>
      </c>
      <c r="I455" s="10"/>
    </row>
    <row r="456" spans="1:9" x14ac:dyDescent="0.35">
      <c r="A456" t="str">
        <f>_xlfn.XLOOKUP(orders!$A456,orders!$A$2:$A$1001,orders!$A$2:$A$1001,,0)</f>
        <v>ULA-24644-321</v>
      </c>
      <c r="B456" s="10">
        <f>_xlfn.XLOOKUP(orders!$A456,orders!$A$2:$A$1001,orders!$B$2:$B$1001,,0)</f>
        <v>44421</v>
      </c>
      <c r="C456">
        <f>_xlfn.XLOOKUP(B456,orders!$B$2:$B$1001,orders!$M$2:$M$1001,,0)</f>
        <v>82.339999999999989</v>
      </c>
      <c r="F456" t="str">
        <v>PKQ-46841-696</v>
      </c>
      <c r="G456" s="10">
        <v>43908</v>
      </c>
      <c r="H456">
        <v>17.91</v>
      </c>
      <c r="I456" s="10"/>
    </row>
    <row r="457" spans="1:9" x14ac:dyDescent="0.35">
      <c r="A457" t="str">
        <f>_xlfn.XLOOKUP(orders!$A457,orders!$A$2:$A$1001,orders!$A$2:$A$1001,,0)</f>
        <v>EOL-92666-762</v>
      </c>
      <c r="B457" s="10">
        <f>_xlfn.XLOOKUP(orders!$A457,orders!$A$2:$A$1001,orders!$B$2:$B$1001,,0)</f>
        <v>43841</v>
      </c>
      <c r="C457">
        <f>_xlfn.XLOOKUP(B457,orders!$B$2:$B$1001,orders!$M$2:$M$1001,,0)</f>
        <v>9.51</v>
      </c>
      <c r="F457" t="str">
        <v>XDU-05471-219</v>
      </c>
      <c r="G457" s="10">
        <v>44718</v>
      </c>
      <c r="H457">
        <v>7.169999999999999</v>
      </c>
      <c r="I457" s="10"/>
    </row>
    <row r="458" spans="1:9" x14ac:dyDescent="0.35">
      <c r="A458" t="str">
        <f>_xlfn.XLOOKUP(orders!$A458,orders!$A$2:$A$1001,orders!$A$2:$A$1001,,0)</f>
        <v>AJV-18231-334</v>
      </c>
      <c r="B458" s="10">
        <f>_xlfn.XLOOKUP(orders!$A458,orders!$A$2:$A$1001,orders!$B$2:$B$1001,,0)</f>
        <v>44017</v>
      </c>
      <c r="C458">
        <f>_xlfn.XLOOKUP(B458,orders!$B$2:$B$1001,orders!$M$2:$M$1001,,0)</f>
        <v>41.169999999999995</v>
      </c>
      <c r="F458" t="str">
        <v>NID-20149-329</v>
      </c>
      <c r="G458" s="10">
        <v>44336</v>
      </c>
      <c r="H458">
        <v>5.3699999999999992</v>
      </c>
      <c r="I458" s="10"/>
    </row>
    <row r="459" spans="1:9" x14ac:dyDescent="0.35">
      <c r="A459" t="str">
        <f>_xlfn.XLOOKUP(orders!$A459,orders!$A$2:$A$1001,orders!$A$2:$A$1001,,0)</f>
        <v>ZQI-47236-301</v>
      </c>
      <c r="B459" s="10">
        <f>_xlfn.XLOOKUP(orders!$A459,orders!$A$2:$A$1001,orders!$B$2:$B$1001,,0)</f>
        <v>43671</v>
      </c>
      <c r="C459">
        <f>_xlfn.XLOOKUP(B459,orders!$B$2:$B$1001,orders!$M$2:$M$1001,,0)</f>
        <v>47.55</v>
      </c>
      <c r="F459" t="str">
        <v>SVU-27222-213</v>
      </c>
      <c r="G459" s="10">
        <v>44207</v>
      </c>
      <c r="H459">
        <v>23.31</v>
      </c>
      <c r="I459" s="10"/>
    </row>
    <row r="460" spans="1:9" x14ac:dyDescent="0.35">
      <c r="A460" t="str">
        <f>_xlfn.XLOOKUP(orders!$A460,orders!$A$2:$A$1001,orders!$A$2:$A$1001,,0)</f>
        <v>ZCR-15721-658</v>
      </c>
      <c r="B460" s="10">
        <f>_xlfn.XLOOKUP(orders!$A460,orders!$A$2:$A$1001,orders!$B$2:$B$1001,,0)</f>
        <v>44707</v>
      </c>
      <c r="C460">
        <f>_xlfn.XLOOKUP(B460,orders!$B$2:$B$1001,orders!$M$2:$M$1001,,0)</f>
        <v>45</v>
      </c>
      <c r="F460" t="str">
        <v>RWI-84131-848</v>
      </c>
      <c r="G460" s="10">
        <v>43518</v>
      </c>
      <c r="H460">
        <v>41.169999999999995</v>
      </c>
      <c r="I460" s="10"/>
    </row>
    <row r="461" spans="1:9" x14ac:dyDescent="0.35">
      <c r="A461" t="str">
        <f>_xlfn.XLOOKUP(orders!$A461,orders!$A$2:$A$1001,orders!$A$2:$A$1001,,0)</f>
        <v>QEW-47945-682</v>
      </c>
      <c r="B461" s="10">
        <f>_xlfn.XLOOKUP(orders!$A461,orders!$A$2:$A$1001,orders!$B$2:$B$1001,,0)</f>
        <v>43840</v>
      </c>
      <c r="C461">
        <f>_xlfn.XLOOKUP(B461,orders!$B$2:$B$1001,orders!$M$2:$M$1001,,0)</f>
        <v>21.87</v>
      </c>
      <c r="F461" t="str">
        <v>GUU-40666-525</v>
      </c>
      <c r="G461" s="10">
        <v>44524</v>
      </c>
      <c r="H461">
        <v>59.699999999999996</v>
      </c>
      <c r="I461" s="10"/>
    </row>
    <row r="462" spans="1:9" x14ac:dyDescent="0.35">
      <c r="A462" t="str">
        <f>_xlfn.XLOOKUP(orders!$A462,orders!$A$2:$A$1001,orders!$A$2:$A$1001,,0)</f>
        <v>PSY-45485-542</v>
      </c>
      <c r="B462" s="10">
        <f>_xlfn.XLOOKUP(orders!$A462,orders!$A$2:$A$1001,orders!$B$2:$B$1001,,0)</f>
        <v>43602</v>
      </c>
      <c r="C462">
        <f>_xlfn.XLOOKUP(B462,orders!$B$2:$B$1001,orders!$M$2:$M$1001,,0)</f>
        <v>16.11</v>
      </c>
      <c r="F462" t="str">
        <v>SCN-51395-066</v>
      </c>
      <c r="G462" s="10">
        <v>44579</v>
      </c>
      <c r="H462">
        <v>38.04</v>
      </c>
      <c r="I462" s="10"/>
    </row>
    <row r="463" spans="1:9" x14ac:dyDescent="0.35">
      <c r="A463" t="str">
        <f>_xlfn.XLOOKUP(orders!$A463,orders!$A$2:$A$1001,orders!$A$2:$A$1001,,0)</f>
        <v>BAQ-74241-156</v>
      </c>
      <c r="B463" s="10">
        <f>_xlfn.XLOOKUP(orders!$A463,orders!$A$2:$A$1001,orders!$B$2:$B$1001,,0)</f>
        <v>44036</v>
      </c>
      <c r="C463">
        <f>_xlfn.XLOOKUP(B463,orders!$B$2:$B$1001,orders!$M$2:$M$1001,,0)</f>
        <v>10.739999999999998</v>
      </c>
      <c r="F463" t="str">
        <v>ULA-24644-321</v>
      </c>
      <c r="G463" s="10">
        <v>44421</v>
      </c>
      <c r="H463">
        <v>82.339999999999989</v>
      </c>
      <c r="I463" s="10"/>
    </row>
    <row r="464" spans="1:9" x14ac:dyDescent="0.35">
      <c r="A464" t="str">
        <f>_xlfn.XLOOKUP(orders!$A464,orders!$A$2:$A$1001,orders!$A$2:$A$1001,,0)</f>
        <v>BVU-77367-451</v>
      </c>
      <c r="B464" s="10">
        <f>_xlfn.XLOOKUP(orders!$A464,orders!$A$2:$A$1001,orders!$B$2:$B$1001,,0)</f>
        <v>44124</v>
      </c>
      <c r="C464">
        <f>_xlfn.XLOOKUP(B464,orders!$B$2:$B$1001,orders!$M$2:$M$1001,,0)</f>
        <v>49.75</v>
      </c>
      <c r="F464" t="str">
        <v>EOL-92666-762</v>
      </c>
      <c r="G464" s="10">
        <v>43841</v>
      </c>
      <c r="H464">
        <v>9.51</v>
      </c>
      <c r="I464" s="10"/>
    </row>
    <row r="465" spans="1:9" x14ac:dyDescent="0.35">
      <c r="A465" t="str">
        <f>_xlfn.XLOOKUP(orders!$A465,orders!$A$2:$A$1001,orders!$A$2:$A$1001,,0)</f>
        <v>TJE-91516-344</v>
      </c>
      <c r="B465" s="10">
        <f>_xlfn.XLOOKUP(orders!$A465,orders!$A$2:$A$1001,orders!$B$2:$B$1001,,0)</f>
        <v>43730</v>
      </c>
      <c r="C465">
        <f>_xlfn.XLOOKUP(B465,orders!$B$2:$B$1001,orders!$M$2:$M$1001,,0)</f>
        <v>27.5</v>
      </c>
      <c r="F465" t="str">
        <v>AJV-18231-334</v>
      </c>
      <c r="G465" s="10">
        <v>44017</v>
      </c>
      <c r="H465">
        <v>41.169999999999995</v>
      </c>
      <c r="I465" s="10"/>
    </row>
    <row r="466" spans="1:9" x14ac:dyDescent="0.35">
      <c r="A466" t="str">
        <f>_xlfn.XLOOKUP(orders!$A466,orders!$A$2:$A$1001,orders!$A$2:$A$1001,,0)</f>
        <v>LIS-96202-702</v>
      </c>
      <c r="B466" s="10">
        <f>_xlfn.XLOOKUP(orders!$A466,orders!$A$2:$A$1001,orders!$B$2:$B$1001,,0)</f>
        <v>43989</v>
      </c>
      <c r="C466">
        <f>_xlfn.XLOOKUP(B466,orders!$B$2:$B$1001,orders!$M$2:$M$1001,,0)</f>
        <v>22.884999999999998</v>
      </c>
      <c r="F466" t="str">
        <v>ZQI-47236-301</v>
      </c>
      <c r="G466" s="10">
        <v>43671</v>
      </c>
      <c r="H466">
        <v>47.55</v>
      </c>
      <c r="I466" s="10"/>
    </row>
    <row r="467" spans="1:9" x14ac:dyDescent="0.35">
      <c r="A467" t="str">
        <f>_xlfn.XLOOKUP(orders!$A467,orders!$A$2:$A$1001,orders!$A$2:$A$1001,,0)</f>
        <v>VIO-27668-766</v>
      </c>
      <c r="B467" s="10">
        <f>_xlfn.XLOOKUP(orders!$A467,orders!$A$2:$A$1001,orders!$B$2:$B$1001,,0)</f>
        <v>43814</v>
      </c>
      <c r="C467">
        <f>_xlfn.XLOOKUP(B467,orders!$B$2:$B$1001,orders!$M$2:$M$1001,,0)</f>
        <v>20.584999999999997</v>
      </c>
      <c r="F467" t="str">
        <v>ZCR-15721-658</v>
      </c>
      <c r="G467" s="10">
        <v>44707</v>
      </c>
      <c r="H467">
        <v>45</v>
      </c>
      <c r="I467" s="10"/>
    </row>
    <row r="468" spans="1:9" x14ac:dyDescent="0.35">
      <c r="A468" t="str">
        <f>_xlfn.XLOOKUP(orders!$A468,orders!$A$2:$A$1001,orders!$A$2:$A$1001,,0)</f>
        <v>ZVG-20473-043</v>
      </c>
      <c r="B468" s="10">
        <f>_xlfn.XLOOKUP(orders!$A468,orders!$A$2:$A$1001,orders!$B$2:$B$1001,,0)</f>
        <v>44171</v>
      </c>
      <c r="C468">
        <f>_xlfn.XLOOKUP(B468,orders!$B$2:$B$1001,orders!$M$2:$M$1001,,0)</f>
        <v>5.97</v>
      </c>
      <c r="F468" t="str">
        <v>QEW-47945-682</v>
      </c>
      <c r="G468" s="10">
        <v>43840</v>
      </c>
      <c r="H468">
        <v>21.87</v>
      </c>
      <c r="I468" s="10"/>
    </row>
    <row r="469" spans="1:9" x14ac:dyDescent="0.35">
      <c r="A469" t="str">
        <f>_xlfn.XLOOKUP(orders!$A469,orders!$A$2:$A$1001,orders!$A$2:$A$1001,,0)</f>
        <v>KGZ-56395-231</v>
      </c>
      <c r="B469" s="10">
        <f>_xlfn.XLOOKUP(orders!$A469,orders!$A$2:$A$1001,orders!$B$2:$B$1001,,0)</f>
        <v>44536</v>
      </c>
      <c r="C469">
        <f>_xlfn.XLOOKUP(B469,orders!$B$2:$B$1001,orders!$M$2:$M$1001,,0)</f>
        <v>5.97</v>
      </c>
      <c r="F469" t="str">
        <v>PSY-45485-542</v>
      </c>
      <c r="G469" s="10">
        <v>43602</v>
      </c>
      <c r="H469">
        <v>16.11</v>
      </c>
      <c r="I469" s="10"/>
    </row>
    <row r="470" spans="1:9" x14ac:dyDescent="0.35">
      <c r="A470" t="str">
        <f>_xlfn.XLOOKUP(orders!$A470,orders!$A$2:$A$1001,orders!$A$2:$A$1001,,0)</f>
        <v>CUU-92244-729</v>
      </c>
      <c r="B470" s="10">
        <f>_xlfn.XLOOKUP(orders!$A470,orders!$A$2:$A$1001,orders!$B$2:$B$1001,,0)</f>
        <v>44023</v>
      </c>
      <c r="C470">
        <f>_xlfn.XLOOKUP(B470,orders!$B$2:$B$1001,orders!$M$2:$M$1001,,0)</f>
        <v>41.25</v>
      </c>
      <c r="F470" t="str">
        <v>BAQ-74241-156</v>
      </c>
      <c r="G470" s="10">
        <v>44036</v>
      </c>
      <c r="H470">
        <v>10.739999999999998</v>
      </c>
      <c r="I470" s="10"/>
    </row>
    <row r="471" spans="1:9" x14ac:dyDescent="0.35">
      <c r="A471" t="str">
        <f>_xlfn.XLOOKUP(orders!$A471,orders!$A$2:$A$1001,orders!$A$2:$A$1001,,0)</f>
        <v>EHE-94714-312</v>
      </c>
      <c r="B471" s="10">
        <f>_xlfn.XLOOKUP(orders!$A471,orders!$A$2:$A$1001,orders!$B$2:$B$1001,,0)</f>
        <v>44375</v>
      </c>
      <c r="C471">
        <f>_xlfn.XLOOKUP(B471,orders!$B$2:$B$1001,orders!$M$2:$M$1001,,0)</f>
        <v>22.274999999999999</v>
      </c>
      <c r="F471" t="str">
        <v>BVU-77367-451</v>
      </c>
      <c r="G471" s="10">
        <v>44124</v>
      </c>
      <c r="H471">
        <v>49.75</v>
      </c>
      <c r="I471" s="10"/>
    </row>
    <row r="472" spans="1:9" x14ac:dyDescent="0.35">
      <c r="A472" t="str">
        <f>_xlfn.XLOOKUP(orders!$A472,orders!$A$2:$A$1001,orders!$A$2:$A$1001,,0)</f>
        <v>RTL-16205-161</v>
      </c>
      <c r="B472" s="10">
        <f>_xlfn.XLOOKUP(orders!$A472,orders!$A$2:$A$1001,orders!$B$2:$B$1001,,0)</f>
        <v>44656</v>
      </c>
      <c r="C472">
        <f>_xlfn.XLOOKUP(B472,orders!$B$2:$B$1001,orders!$M$2:$M$1001,,0)</f>
        <v>11.654999999999999</v>
      </c>
      <c r="F472" t="str">
        <v>TJE-91516-344</v>
      </c>
      <c r="G472" s="10">
        <v>43730</v>
      </c>
      <c r="H472">
        <v>27.5</v>
      </c>
      <c r="I472" s="10"/>
    </row>
    <row r="473" spans="1:9" x14ac:dyDescent="0.35">
      <c r="A473" t="str">
        <f>_xlfn.XLOOKUP(orders!$A473,orders!$A$2:$A$1001,orders!$A$2:$A$1001,,0)</f>
        <v>GTS-22482-014</v>
      </c>
      <c r="B473" s="10">
        <f>_xlfn.XLOOKUP(orders!$A473,orders!$A$2:$A$1001,orders!$B$2:$B$1001,,0)</f>
        <v>44644</v>
      </c>
      <c r="C473">
        <f>_xlfn.XLOOKUP(B473,orders!$B$2:$B$1001,orders!$M$2:$M$1001,,0)</f>
        <v>44.55</v>
      </c>
      <c r="F473" t="str">
        <v>LIS-96202-702</v>
      </c>
      <c r="G473" s="10">
        <v>43989</v>
      </c>
      <c r="H473">
        <v>22.884999999999998</v>
      </c>
      <c r="I473" s="10"/>
    </row>
    <row r="474" spans="1:9" x14ac:dyDescent="0.35">
      <c r="A474" t="str">
        <f>_xlfn.XLOOKUP(orders!$A474,orders!$A$2:$A$1001,orders!$A$2:$A$1001,,0)</f>
        <v>DYG-25473-881</v>
      </c>
      <c r="B474" s="10">
        <f>_xlfn.XLOOKUP(orders!$A474,orders!$A$2:$A$1001,orders!$B$2:$B$1001,,0)</f>
        <v>43869</v>
      </c>
      <c r="C474">
        <f>_xlfn.XLOOKUP(B474,orders!$B$2:$B$1001,orders!$M$2:$M$1001,,0)</f>
        <v>5.97</v>
      </c>
      <c r="F474" t="str">
        <v>VIO-27668-766</v>
      </c>
      <c r="G474" s="10">
        <v>43814</v>
      </c>
      <c r="H474">
        <v>20.584999999999997</v>
      </c>
      <c r="I474" s="10"/>
    </row>
    <row r="475" spans="1:9" x14ac:dyDescent="0.35">
      <c r="A475" t="str">
        <f>_xlfn.XLOOKUP(orders!$A475,orders!$A$2:$A$1001,orders!$A$2:$A$1001,,0)</f>
        <v>HTR-21838-286</v>
      </c>
      <c r="B475" s="10">
        <f>_xlfn.XLOOKUP(orders!$A475,orders!$A$2:$A$1001,orders!$B$2:$B$1001,,0)</f>
        <v>44603</v>
      </c>
      <c r="C475">
        <f>_xlfn.XLOOKUP(B475,orders!$B$2:$B$1001,orders!$M$2:$M$1001,,0)</f>
        <v>11.94</v>
      </c>
      <c r="F475" t="str">
        <v>ZVG-20473-043</v>
      </c>
      <c r="G475" s="10">
        <v>44171</v>
      </c>
      <c r="H475">
        <v>5.97</v>
      </c>
      <c r="I475" s="10"/>
    </row>
    <row r="476" spans="1:9" x14ac:dyDescent="0.35">
      <c r="A476" t="str">
        <f>_xlfn.XLOOKUP(orders!$A476,orders!$A$2:$A$1001,orders!$A$2:$A$1001,,0)</f>
        <v>KYG-28296-920</v>
      </c>
      <c r="B476" s="10">
        <f>_xlfn.XLOOKUP(orders!$A476,orders!$A$2:$A$1001,orders!$B$2:$B$1001,,0)</f>
        <v>44014</v>
      </c>
      <c r="C476">
        <f>_xlfn.XLOOKUP(B476,orders!$B$2:$B$1001,orders!$M$2:$M$1001,,0)</f>
        <v>17.91</v>
      </c>
      <c r="F476" t="str">
        <v>KGZ-56395-231</v>
      </c>
      <c r="G476" s="10">
        <v>44536</v>
      </c>
      <c r="H476">
        <v>5.97</v>
      </c>
      <c r="I476" s="10"/>
    </row>
    <row r="477" spans="1:9" x14ac:dyDescent="0.35">
      <c r="A477" t="str">
        <f>_xlfn.XLOOKUP(orders!$A477,orders!$A$2:$A$1001,orders!$A$2:$A$1001,,0)</f>
        <v>NNB-20459-430</v>
      </c>
      <c r="B477" s="10">
        <f>_xlfn.XLOOKUP(orders!$A477,orders!$A$2:$A$1001,orders!$B$2:$B$1001,,0)</f>
        <v>44767</v>
      </c>
      <c r="C477">
        <f>_xlfn.XLOOKUP(B477,orders!$B$2:$B$1001,orders!$M$2:$M$1001,,0)</f>
        <v>8.73</v>
      </c>
      <c r="F477" t="str">
        <v>CUU-92244-729</v>
      </c>
      <c r="G477" s="10">
        <v>44023</v>
      </c>
      <c r="H477">
        <v>41.25</v>
      </c>
      <c r="I477" s="10"/>
    </row>
    <row r="478" spans="1:9" x14ac:dyDescent="0.35">
      <c r="A478" t="str">
        <f>_xlfn.XLOOKUP(orders!$A478,orders!$A$2:$A$1001,orders!$A$2:$A$1001,,0)</f>
        <v>FEK-14025-351</v>
      </c>
      <c r="B478" s="10">
        <f>_xlfn.XLOOKUP(orders!$A478,orders!$A$2:$A$1001,orders!$B$2:$B$1001,,0)</f>
        <v>44274</v>
      </c>
      <c r="C478">
        <f>_xlfn.XLOOKUP(B478,orders!$B$2:$B$1001,orders!$M$2:$M$1001,,0)</f>
        <v>26.73</v>
      </c>
      <c r="F478" t="str">
        <v>EHE-94714-312</v>
      </c>
      <c r="G478" s="10">
        <v>44375</v>
      </c>
      <c r="H478">
        <v>22.274999999999999</v>
      </c>
      <c r="I478" s="10"/>
    </row>
    <row r="479" spans="1:9" x14ac:dyDescent="0.35">
      <c r="A479" t="str">
        <f>_xlfn.XLOOKUP(orders!$A479,orders!$A$2:$A$1001,orders!$A$2:$A$1001,,0)</f>
        <v>AWH-16980-469</v>
      </c>
      <c r="B479" s="10">
        <f>_xlfn.XLOOKUP(orders!$A479,orders!$A$2:$A$1001,orders!$B$2:$B$1001,,0)</f>
        <v>43962</v>
      </c>
      <c r="C479">
        <f>_xlfn.XLOOKUP(B479,orders!$B$2:$B$1001,orders!$M$2:$M$1001,,0)</f>
        <v>26.19</v>
      </c>
      <c r="F479" t="str">
        <v>RTL-16205-161</v>
      </c>
      <c r="G479" s="10">
        <v>44656</v>
      </c>
      <c r="H479">
        <v>11.654999999999999</v>
      </c>
      <c r="I479" s="10"/>
    </row>
    <row r="480" spans="1:9" x14ac:dyDescent="0.35">
      <c r="A480" t="str">
        <f>_xlfn.XLOOKUP(orders!$A480,orders!$A$2:$A$1001,orders!$A$2:$A$1001,,0)</f>
        <v>ZPW-31329-741</v>
      </c>
      <c r="B480" s="10">
        <f>_xlfn.XLOOKUP(orders!$A480,orders!$A$2:$A$1001,orders!$B$2:$B$1001,,0)</f>
        <v>43624</v>
      </c>
      <c r="C480">
        <f>_xlfn.XLOOKUP(B480,orders!$B$2:$B$1001,orders!$M$2:$M$1001,,0)</f>
        <v>53.699999999999996</v>
      </c>
      <c r="F480" t="str">
        <v>GTS-22482-014</v>
      </c>
      <c r="G480" s="10">
        <v>44644</v>
      </c>
      <c r="H480">
        <v>44.55</v>
      </c>
      <c r="I480" s="10"/>
    </row>
    <row r="481" spans="1:9" x14ac:dyDescent="0.35">
      <c r="A481" t="str">
        <f>_xlfn.XLOOKUP(orders!$A481,orders!$A$2:$A$1001,orders!$A$2:$A$1001,,0)</f>
        <v>ZPW-31329-741</v>
      </c>
      <c r="B481" s="10">
        <f>_xlfn.XLOOKUP(orders!$A481,orders!$A$2:$A$1001,orders!$B$2:$B$1001,,0)</f>
        <v>43624</v>
      </c>
      <c r="C481">
        <f>_xlfn.XLOOKUP(B481,orders!$B$2:$B$1001,orders!$M$2:$M$1001,,0)</f>
        <v>53.699999999999996</v>
      </c>
      <c r="F481" t="str">
        <v>DYG-25473-881</v>
      </c>
      <c r="G481" s="10">
        <v>43869</v>
      </c>
      <c r="H481">
        <v>5.97</v>
      </c>
      <c r="I481" s="10"/>
    </row>
    <row r="482" spans="1:9" x14ac:dyDescent="0.35">
      <c r="A482" t="str">
        <f>_xlfn.XLOOKUP(orders!$A482,orders!$A$2:$A$1001,orders!$A$2:$A$1001,,0)</f>
        <v>ZPW-31329-741</v>
      </c>
      <c r="B482" s="10">
        <f>_xlfn.XLOOKUP(orders!$A482,orders!$A$2:$A$1001,orders!$B$2:$B$1001,,0)</f>
        <v>43624</v>
      </c>
      <c r="C482">
        <f>_xlfn.XLOOKUP(B482,orders!$B$2:$B$1001,orders!$M$2:$M$1001,,0)</f>
        <v>53.699999999999996</v>
      </c>
      <c r="F482" t="str">
        <v>HTR-21838-286</v>
      </c>
      <c r="G482" s="10">
        <v>44603</v>
      </c>
      <c r="H482">
        <v>11.94</v>
      </c>
      <c r="I482" s="10"/>
    </row>
    <row r="483" spans="1:9" x14ac:dyDescent="0.35">
      <c r="A483" t="str">
        <f>_xlfn.XLOOKUP(orders!$A483,orders!$A$2:$A$1001,orders!$A$2:$A$1001,,0)</f>
        <v>UBI-83843-396</v>
      </c>
      <c r="B483" s="10">
        <f>_xlfn.XLOOKUP(orders!$A483,orders!$A$2:$A$1001,orders!$B$2:$B$1001,,0)</f>
        <v>43747</v>
      </c>
      <c r="C483">
        <f>_xlfn.XLOOKUP(B483,orders!$B$2:$B$1001,orders!$M$2:$M$1001,,0)</f>
        <v>23.9</v>
      </c>
      <c r="F483" t="str">
        <v>KYG-28296-920</v>
      </c>
      <c r="G483" s="10">
        <v>44014</v>
      </c>
      <c r="H483">
        <v>17.91</v>
      </c>
      <c r="I483" s="10"/>
    </row>
    <row r="484" spans="1:9" x14ac:dyDescent="0.35">
      <c r="A484" t="str">
        <f>_xlfn.XLOOKUP(orders!$A484,orders!$A$2:$A$1001,orders!$A$2:$A$1001,,0)</f>
        <v>VID-40587-569</v>
      </c>
      <c r="B484" s="10">
        <f>_xlfn.XLOOKUP(orders!$A484,orders!$A$2:$A$1001,orders!$B$2:$B$1001,,0)</f>
        <v>44247</v>
      </c>
      <c r="C484">
        <f>_xlfn.XLOOKUP(B484,orders!$B$2:$B$1001,orders!$M$2:$M$1001,,0)</f>
        <v>139.72499999999999</v>
      </c>
      <c r="F484" t="str">
        <v>NNB-20459-430</v>
      </c>
      <c r="G484" s="10">
        <v>44767</v>
      </c>
      <c r="H484">
        <v>8.73</v>
      </c>
      <c r="I484" s="10"/>
    </row>
    <row r="485" spans="1:9" x14ac:dyDescent="0.35">
      <c r="A485" t="str">
        <f>_xlfn.XLOOKUP(orders!$A485,orders!$A$2:$A$1001,orders!$A$2:$A$1001,,0)</f>
        <v>KBB-52530-416</v>
      </c>
      <c r="B485" s="10">
        <f>_xlfn.XLOOKUP(orders!$A485,orders!$A$2:$A$1001,orders!$B$2:$B$1001,,0)</f>
        <v>43790</v>
      </c>
      <c r="C485">
        <f>_xlfn.XLOOKUP(B485,orders!$B$2:$B$1001,orders!$M$2:$M$1001,,0)</f>
        <v>19.899999999999999</v>
      </c>
      <c r="F485" t="str">
        <v>FEK-14025-351</v>
      </c>
      <c r="G485" s="10">
        <v>44274</v>
      </c>
      <c r="H485">
        <v>26.73</v>
      </c>
      <c r="I485" s="10"/>
    </row>
    <row r="486" spans="1:9" x14ac:dyDescent="0.35">
      <c r="A486" t="str">
        <f>_xlfn.XLOOKUP(orders!$A486,orders!$A$2:$A$1001,orders!$A$2:$A$1001,,0)</f>
        <v>ISJ-48676-420</v>
      </c>
      <c r="B486" s="10">
        <f>_xlfn.XLOOKUP(orders!$A486,orders!$A$2:$A$1001,orders!$B$2:$B$1001,,0)</f>
        <v>44479</v>
      </c>
      <c r="C486">
        <f>_xlfn.XLOOKUP(B486,orders!$B$2:$B$1001,orders!$M$2:$M$1001,,0)</f>
        <v>57.06</v>
      </c>
      <c r="F486" t="str">
        <v>AWH-16980-469</v>
      </c>
      <c r="G486" s="10">
        <v>43962</v>
      </c>
      <c r="H486">
        <v>26.19</v>
      </c>
      <c r="I486" s="10"/>
    </row>
    <row r="487" spans="1:9" x14ac:dyDescent="0.35">
      <c r="A487" t="str">
        <f>_xlfn.XLOOKUP(orders!$A487,orders!$A$2:$A$1001,orders!$A$2:$A$1001,,0)</f>
        <v>MIF-17920-768</v>
      </c>
      <c r="B487" s="10">
        <f>_xlfn.XLOOKUP(orders!$A487,orders!$A$2:$A$1001,orders!$B$2:$B$1001,,0)</f>
        <v>44413</v>
      </c>
      <c r="C487">
        <f>_xlfn.XLOOKUP(B487,orders!$B$2:$B$1001,orders!$M$2:$M$1001,,0)</f>
        <v>21.509999999999998</v>
      </c>
      <c r="F487" t="str">
        <v>ZPW-31329-741</v>
      </c>
      <c r="G487" s="10">
        <v>43624</v>
      </c>
      <c r="H487">
        <v>53.699999999999996</v>
      </c>
      <c r="I487" s="10"/>
    </row>
    <row r="488" spans="1:9" x14ac:dyDescent="0.35">
      <c r="A488" t="str">
        <f>_xlfn.XLOOKUP(orders!$A488,orders!$A$2:$A$1001,orders!$A$2:$A$1001,,0)</f>
        <v>CPX-19312-088</v>
      </c>
      <c r="B488" s="10">
        <f>_xlfn.XLOOKUP(orders!$A488,orders!$A$2:$A$1001,orders!$B$2:$B$1001,,0)</f>
        <v>44043</v>
      </c>
      <c r="C488">
        <f>_xlfn.XLOOKUP(B488,orders!$B$2:$B$1001,orders!$M$2:$M$1001,,0)</f>
        <v>148.92499999999998</v>
      </c>
      <c r="F488" t="str">
        <v>ZPW-31329-741</v>
      </c>
      <c r="G488" s="10">
        <v>43624</v>
      </c>
      <c r="H488">
        <v>53.699999999999996</v>
      </c>
      <c r="I488" s="10"/>
    </row>
    <row r="489" spans="1:9" x14ac:dyDescent="0.35">
      <c r="A489" t="str">
        <f>_xlfn.XLOOKUP(orders!$A489,orders!$A$2:$A$1001,orders!$A$2:$A$1001,,0)</f>
        <v>RXI-67978-260</v>
      </c>
      <c r="B489" s="10">
        <f>_xlfn.XLOOKUP(orders!$A489,orders!$A$2:$A$1001,orders!$B$2:$B$1001,,0)</f>
        <v>44093</v>
      </c>
      <c r="C489">
        <f>_xlfn.XLOOKUP(B489,orders!$B$2:$B$1001,orders!$M$2:$M$1001,,0)</f>
        <v>72.900000000000006</v>
      </c>
      <c r="F489" t="str">
        <v>ZPW-31329-741</v>
      </c>
      <c r="G489" s="10">
        <v>43624</v>
      </c>
      <c r="H489">
        <v>53.699999999999996</v>
      </c>
      <c r="I489" s="10"/>
    </row>
    <row r="490" spans="1:9" x14ac:dyDescent="0.35">
      <c r="A490" t="str">
        <f>_xlfn.XLOOKUP(orders!$A490,orders!$A$2:$A$1001,orders!$A$2:$A$1001,,0)</f>
        <v>LKE-14821-285</v>
      </c>
      <c r="B490" s="10">
        <f>_xlfn.XLOOKUP(orders!$A490,orders!$A$2:$A$1001,orders!$B$2:$B$1001,,0)</f>
        <v>43954</v>
      </c>
      <c r="C490">
        <f>_xlfn.XLOOKUP(B490,orders!$B$2:$B$1001,orders!$M$2:$M$1001,,0)</f>
        <v>14.924999999999999</v>
      </c>
      <c r="F490" t="str">
        <v>UBI-83843-396</v>
      </c>
      <c r="G490" s="10">
        <v>43747</v>
      </c>
      <c r="H490">
        <v>23.9</v>
      </c>
      <c r="I490" s="10"/>
    </row>
    <row r="491" spans="1:9" x14ac:dyDescent="0.35">
      <c r="A491" t="str">
        <f>_xlfn.XLOOKUP(orders!$A491,orders!$A$2:$A$1001,orders!$A$2:$A$1001,,0)</f>
        <v>LRK-97117-150</v>
      </c>
      <c r="B491" s="10">
        <f>_xlfn.XLOOKUP(orders!$A491,orders!$A$2:$A$1001,orders!$B$2:$B$1001,,0)</f>
        <v>43654</v>
      </c>
      <c r="C491">
        <f>_xlfn.XLOOKUP(B491,orders!$B$2:$B$1001,orders!$M$2:$M$1001,,0)</f>
        <v>95.1</v>
      </c>
      <c r="F491" t="str">
        <v>VID-40587-569</v>
      </c>
      <c r="G491" s="10">
        <v>44247</v>
      </c>
      <c r="H491">
        <v>139.72499999999999</v>
      </c>
      <c r="I491" s="10"/>
    </row>
    <row r="492" spans="1:9" x14ac:dyDescent="0.35">
      <c r="A492" t="str">
        <f>_xlfn.XLOOKUP(orders!$A492,orders!$A$2:$A$1001,orders!$A$2:$A$1001,,0)</f>
        <v>IGK-51227-573</v>
      </c>
      <c r="B492" s="10">
        <f>_xlfn.XLOOKUP(orders!$A492,orders!$A$2:$A$1001,orders!$B$2:$B$1001,,0)</f>
        <v>43764</v>
      </c>
      <c r="C492">
        <f>_xlfn.XLOOKUP(B492,orders!$B$2:$B$1001,orders!$M$2:$M$1001,,0)</f>
        <v>77.624999999999986</v>
      </c>
      <c r="F492" t="str">
        <v>KBB-52530-416</v>
      </c>
      <c r="G492" s="10">
        <v>43790</v>
      </c>
      <c r="H492">
        <v>19.899999999999999</v>
      </c>
      <c r="I492" s="10"/>
    </row>
    <row r="493" spans="1:9" x14ac:dyDescent="0.35">
      <c r="A493" t="str">
        <f>_xlfn.XLOOKUP(orders!$A493,orders!$A$2:$A$1001,orders!$A$2:$A$1001,,0)</f>
        <v>ZAY-43009-775</v>
      </c>
      <c r="B493" s="10">
        <f>_xlfn.XLOOKUP(orders!$A493,orders!$A$2:$A$1001,orders!$B$2:$B$1001,,0)</f>
        <v>44101</v>
      </c>
      <c r="C493">
        <f>_xlfn.XLOOKUP(B493,orders!$B$2:$B$1001,orders!$M$2:$M$1001,,0)</f>
        <v>23.31</v>
      </c>
      <c r="F493" t="str">
        <v>ISJ-48676-420</v>
      </c>
      <c r="G493" s="10">
        <v>44479</v>
      </c>
      <c r="H493">
        <v>57.06</v>
      </c>
      <c r="I493" s="10"/>
    </row>
    <row r="494" spans="1:9" x14ac:dyDescent="0.35">
      <c r="A494" t="str">
        <f>_xlfn.XLOOKUP(orders!$A494,orders!$A$2:$A$1001,orders!$A$2:$A$1001,,0)</f>
        <v>EMA-63190-618</v>
      </c>
      <c r="B494" s="10">
        <f>_xlfn.XLOOKUP(orders!$A494,orders!$A$2:$A$1001,orders!$B$2:$B$1001,,0)</f>
        <v>44620</v>
      </c>
      <c r="C494">
        <f>_xlfn.XLOOKUP(B494,orders!$B$2:$B$1001,orders!$M$2:$M$1001,,0)</f>
        <v>4.125</v>
      </c>
      <c r="F494" t="str">
        <v>MIF-17920-768</v>
      </c>
      <c r="G494" s="10">
        <v>44413</v>
      </c>
      <c r="H494">
        <v>21.509999999999998</v>
      </c>
      <c r="I494" s="10"/>
    </row>
    <row r="495" spans="1:9" x14ac:dyDescent="0.35">
      <c r="A495" t="str">
        <f>_xlfn.XLOOKUP(orders!$A495,orders!$A$2:$A$1001,orders!$A$2:$A$1001,,0)</f>
        <v>FBI-35855-418</v>
      </c>
      <c r="B495" s="10">
        <f>_xlfn.XLOOKUP(orders!$A495,orders!$A$2:$A$1001,orders!$B$2:$B$1001,,0)</f>
        <v>44090</v>
      </c>
      <c r="C495">
        <f>_xlfn.XLOOKUP(B495,orders!$B$2:$B$1001,orders!$M$2:$M$1001,,0)</f>
        <v>23.31</v>
      </c>
      <c r="F495" t="str">
        <v>CPX-19312-088</v>
      </c>
      <c r="G495" s="10">
        <v>44043</v>
      </c>
      <c r="H495">
        <v>148.92499999999998</v>
      </c>
      <c r="I495" s="10"/>
    </row>
    <row r="496" spans="1:9" x14ac:dyDescent="0.35">
      <c r="A496" t="str">
        <f>_xlfn.XLOOKUP(orders!$A496,orders!$A$2:$A$1001,orders!$A$2:$A$1001,,0)</f>
        <v>TXB-80533-417</v>
      </c>
      <c r="B496" s="10">
        <f>_xlfn.XLOOKUP(orders!$A496,orders!$A$2:$A$1001,orders!$B$2:$B$1001,,0)</f>
        <v>44132</v>
      </c>
      <c r="C496">
        <f>_xlfn.XLOOKUP(B496,orders!$B$2:$B$1001,orders!$M$2:$M$1001,,0)</f>
        <v>170.77499999999998</v>
      </c>
      <c r="F496" t="str">
        <v>RXI-67978-260</v>
      </c>
      <c r="G496" s="10">
        <v>44093</v>
      </c>
      <c r="H496">
        <v>72.900000000000006</v>
      </c>
      <c r="I496" s="10"/>
    </row>
    <row r="497" spans="1:9" x14ac:dyDescent="0.35">
      <c r="A497" t="str">
        <f>_xlfn.XLOOKUP(orders!$A497,orders!$A$2:$A$1001,orders!$A$2:$A$1001,,0)</f>
        <v>MBM-00112-248</v>
      </c>
      <c r="B497" s="10">
        <f>_xlfn.XLOOKUP(orders!$A497,orders!$A$2:$A$1001,orders!$B$2:$B$1001,,0)</f>
        <v>43710</v>
      </c>
      <c r="C497">
        <f>_xlfn.XLOOKUP(B497,orders!$B$2:$B$1001,orders!$M$2:$M$1001,,0)</f>
        <v>79.25</v>
      </c>
      <c r="F497" t="str">
        <v>LKE-14821-285</v>
      </c>
      <c r="G497" s="10">
        <v>43954</v>
      </c>
      <c r="H497">
        <v>14.924999999999999</v>
      </c>
      <c r="I497" s="10"/>
    </row>
    <row r="498" spans="1:9" x14ac:dyDescent="0.35">
      <c r="A498" t="str">
        <f>_xlfn.XLOOKUP(orders!$A498,orders!$A$2:$A$1001,orders!$A$2:$A$1001,,0)</f>
        <v>EUO-69145-988</v>
      </c>
      <c r="B498" s="10">
        <f>_xlfn.XLOOKUP(orders!$A498,orders!$A$2:$A$1001,orders!$B$2:$B$1001,,0)</f>
        <v>44438</v>
      </c>
      <c r="C498">
        <f>_xlfn.XLOOKUP(B498,orders!$B$2:$B$1001,orders!$M$2:$M$1001,,0)</f>
        <v>10.935</v>
      </c>
      <c r="F498" t="str">
        <v>LRK-97117-150</v>
      </c>
      <c r="G498" s="10">
        <v>43654</v>
      </c>
      <c r="H498">
        <v>95.1</v>
      </c>
      <c r="I498" s="10"/>
    </row>
    <row r="499" spans="1:9" x14ac:dyDescent="0.35">
      <c r="A499" t="str">
        <f>_xlfn.XLOOKUP(orders!$A499,orders!$A$2:$A$1001,orders!$A$2:$A$1001,,0)</f>
        <v>GYA-80327-368</v>
      </c>
      <c r="B499" s="10">
        <f>_xlfn.XLOOKUP(orders!$A499,orders!$A$2:$A$1001,orders!$B$2:$B$1001,,0)</f>
        <v>44351</v>
      </c>
      <c r="C499">
        <f>_xlfn.XLOOKUP(B499,orders!$B$2:$B$1001,orders!$M$2:$M$1001,,0)</f>
        <v>39.799999999999997</v>
      </c>
      <c r="F499" t="str">
        <v>IGK-51227-573</v>
      </c>
      <c r="G499" s="10">
        <v>43764</v>
      </c>
      <c r="H499">
        <v>77.624999999999986</v>
      </c>
      <c r="I499" s="10"/>
    </row>
    <row r="500" spans="1:9" x14ac:dyDescent="0.35">
      <c r="A500" t="str">
        <f>_xlfn.XLOOKUP(orders!$A500,orders!$A$2:$A$1001,orders!$A$2:$A$1001,,0)</f>
        <v>TNW-41601-420</v>
      </c>
      <c r="B500" s="10">
        <f>_xlfn.XLOOKUP(orders!$A500,orders!$A$2:$A$1001,orders!$B$2:$B$1001,,0)</f>
        <v>44159</v>
      </c>
      <c r="C500">
        <f>_xlfn.XLOOKUP(B500,orders!$B$2:$B$1001,orders!$M$2:$M$1001,,0)</f>
        <v>49.75</v>
      </c>
      <c r="F500" t="str">
        <v>ZAY-43009-775</v>
      </c>
      <c r="G500" s="10">
        <v>44101</v>
      </c>
      <c r="H500">
        <v>23.31</v>
      </c>
      <c r="I500" s="10"/>
    </row>
    <row r="501" spans="1:9" x14ac:dyDescent="0.35">
      <c r="A501" t="str">
        <f>_xlfn.XLOOKUP(orders!$A501,orders!$A$2:$A$1001,orders!$A$2:$A$1001,,0)</f>
        <v>ALR-62963-723</v>
      </c>
      <c r="B501" s="10">
        <f>_xlfn.XLOOKUP(orders!$A501,orders!$A$2:$A$1001,orders!$B$2:$B$1001,,0)</f>
        <v>44003</v>
      </c>
      <c r="C501">
        <f>_xlfn.XLOOKUP(B501,orders!$B$2:$B$1001,orders!$M$2:$M$1001,,0)</f>
        <v>8.0549999999999997</v>
      </c>
      <c r="F501" t="str">
        <v>EMA-63190-618</v>
      </c>
      <c r="G501" s="10">
        <v>44620</v>
      </c>
      <c r="H501">
        <v>4.125</v>
      </c>
      <c r="I501" s="10"/>
    </row>
    <row r="502" spans="1:9" x14ac:dyDescent="0.35">
      <c r="A502" t="str">
        <f>_xlfn.XLOOKUP(orders!$A502,orders!$A$2:$A$1001,orders!$A$2:$A$1001,,0)</f>
        <v>JIG-27636-870</v>
      </c>
      <c r="B502" s="10">
        <f>_xlfn.XLOOKUP(orders!$A502,orders!$A$2:$A$1001,orders!$B$2:$B$1001,,0)</f>
        <v>44025</v>
      </c>
      <c r="C502">
        <f>_xlfn.XLOOKUP(B502,orders!$B$2:$B$1001,orders!$M$2:$M$1001,,0)</f>
        <v>47.8</v>
      </c>
      <c r="F502" t="str">
        <v>FBI-35855-418</v>
      </c>
      <c r="G502" s="10">
        <v>44090</v>
      </c>
      <c r="H502">
        <v>23.31</v>
      </c>
      <c r="I502" s="10"/>
    </row>
    <row r="503" spans="1:9" x14ac:dyDescent="0.35">
      <c r="A503" t="str">
        <f>_xlfn.XLOOKUP(orders!$A503,orders!$A$2:$A$1001,orders!$A$2:$A$1001,,0)</f>
        <v>CTE-31437-326</v>
      </c>
      <c r="B503" s="10">
        <f>_xlfn.XLOOKUP(orders!$A503,orders!$A$2:$A$1001,orders!$B$2:$B$1001,,0)</f>
        <v>43467</v>
      </c>
      <c r="C503">
        <f>_xlfn.XLOOKUP(B503,orders!$B$2:$B$1001,orders!$M$2:$M$1001,,0)</f>
        <v>17.91</v>
      </c>
      <c r="F503" t="str">
        <v>TXB-80533-417</v>
      </c>
      <c r="G503" s="10">
        <v>44132</v>
      </c>
      <c r="H503">
        <v>170.77499999999998</v>
      </c>
      <c r="I503" s="10"/>
    </row>
    <row r="504" spans="1:9" x14ac:dyDescent="0.35">
      <c r="A504" t="str">
        <f>_xlfn.XLOOKUP(orders!$A504,orders!$A$2:$A$1001,orders!$A$2:$A$1001,,0)</f>
        <v>CTE-31437-326</v>
      </c>
      <c r="B504" s="10">
        <f>_xlfn.XLOOKUP(orders!$A504,orders!$A$2:$A$1001,orders!$B$2:$B$1001,,0)</f>
        <v>43467</v>
      </c>
      <c r="C504">
        <f>_xlfn.XLOOKUP(B504,orders!$B$2:$B$1001,orders!$M$2:$M$1001,,0)</f>
        <v>17.91</v>
      </c>
      <c r="F504" t="str">
        <v>MBM-00112-248</v>
      </c>
      <c r="G504" s="10">
        <v>43710</v>
      </c>
      <c r="H504">
        <v>79.25</v>
      </c>
      <c r="I504" s="10"/>
    </row>
    <row r="505" spans="1:9" x14ac:dyDescent="0.35">
      <c r="A505" t="str">
        <f>_xlfn.XLOOKUP(orders!$A505,orders!$A$2:$A$1001,orders!$A$2:$A$1001,,0)</f>
        <v>CTE-31437-326</v>
      </c>
      <c r="B505" s="10">
        <f>_xlfn.XLOOKUP(orders!$A505,orders!$A$2:$A$1001,orders!$B$2:$B$1001,,0)</f>
        <v>43467</v>
      </c>
      <c r="C505">
        <f>_xlfn.XLOOKUP(B505,orders!$B$2:$B$1001,orders!$M$2:$M$1001,,0)</f>
        <v>17.91</v>
      </c>
      <c r="F505" t="str">
        <v>EUO-69145-988</v>
      </c>
      <c r="G505" s="10">
        <v>44438</v>
      </c>
      <c r="H505">
        <v>10.935</v>
      </c>
      <c r="I505" s="10"/>
    </row>
    <row r="506" spans="1:9" x14ac:dyDescent="0.35">
      <c r="A506" t="str">
        <f>_xlfn.XLOOKUP(orders!$A506,orders!$A$2:$A$1001,orders!$A$2:$A$1001,,0)</f>
        <v>CTE-31437-326</v>
      </c>
      <c r="B506" s="10">
        <f>_xlfn.XLOOKUP(orders!$A506,orders!$A$2:$A$1001,orders!$B$2:$B$1001,,0)</f>
        <v>43467</v>
      </c>
      <c r="C506">
        <f>_xlfn.XLOOKUP(B506,orders!$B$2:$B$1001,orders!$M$2:$M$1001,,0)</f>
        <v>17.91</v>
      </c>
      <c r="F506" t="str">
        <v>GYA-80327-368</v>
      </c>
      <c r="G506" s="10">
        <v>44351</v>
      </c>
      <c r="H506">
        <v>39.799999999999997</v>
      </c>
      <c r="I506" s="10"/>
    </row>
    <row r="507" spans="1:9" x14ac:dyDescent="0.35">
      <c r="A507" t="str">
        <f>_xlfn.XLOOKUP(orders!$A507,orders!$A$2:$A$1001,orders!$A$2:$A$1001,,0)</f>
        <v>SLD-63003-334</v>
      </c>
      <c r="B507" s="10">
        <f>_xlfn.XLOOKUP(orders!$A507,orders!$A$2:$A$1001,orders!$B$2:$B$1001,,0)</f>
        <v>44609</v>
      </c>
      <c r="C507">
        <f>_xlfn.XLOOKUP(B507,orders!$B$2:$B$1001,orders!$M$2:$M$1001,,0)</f>
        <v>26.19</v>
      </c>
      <c r="F507" t="str">
        <v>TNW-41601-420</v>
      </c>
      <c r="G507" s="10">
        <v>44159</v>
      </c>
      <c r="H507">
        <v>49.75</v>
      </c>
      <c r="I507" s="10"/>
    </row>
    <row r="508" spans="1:9" x14ac:dyDescent="0.35">
      <c r="A508" t="str">
        <f>_xlfn.XLOOKUP(orders!$A508,orders!$A$2:$A$1001,orders!$A$2:$A$1001,,0)</f>
        <v>BXN-64230-789</v>
      </c>
      <c r="B508" s="10">
        <f>_xlfn.XLOOKUP(orders!$A508,orders!$A$2:$A$1001,orders!$B$2:$B$1001,,0)</f>
        <v>44184</v>
      </c>
      <c r="C508">
        <f>_xlfn.XLOOKUP(B508,orders!$B$2:$B$1001,orders!$M$2:$M$1001,,0)</f>
        <v>25.9</v>
      </c>
      <c r="F508" t="str">
        <v>ALR-62963-723</v>
      </c>
      <c r="G508" s="10">
        <v>44003</v>
      </c>
      <c r="H508">
        <v>8.0549999999999997</v>
      </c>
      <c r="I508" s="10"/>
    </row>
    <row r="509" spans="1:9" x14ac:dyDescent="0.35">
      <c r="A509" t="str">
        <f>_xlfn.XLOOKUP(orders!$A509,orders!$A$2:$A$1001,orders!$A$2:$A$1001,,0)</f>
        <v>XEE-37895-169</v>
      </c>
      <c r="B509" s="10">
        <f>_xlfn.XLOOKUP(orders!$A509,orders!$A$2:$A$1001,orders!$B$2:$B$1001,,0)</f>
        <v>43516</v>
      </c>
      <c r="C509">
        <f>_xlfn.XLOOKUP(B509,orders!$B$2:$B$1001,orders!$M$2:$M$1001,,0)</f>
        <v>27</v>
      </c>
      <c r="F509" t="str">
        <v>JIG-27636-870</v>
      </c>
      <c r="G509" s="10">
        <v>44025</v>
      </c>
      <c r="H509">
        <v>47.8</v>
      </c>
      <c r="I509" s="10"/>
    </row>
    <row r="510" spans="1:9" x14ac:dyDescent="0.35">
      <c r="A510" t="str">
        <f>_xlfn.XLOOKUP(orders!$A510,orders!$A$2:$A$1001,orders!$A$2:$A$1001,,0)</f>
        <v>ZTX-80764-911</v>
      </c>
      <c r="B510" s="10">
        <f>_xlfn.XLOOKUP(orders!$A510,orders!$A$2:$A$1001,orders!$B$2:$B$1001,,0)</f>
        <v>44210</v>
      </c>
      <c r="C510">
        <f>_xlfn.XLOOKUP(B510,orders!$B$2:$B$1001,orders!$M$2:$M$1001,,0)</f>
        <v>59.4</v>
      </c>
      <c r="F510" t="str">
        <v>CTE-31437-326</v>
      </c>
      <c r="G510" s="10">
        <v>43467</v>
      </c>
      <c r="H510">
        <v>17.91</v>
      </c>
      <c r="I510" s="10"/>
    </row>
    <row r="511" spans="1:9" x14ac:dyDescent="0.35">
      <c r="A511" t="str">
        <f>_xlfn.XLOOKUP(orders!$A511,orders!$A$2:$A$1001,orders!$A$2:$A$1001,,0)</f>
        <v>WVT-88135-549</v>
      </c>
      <c r="B511" s="10">
        <f>_xlfn.XLOOKUP(orders!$A511,orders!$A$2:$A$1001,orders!$B$2:$B$1001,,0)</f>
        <v>43785</v>
      </c>
      <c r="C511">
        <f>_xlfn.XLOOKUP(B511,orders!$B$2:$B$1001,orders!$M$2:$M$1001,,0)</f>
        <v>29.849999999999998</v>
      </c>
      <c r="F511" t="str">
        <v>CTE-31437-326</v>
      </c>
      <c r="G511" s="10">
        <v>43467</v>
      </c>
      <c r="H511">
        <v>17.91</v>
      </c>
      <c r="I511" s="10"/>
    </row>
    <row r="512" spans="1:9" x14ac:dyDescent="0.35">
      <c r="A512" t="str">
        <f>_xlfn.XLOOKUP(orders!$A512,orders!$A$2:$A$1001,orders!$A$2:$A$1001,,0)</f>
        <v>IPA-94170-889</v>
      </c>
      <c r="B512" s="10">
        <f>_xlfn.XLOOKUP(orders!$A512,orders!$A$2:$A$1001,orders!$B$2:$B$1001,,0)</f>
        <v>43803</v>
      </c>
      <c r="C512">
        <f>_xlfn.XLOOKUP(B512,orders!$B$2:$B$1001,orders!$M$2:$M$1001,,0)</f>
        <v>204.92999999999995</v>
      </c>
      <c r="F512" t="str">
        <v>CTE-31437-326</v>
      </c>
      <c r="G512" s="10">
        <v>43467</v>
      </c>
      <c r="H512">
        <v>17.91</v>
      </c>
      <c r="I512" s="10"/>
    </row>
    <row r="513" spans="1:9" x14ac:dyDescent="0.35">
      <c r="A513" t="str">
        <f>_xlfn.XLOOKUP(orders!$A513,orders!$A$2:$A$1001,orders!$A$2:$A$1001,,0)</f>
        <v>YQL-63755-365</v>
      </c>
      <c r="B513" s="10">
        <f>_xlfn.XLOOKUP(orders!$A513,orders!$A$2:$A$1001,orders!$B$2:$B$1001,,0)</f>
        <v>44043</v>
      </c>
      <c r="C513">
        <f>_xlfn.XLOOKUP(B513,orders!$B$2:$B$1001,orders!$M$2:$M$1001,,0)</f>
        <v>148.92499999999998</v>
      </c>
      <c r="F513" t="str">
        <v>CTE-31437-326</v>
      </c>
      <c r="G513" s="10">
        <v>43467</v>
      </c>
      <c r="H513">
        <v>17.91</v>
      </c>
      <c r="I513" s="10"/>
    </row>
    <row r="514" spans="1:9" x14ac:dyDescent="0.35">
      <c r="A514" t="str">
        <f>_xlfn.XLOOKUP(orders!$A514,orders!$A$2:$A$1001,orders!$A$2:$A$1001,,0)</f>
        <v>RKW-81145-984</v>
      </c>
      <c r="B514" s="10">
        <f>_xlfn.XLOOKUP(orders!$A514,orders!$A$2:$A$1001,orders!$B$2:$B$1001,,0)</f>
        <v>43535</v>
      </c>
      <c r="C514">
        <f>_xlfn.XLOOKUP(B514,orders!$B$2:$B$1001,orders!$M$2:$M$1001,,0)</f>
        <v>47.55</v>
      </c>
      <c r="F514" t="str">
        <v>SLD-63003-334</v>
      </c>
      <c r="G514" s="10">
        <v>44609</v>
      </c>
      <c r="H514">
        <v>26.19</v>
      </c>
      <c r="I514" s="10"/>
    </row>
    <row r="515" spans="1:9" x14ac:dyDescent="0.35">
      <c r="A515" t="str">
        <f>_xlfn.XLOOKUP(orders!$A515,orders!$A$2:$A$1001,orders!$A$2:$A$1001,,0)</f>
        <v>MBT-23379-866</v>
      </c>
      <c r="B515" s="10">
        <f>_xlfn.XLOOKUP(orders!$A515,orders!$A$2:$A$1001,orders!$B$2:$B$1001,,0)</f>
        <v>44691</v>
      </c>
      <c r="C515">
        <f>_xlfn.XLOOKUP(B515,orders!$B$2:$B$1001,orders!$M$2:$M$1001,,0)</f>
        <v>79.25</v>
      </c>
      <c r="F515" t="str">
        <v>BXN-64230-789</v>
      </c>
      <c r="G515" s="10">
        <v>44184</v>
      </c>
      <c r="H515">
        <v>25.9</v>
      </c>
      <c r="I515" s="10"/>
    </row>
    <row r="516" spans="1:9" x14ac:dyDescent="0.35">
      <c r="A516" t="str">
        <f>_xlfn.XLOOKUP(orders!$A516,orders!$A$2:$A$1001,orders!$A$2:$A$1001,,0)</f>
        <v>GEJ-39834-935</v>
      </c>
      <c r="B516" s="10">
        <f>_xlfn.XLOOKUP(orders!$A516,orders!$A$2:$A$1001,orders!$B$2:$B$1001,,0)</f>
        <v>44555</v>
      </c>
      <c r="C516">
        <f>_xlfn.XLOOKUP(B516,orders!$B$2:$B$1001,orders!$M$2:$M$1001,,0)</f>
        <v>26.19</v>
      </c>
      <c r="F516" t="str">
        <v>XEE-37895-169</v>
      </c>
      <c r="G516" s="10">
        <v>43516</v>
      </c>
      <c r="H516">
        <v>27</v>
      </c>
      <c r="I516" s="10"/>
    </row>
    <row r="517" spans="1:9" x14ac:dyDescent="0.35">
      <c r="A517" t="str">
        <f>_xlfn.XLOOKUP(orders!$A517,orders!$A$2:$A$1001,orders!$A$2:$A$1001,,0)</f>
        <v>KRW-91640-596</v>
      </c>
      <c r="B517" s="10">
        <f>_xlfn.XLOOKUP(orders!$A517,orders!$A$2:$A$1001,orders!$B$2:$B$1001,,0)</f>
        <v>44673</v>
      </c>
      <c r="C517">
        <f>_xlfn.XLOOKUP(B517,orders!$B$2:$B$1001,orders!$M$2:$M$1001,,0)</f>
        <v>21.509999999999998</v>
      </c>
      <c r="F517" t="str">
        <v>ZTX-80764-911</v>
      </c>
      <c r="G517" s="10">
        <v>44210</v>
      </c>
      <c r="H517">
        <v>59.4</v>
      </c>
      <c r="I517" s="10"/>
    </row>
    <row r="518" spans="1:9" x14ac:dyDescent="0.35">
      <c r="A518" t="str">
        <f>_xlfn.XLOOKUP(orders!$A518,orders!$A$2:$A$1001,orders!$A$2:$A$1001,,0)</f>
        <v>AOT-70449-651</v>
      </c>
      <c r="B518" s="10">
        <f>_xlfn.XLOOKUP(orders!$A518,orders!$A$2:$A$1001,orders!$B$2:$B$1001,,0)</f>
        <v>44723</v>
      </c>
      <c r="C518">
        <f>_xlfn.XLOOKUP(B518,orders!$B$2:$B$1001,orders!$M$2:$M$1001,,0)</f>
        <v>102.92499999999998</v>
      </c>
      <c r="F518" t="str">
        <v>WVT-88135-549</v>
      </c>
      <c r="G518" s="10">
        <v>43785</v>
      </c>
      <c r="H518">
        <v>29.849999999999998</v>
      </c>
      <c r="I518" s="10"/>
    </row>
    <row r="519" spans="1:9" x14ac:dyDescent="0.35">
      <c r="A519" t="str">
        <f>_xlfn.XLOOKUP(orders!$A519,orders!$A$2:$A$1001,orders!$A$2:$A$1001,,0)</f>
        <v>DGC-21813-731</v>
      </c>
      <c r="B519" s="10">
        <f>_xlfn.XLOOKUP(orders!$A519,orders!$A$2:$A$1001,orders!$B$2:$B$1001,,0)</f>
        <v>44678</v>
      </c>
      <c r="C519">
        <f>_xlfn.XLOOKUP(B519,orders!$B$2:$B$1001,orders!$M$2:$M$1001,,0)</f>
        <v>136.61999999999998</v>
      </c>
      <c r="F519" t="str">
        <v>IPA-94170-889</v>
      </c>
      <c r="G519" s="10">
        <v>43803</v>
      </c>
      <c r="H519">
        <v>204.92999999999995</v>
      </c>
      <c r="I519" s="10"/>
    </row>
    <row r="520" spans="1:9" x14ac:dyDescent="0.35">
      <c r="A520" t="str">
        <f>_xlfn.XLOOKUP(orders!$A520,orders!$A$2:$A$1001,orders!$A$2:$A$1001,,0)</f>
        <v>JBE-92943-643</v>
      </c>
      <c r="B520" s="10">
        <f>_xlfn.XLOOKUP(orders!$A520,orders!$A$2:$A$1001,orders!$B$2:$B$1001,,0)</f>
        <v>44194</v>
      </c>
      <c r="C520">
        <f>_xlfn.XLOOKUP(B520,orders!$B$2:$B$1001,orders!$M$2:$M$1001,,0)</f>
        <v>139.72499999999999</v>
      </c>
      <c r="F520" t="str">
        <v>YQL-63755-365</v>
      </c>
      <c r="G520" s="10">
        <v>44043</v>
      </c>
      <c r="H520">
        <v>148.92499999999998</v>
      </c>
      <c r="I520" s="10"/>
    </row>
    <row r="521" spans="1:9" x14ac:dyDescent="0.35">
      <c r="A521" t="str">
        <f>_xlfn.XLOOKUP(orders!$A521,orders!$A$2:$A$1001,orders!$A$2:$A$1001,,0)</f>
        <v>ZIL-34948-499</v>
      </c>
      <c r="B521" s="10">
        <f>_xlfn.XLOOKUP(orders!$A521,orders!$A$2:$A$1001,orders!$B$2:$B$1001,,0)</f>
        <v>44026</v>
      </c>
      <c r="C521">
        <f>_xlfn.XLOOKUP(B521,orders!$B$2:$B$1001,orders!$M$2:$M$1001,,0)</f>
        <v>11.25</v>
      </c>
      <c r="F521" t="str">
        <v>RKW-81145-984</v>
      </c>
      <c r="G521" s="10">
        <v>43535</v>
      </c>
      <c r="H521">
        <v>47.55</v>
      </c>
      <c r="I521" s="10"/>
    </row>
    <row r="522" spans="1:9" x14ac:dyDescent="0.35">
      <c r="A522" t="str">
        <f>_xlfn.XLOOKUP(orders!$A522,orders!$A$2:$A$1001,orders!$A$2:$A$1001,,0)</f>
        <v>JSU-23781-256</v>
      </c>
      <c r="B522" s="10">
        <f>_xlfn.XLOOKUP(orders!$A522,orders!$A$2:$A$1001,orders!$B$2:$B$1001,,0)</f>
        <v>44446</v>
      </c>
      <c r="C522">
        <f>_xlfn.XLOOKUP(B522,orders!$B$2:$B$1001,orders!$M$2:$M$1001,,0)</f>
        <v>3.8849999999999998</v>
      </c>
      <c r="F522" t="str">
        <v>MBT-23379-866</v>
      </c>
      <c r="G522" s="10">
        <v>44691</v>
      </c>
      <c r="H522">
        <v>79.25</v>
      </c>
      <c r="I522" s="10"/>
    </row>
    <row r="523" spans="1:9" x14ac:dyDescent="0.35">
      <c r="A523" t="str">
        <f>_xlfn.XLOOKUP(orders!$A523,orders!$A$2:$A$1001,orders!$A$2:$A$1001,,0)</f>
        <v>JSU-23781-256</v>
      </c>
      <c r="B523" s="10">
        <f>_xlfn.XLOOKUP(orders!$A523,orders!$A$2:$A$1001,orders!$B$2:$B$1001,,0)</f>
        <v>44446</v>
      </c>
      <c r="C523">
        <f>_xlfn.XLOOKUP(B523,orders!$B$2:$B$1001,orders!$M$2:$M$1001,,0)</f>
        <v>3.8849999999999998</v>
      </c>
      <c r="F523" t="str">
        <v>GEJ-39834-935</v>
      </c>
      <c r="G523" s="10">
        <v>44555</v>
      </c>
      <c r="H523">
        <v>26.19</v>
      </c>
      <c r="I523" s="10"/>
    </row>
    <row r="524" spans="1:9" x14ac:dyDescent="0.35">
      <c r="A524" t="str">
        <f>_xlfn.XLOOKUP(orders!$A524,orders!$A$2:$A$1001,orders!$A$2:$A$1001,,0)</f>
        <v>VPX-44956-367</v>
      </c>
      <c r="B524" s="10">
        <f>_xlfn.XLOOKUP(orders!$A524,orders!$A$2:$A$1001,orders!$B$2:$B$1001,,0)</f>
        <v>43625</v>
      </c>
      <c r="C524">
        <f>_xlfn.XLOOKUP(B524,orders!$B$2:$B$1001,orders!$M$2:$M$1001,,0)</f>
        <v>29.849999999999998</v>
      </c>
      <c r="F524" t="str">
        <v>KRW-91640-596</v>
      </c>
      <c r="G524" s="10">
        <v>44673</v>
      </c>
      <c r="H524">
        <v>21.509999999999998</v>
      </c>
      <c r="I524" s="10"/>
    </row>
    <row r="525" spans="1:9" x14ac:dyDescent="0.35">
      <c r="A525" t="str">
        <f>_xlfn.XLOOKUP(orders!$A525,orders!$A$2:$A$1001,orders!$A$2:$A$1001,,0)</f>
        <v>VTB-46451-959</v>
      </c>
      <c r="B525" s="10">
        <f>_xlfn.XLOOKUP(orders!$A525,orders!$A$2:$A$1001,orders!$B$2:$B$1001,,0)</f>
        <v>44129</v>
      </c>
      <c r="C525">
        <f>_xlfn.XLOOKUP(B525,orders!$B$2:$B$1001,orders!$M$2:$M$1001,,0)</f>
        <v>29.784999999999997</v>
      </c>
      <c r="F525" t="str">
        <v>AOT-70449-651</v>
      </c>
      <c r="G525" s="10">
        <v>44723</v>
      </c>
      <c r="H525">
        <v>102.92499999999998</v>
      </c>
      <c r="I525" s="10"/>
    </row>
    <row r="526" spans="1:9" x14ac:dyDescent="0.35">
      <c r="A526" t="str">
        <f>_xlfn.XLOOKUP(orders!$A526,orders!$A$2:$A$1001,orders!$A$2:$A$1001,,0)</f>
        <v>DNZ-11665-950</v>
      </c>
      <c r="B526" s="10">
        <f>_xlfn.XLOOKUP(orders!$A526,orders!$A$2:$A$1001,orders!$B$2:$B$1001,,0)</f>
        <v>44255</v>
      </c>
      <c r="C526">
        <f>_xlfn.XLOOKUP(B526,orders!$B$2:$B$1001,orders!$M$2:$M$1001,,0)</f>
        <v>72.91</v>
      </c>
      <c r="F526" t="str">
        <v>DGC-21813-731</v>
      </c>
      <c r="G526" s="10">
        <v>44678</v>
      </c>
      <c r="H526">
        <v>136.61999999999998</v>
      </c>
      <c r="I526" s="10"/>
    </row>
    <row r="527" spans="1:9" x14ac:dyDescent="0.35">
      <c r="A527" t="str">
        <f>_xlfn.XLOOKUP(orders!$A527,orders!$A$2:$A$1001,orders!$A$2:$A$1001,,0)</f>
        <v>ITR-54735-364</v>
      </c>
      <c r="B527" s="10">
        <f>_xlfn.XLOOKUP(orders!$A527,orders!$A$2:$A$1001,orders!$B$2:$B$1001,,0)</f>
        <v>44038</v>
      </c>
      <c r="C527">
        <f>_xlfn.XLOOKUP(B527,orders!$B$2:$B$1001,orders!$M$2:$M$1001,,0)</f>
        <v>13.424999999999997</v>
      </c>
      <c r="F527" t="str">
        <v>JBE-92943-643</v>
      </c>
      <c r="G527" s="10">
        <v>44194</v>
      </c>
      <c r="H527">
        <v>139.72499999999999</v>
      </c>
      <c r="I527" s="10"/>
    </row>
    <row r="528" spans="1:9" x14ac:dyDescent="0.35">
      <c r="A528" t="str">
        <f>_xlfn.XLOOKUP(orders!$A528,orders!$A$2:$A$1001,orders!$A$2:$A$1001,,0)</f>
        <v>YDS-02797-307</v>
      </c>
      <c r="B528" s="10">
        <f>_xlfn.XLOOKUP(orders!$A528,orders!$A$2:$A$1001,orders!$B$2:$B$1001,,0)</f>
        <v>44717</v>
      </c>
      <c r="C528">
        <f>_xlfn.XLOOKUP(B528,orders!$B$2:$B$1001,orders!$M$2:$M$1001,,0)</f>
        <v>126.49999999999999</v>
      </c>
      <c r="F528" t="str">
        <v>ZIL-34948-499</v>
      </c>
      <c r="G528" s="10">
        <v>44026</v>
      </c>
      <c r="H528">
        <v>11.25</v>
      </c>
      <c r="I528" s="10"/>
    </row>
    <row r="529" spans="1:9" x14ac:dyDescent="0.35">
      <c r="A529" t="str">
        <f>_xlfn.XLOOKUP(orders!$A529,orders!$A$2:$A$1001,orders!$A$2:$A$1001,,0)</f>
        <v>BPG-68988-842</v>
      </c>
      <c r="B529" s="10">
        <f>_xlfn.XLOOKUP(orders!$A529,orders!$A$2:$A$1001,orders!$B$2:$B$1001,,0)</f>
        <v>43517</v>
      </c>
      <c r="C529">
        <f>_xlfn.XLOOKUP(B529,orders!$B$2:$B$1001,orders!$M$2:$M$1001,,0)</f>
        <v>41.25</v>
      </c>
      <c r="F529" t="str">
        <v>JSU-23781-256</v>
      </c>
      <c r="G529" s="10">
        <v>44446</v>
      </c>
      <c r="H529">
        <v>3.8849999999999998</v>
      </c>
      <c r="I529" s="10"/>
    </row>
    <row r="530" spans="1:9" x14ac:dyDescent="0.35">
      <c r="A530" t="str">
        <f>_xlfn.XLOOKUP(orders!$A530,orders!$A$2:$A$1001,orders!$A$2:$A$1001,,0)</f>
        <v>XZG-51938-658</v>
      </c>
      <c r="B530" s="10">
        <f>_xlfn.XLOOKUP(orders!$A530,orders!$A$2:$A$1001,orders!$B$2:$B$1001,,0)</f>
        <v>43926</v>
      </c>
      <c r="C530">
        <f>_xlfn.XLOOKUP(B530,orders!$B$2:$B$1001,orders!$M$2:$M$1001,,0)</f>
        <v>53.46</v>
      </c>
      <c r="F530" t="str">
        <v>JSU-23781-256</v>
      </c>
      <c r="G530" s="10">
        <v>44446</v>
      </c>
      <c r="H530">
        <v>3.8849999999999998</v>
      </c>
      <c r="I530" s="10"/>
    </row>
    <row r="531" spans="1:9" x14ac:dyDescent="0.35">
      <c r="A531" t="str">
        <f>_xlfn.XLOOKUP(orders!$A531,orders!$A$2:$A$1001,orders!$A$2:$A$1001,,0)</f>
        <v>KAR-24978-271</v>
      </c>
      <c r="B531" s="10">
        <f>_xlfn.XLOOKUP(orders!$A531,orders!$A$2:$A$1001,orders!$B$2:$B$1001,,0)</f>
        <v>43475</v>
      </c>
      <c r="C531">
        <f>_xlfn.XLOOKUP(B531,orders!$B$2:$B$1001,orders!$M$2:$M$1001,,0)</f>
        <v>59.699999999999996</v>
      </c>
      <c r="F531" t="str">
        <v>VPX-44956-367</v>
      </c>
      <c r="G531" s="10">
        <v>43625</v>
      </c>
      <c r="H531">
        <v>29.849999999999998</v>
      </c>
      <c r="I531" s="10"/>
    </row>
    <row r="532" spans="1:9" x14ac:dyDescent="0.35">
      <c r="A532" t="str">
        <f>_xlfn.XLOOKUP(orders!$A532,orders!$A$2:$A$1001,orders!$A$2:$A$1001,,0)</f>
        <v>FQK-28730-361</v>
      </c>
      <c r="B532" s="10">
        <f>_xlfn.XLOOKUP(orders!$A532,orders!$A$2:$A$1001,orders!$B$2:$B$1001,,0)</f>
        <v>44663</v>
      </c>
      <c r="C532">
        <f>_xlfn.XLOOKUP(B532,orders!$B$2:$B$1001,orders!$M$2:$M$1001,,0)</f>
        <v>59.699999999999996</v>
      </c>
      <c r="F532" t="str">
        <v>VTB-46451-959</v>
      </c>
      <c r="G532" s="10">
        <v>44129</v>
      </c>
      <c r="H532">
        <v>29.784999999999997</v>
      </c>
      <c r="I532" s="10"/>
    </row>
    <row r="533" spans="1:9" x14ac:dyDescent="0.35">
      <c r="A533" t="str">
        <f>_xlfn.XLOOKUP(orders!$A533,orders!$A$2:$A$1001,orders!$A$2:$A$1001,,0)</f>
        <v>BGB-67996-089</v>
      </c>
      <c r="B533" s="10">
        <f>_xlfn.XLOOKUP(orders!$A533,orders!$A$2:$A$1001,orders!$B$2:$B$1001,,0)</f>
        <v>44591</v>
      </c>
      <c r="C533">
        <f>_xlfn.XLOOKUP(B533,orders!$B$2:$B$1001,orders!$M$2:$M$1001,,0)</f>
        <v>44.75</v>
      </c>
      <c r="F533" t="str">
        <v>DNZ-11665-950</v>
      </c>
      <c r="G533" s="10">
        <v>44255</v>
      </c>
      <c r="H533">
        <v>72.91</v>
      </c>
      <c r="I533" s="10"/>
    </row>
    <row r="534" spans="1:9" x14ac:dyDescent="0.35">
      <c r="A534" t="str">
        <f>_xlfn.XLOOKUP(orders!$A534,orders!$A$2:$A$1001,orders!$A$2:$A$1001,,0)</f>
        <v>XMC-20620-809</v>
      </c>
      <c r="B534" s="10">
        <f>_xlfn.XLOOKUP(orders!$A534,orders!$A$2:$A$1001,orders!$B$2:$B$1001,,0)</f>
        <v>44330</v>
      </c>
      <c r="C534">
        <f>_xlfn.XLOOKUP(B534,orders!$B$2:$B$1001,orders!$M$2:$M$1001,,0)</f>
        <v>16.5</v>
      </c>
      <c r="F534" t="str">
        <v>ITR-54735-364</v>
      </c>
      <c r="G534" s="10">
        <v>44038</v>
      </c>
      <c r="H534">
        <v>13.424999999999997</v>
      </c>
      <c r="I534" s="10"/>
    </row>
    <row r="535" spans="1:9" x14ac:dyDescent="0.35">
      <c r="A535" t="str">
        <f>_xlfn.XLOOKUP(orders!$A535,orders!$A$2:$A$1001,orders!$A$2:$A$1001,,0)</f>
        <v>ZSO-58292-191</v>
      </c>
      <c r="B535" s="10">
        <f>_xlfn.XLOOKUP(orders!$A535,orders!$A$2:$A$1001,orders!$B$2:$B$1001,,0)</f>
        <v>44724</v>
      </c>
      <c r="C535">
        <f>_xlfn.XLOOKUP(B535,orders!$B$2:$B$1001,orders!$M$2:$M$1001,,0)</f>
        <v>145.82</v>
      </c>
      <c r="F535" t="str">
        <v>YDS-02797-307</v>
      </c>
      <c r="G535" s="10">
        <v>44717</v>
      </c>
      <c r="H535">
        <v>126.49999999999999</v>
      </c>
      <c r="I535" s="10"/>
    </row>
    <row r="536" spans="1:9" x14ac:dyDescent="0.35">
      <c r="A536" t="str">
        <f>_xlfn.XLOOKUP(orders!$A536,orders!$A$2:$A$1001,orders!$A$2:$A$1001,,0)</f>
        <v>LWJ-06793-303</v>
      </c>
      <c r="B536" s="10">
        <f>_xlfn.XLOOKUP(orders!$A536,orders!$A$2:$A$1001,orders!$B$2:$B$1001,,0)</f>
        <v>44563</v>
      </c>
      <c r="C536">
        <f>_xlfn.XLOOKUP(B536,orders!$B$2:$B$1001,orders!$M$2:$M$1001,,0)</f>
        <v>3.5849999999999995</v>
      </c>
      <c r="F536" t="str">
        <v>BPG-68988-842</v>
      </c>
      <c r="G536" s="10">
        <v>43517</v>
      </c>
      <c r="H536">
        <v>41.25</v>
      </c>
      <c r="I536" s="10"/>
    </row>
    <row r="537" spans="1:9" x14ac:dyDescent="0.35">
      <c r="A537" t="str">
        <f>_xlfn.XLOOKUP(orders!$A537,orders!$A$2:$A$1001,orders!$A$2:$A$1001,,0)</f>
        <v>FLM-82229-989</v>
      </c>
      <c r="B537" s="10">
        <f>_xlfn.XLOOKUP(orders!$A537,orders!$A$2:$A$1001,orders!$B$2:$B$1001,,0)</f>
        <v>44585</v>
      </c>
      <c r="C537">
        <f>_xlfn.XLOOKUP(B537,orders!$B$2:$B$1001,orders!$M$2:$M$1001,,0)</f>
        <v>9.51</v>
      </c>
      <c r="F537" t="str">
        <v>XZG-51938-658</v>
      </c>
      <c r="G537" s="10">
        <v>43926</v>
      </c>
      <c r="H537">
        <v>53.46</v>
      </c>
      <c r="I537" s="10"/>
    </row>
    <row r="538" spans="1:9" x14ac:dyDescent="0.35">
      <c r="A538" t="str">
        <f>_xlfn.XLOOKUP(orders!$A538,orders!$A$2:$A$1001,orders!$A$2:$A$1001,,0)</f>
        <v>CPV-90280-133</v>
      </c>
      <c r="B538" s="10">
        <f>_xlfn.XLOOKUP(orders!$A538,orders!$A$2:$A$1001,orders!$B$2:$B$1001,,0)</f>
        <v>43544</v>
      </c>
      <c r="C538">
        <f>_xlfn.XLOOKUP(B538,orders!$B$2:$B$1001,orders!$M$2:$M$1001,,0)</f>
        <v>20.25</v>
      </c>
      <c r="F538" t="str">
        <v>KAR-24978-271</v>
      </c>
      <c r="G538" s="10">
        <v>43475</v>
      </c>
      <c r="H538">
        <v>59.699999999999996</v>
      </c>
      <c r="I538" s="10"/>
    </row>
    <row r="539" spans="1:9" x14ac:dyDescent="0.35">
      <c r="A539" t="str">
        <f>_xlfn.XLOOKUP(orders!$A539,orders!$A$2:$A$1001,orders!$A$2:$A$1001,,0)</f>
        <v>OGW-60685-912</v>
      </c>
      <c r="B539" s="10">
        <f>_xlfn.XLOOKUP(orders!$A539,orders!$A$2:$A$1001,orders!$B$2:$B$1001,,0)</f>
        <v>44156</v>
      </c>
      <c r="C539">
        <f>_xlfn.XLOOKUP(B539,orders!$B$2:$B$1001,orders!$M$2:$M$1001,,0)</f>
        <v>27.484999999999996</v>
      </c>
      <c r="F539" t="str">
        <v>FQK-28730-361</v>
      </c>
      <c r="G539" s="10">
        <v>44663</v>
      </c>
      <c r="H539">
        <v>59.699999999999996</v>
      </c>
      <c r="I539" s="10"/>
    </row>
    <row r="540" spans="1:9" x14ac:dyDescent="0.35">
      <c r="A540" t="str">
        <f>_xlfn.XLOOKUP(orders!$A540,orders!$A$2:$A$1001,orders!$A$2:$A$1001,,0)</f>
        <v>DEC-11160-362</v>
      </c>
      <c r="B540" s="10">
        <f>_xlfn.XLOOKUP(orders!$A540,orders!$A$2:$A$1001,orders!$B$2:$B$1001,,0)</f>
        <v>44482</v>
      </c>
      <c r="C540">
        <f>_xlfn.XLOOKUP(B540,orders!$B$2:$B$1001,orders!$M$2:$M$1001,,0)</f>
        <v>28.679999999999996</v>
      </c>
      <c r="F540" t="str">
        <v>BGB-67996-089</v>
      </c>
      <c r="G540" s="10">
        <v>44591</v>
      </c>
      <c r="H540">
        <v>44.75</v>
      </c>
      <c r="I540" s="10"/>
    </row>
    <row r="541" spans="1:9" x14ac:dyDescent="0.35">
      <c r="A541" t="str">
        <f>_xlfn.XLOOKUP(orders!$A541,orders!$A$2:$A$1001,orders!$A$2:$A$1001,,0)</f>
        <v>WCT-07869-499</v>
      </c>
      <c r="B541" s="10">
        <f>_xlfn.XLOOKUP(orders!$A541,orders!$A$2:$A$1001,orders!$B$2:$B$1001,,0)</f>
        <v>44488</v>
      </c>
      <c r="C541">
        <f>_xlfn.XLOOKUP(B541,orders!$B$2:$B$1001,orders!$M$2:$M$1001,,0)</f>
        <v>38.849999999999994</v>
      </c>
      <c r="F541" t="str">
        <v>XMC-20620-809</v>
      </c>
      <c r="G541" s="10">
        <v>44330</v>
      </c>
      <c r="H541">
        <v>16.5</v>
      </c>
      <c r="I541" s="10"/>
    </row>
    <row r="542" spans="1:9" x14ac:dyDescent="0.35">
      <c r="A542" t="str">
        <f>_xlfn.XLOOKUP(orders!$A542,orders!$A$2:$A$1001,orders!$A$2:$A$1001,,0)</f>
        <v>FHD-89872-325</v>
      </c>
      <c r="B542" s="10">
        <f>_xlfn.XLOOKUP(orders!$A542,orders!$A$2:$A$1001,orders!$B$2:$B$1001,,0)</f>
        <v>43584</v>
      </c>
      <c r="C542">
        <f>_xlfn.XLOOKUP(B542,orders!$B$2:$B$1001,orders!$M$2:$M$1001,,0)</f>
        <v>63.4</v>
      </c>
      <c r="F542" t="str">
        <v>ZSO-58292-191</v>
      </c>
      <c r="G542" s="10">
        <v>44724</v>
      </c>
      <c r="H542">
        <v>145.82</v>
      </c>
      <c r="I542" s="10"/>
    </row>
    <row r="543" spans="1:9" x14ac:dyDescent="0.35">
      <c r="A543" t="str">
        <f>_xlfn.XLOOKUP(orders!$A543,orders!$A$2:$A$1001,orders!$A$2:$A$1001,,0)</f>
        <v>AZF-45991-584</v>
      </c>
      <c r="B543" s="10">
        <f>_xlfn.XLOOKUP(orders!$A543,orders!$A$2:$A$1001,orders!$B$2:$B$1001,,0)</f>
        <v>43750</v>
      </c>
      <c r="C543">
        <f>_xlfn.XLOOKUP(B543,orders!$B$2:$B$1001,orders!$M$2:$M$1001,,0)</f>
        <v>22.884999999999998</v>
      </c>
      <c r="F543" t="str">
        <v>LWJ-06793-303</v>
      </c>
      <c r="G543" s="10">
        <v>44563</v>
      </c>
      <c r="H543">
        <v>3.5849999999999995</v>
      </c>
      <c r="I543" s="10"/>
    </row>
    <row r="544" spans="1:9" x14ac:dyDescent="0.35">
      <c r="A544" t="str">
        <f>_xlfn.XLOOKUP(orders!$A544,orders!$A$2:$A$1001,orders!$A$2:$A$1001,,0)</f>
        <v>MDG-14481-513</v>
      </c>
      <c r="B544" s="10">
        <f>_xlfn.XLOOKUP(orders!$A544,orders!$A$2:$A$1001,orders!$B$2:$B$1001,,0)</f>
        <v>44335</v>
      </c>
      <c r="C544">
        <f>_xlfn.XLOOKUP(B544,orders!$B$2:$B$1001,orders!$M$2:$M$1001,,0)</f>
        <v>103.49999999999999</v>
      </c>
      <c r="F544" t="str">
        <v>FLM-82229-989</v>
      </c>
      <c r="G544" s="10">
        <v>44585</v>
      </c>
      <c r="H544">
        <v>9.51</v>
      </c>
      <c r="I544" s="10"/>
    </row>
    <row r="545" spans="1:9" x14ac:dyDescent="0.35">
      <c r="A545" t="str">
        <f>_xlfn.XLOOKUP(orders!$A545,orders!$A$2:$A$1001,orders!$A$2:$A$1001,,0)</f>
        <v>OFN-49424-848</v>
      </c>
      <c r="B545" s="10">
        <f>_xlfn.XLOOKUP(orders!$A545,orders!$A$2:$A$1001,orders!$B$2:$B$1001,,0)</f>
        <v>44380</v>
      </c>
      <c r="C545">
        <f>_xlfn.XLOOKUP(B545,orders!$B$2:$B$1001,orders!$M$2:$M$1001,,0)</f>
        <v>54.969999999999992</v>
      </c>
      <c r="F545" t="str">
        <v>CPV-90280-133</v>
      </c>
      <c r="G545" s="10">
        <v>43544</v>
      </c>
      <c r="H545">
        <v>20.25</v>
      </c>
      <c r="I545" s="10"/>
    </row>
    <row r="546" spans="1:9" x14ac:dyDescent="0.35">
      <c r="A546" t="str">
        <f>_xlfn.XLOOKUP(orders!$A546,orders!$A$2:$A$1001,orders!$A$2:$A$1001,,0)</f>
        <v>NFA-03411-746</v>
      </c>
      <c r="B546" s="10">
        <f>_xlfn.XLOOKUP(orders!$A546,orders!$A$2:$A$1001,orders!$B$2:$B$1001,,0)</f>
        <v>43869</v>
      </c>
      <c r="C546">
        <f>_xlfn.XLOOKUP(B546,orders!$B$2:$B$1001,orders!$M$2:$M$1001,,0)</f>
        <v>5.97</v>
      </c>
      <c r="F546" t="str">
        <v>OGW-60685-912</v>
      </c>
      <c r="G546" s="10">
        <v>44156</v>
      </c>
      <c r="H546">
        <v>27.484999999999996</v>
      </c>
      <c r="I546" s="10"/>
    </row>
    <row r="547" spans="1:9" x14ac:dyDescent="0.35">
      <c r="A547" t="str">
        <f>_xlfn.XLOOKUP(orders!$A547,orders!$A$2:$A$1001,orders!$A$2:$A$1001,,0)</f>
        <v>CYM-74988-450</v>
      </c>
      <c r="B547" s="10">
        <f>_xlfn.XLOOKUP(orders!$A547,orders!$A$2:$A$1001,orders!$B$2:$B$1001,,0)</f>
        <v>44120</v>
      </c>
      <c r="C547">
        <f>_xlfn.XLOOKUP(B547,orders!$B$2:$B$1001,orders!$M$2:$M$1001,,0)</f>
        <v>109.93999999999998</v>
      </c>
      <c r="F547" t="str">
        <v>DEC-11160-362</v>
      </c>
      <c r="G547" s="10">
        <v>44482</v>
      </c>
      <c r="H547">
        <v>28.679999999999996</v>
      </c>
      <c r="I547" s="10"/>
    </row>
    <row r="548" spans="1:9" x14ac:dyDescent="0.35">
      <c r="A548" t="str">
        <f>_xlfn.XLOOKUP(orders!$A548,orders!$A$2:$A$1001,orders!$A$2:$A$1001,,0)</f>
        <v>WTV-24996-658</v>
      </c>
      <c r="B548" s="10">
        <f>_xlfn.XLOOKUP(orders!$A548,orders!$A$2:$A$1001,orders!$B$2:$B$1001,,0)</f>
        <v>44127</v>
      </c>
      <c r="C548">
        <f>_xlfn.XLOOKUP(B548,orders!$B$2:$B$1001,orders!$M$2:$M$1001,,0)</f>
        <v>83.835000000000008</v>
      </c>
      <c r="F548" t="str">
        <v>WCT-07869-499</v>
      </c>
      <c r="G548" s="10">
        <v>44488</v>
      </c>
      <c r="H548">
        <v>38.849999999999994</v>
      </c>
      <c r="I548" s="10"/>
    </row>
    <row r="549" spans="1:9" x14ac:dyDescent="0.35">
      <c r="A549" t="str">
        <f>_xlfn.XLOOKUP(orders!$A549,orders!$A$2:$A$1001,orders!$A$2:$A$1001,,0)</f>
        <v>DSL-69915-544</v>
      </c>
      <c r="B549" s="10">
        <f>_xlfn.XLOOKUP(orders!$A549,orders!$A$2:$A$1001,orders!$B$2:$B$1001,,0)</f>
        <v>44265</v>
      </c>
      <c r="C549">
        <f>_xlfn.XLOOKUP(B549,orders!$B$2:$B$1001,orders!$M$2:$M$1001,,0)</f>
        <v>14.339999999999998</v>
      </c>
      <c r="F549" t="str">
        <v>FHD-89872-325</v>
      </c>
      <c r="G549" s="10">
        <v>43584</v>
      </c>
      <c r="H549">
        <v>63.4</v>
      </c>
      <c r="I549" s="10"/>
    </row>
    <row r="550" spans="1:9" x14ac:dyDescent="0.35">
      <c r="A550" t="str">
        <f>_xlfn.XLOOKUP(orders!$A550,orders!$A$2:$A$1001,orders!$A$2:$A$1001,,0)</f>
        <v>NBT-35757-542</v>
      </c>
      <c r="B550" s="10">
        <f>_xlfn.XLOOKUP(orders!$A550,orders!$A$2:$A$1001,orders!$B$2:$B$1001,,0)</f>
        <v>44384</v>
      </c>
      <c r="C550">
        <f>_xlfn.XLOOKUP(B550,orders!$B$2:$B$1001,orders!$M$2:$M$1001,,0)</f>
        <v>35.849999999999994</v>
      </c>
      <c r="F550" t="str">
        <v>AZF-45991-584</v>
      </c>
      <c r="G550" s="10">
        <v>43750</v>
      </c>
      <c r="H550">
        <v>22.884999999999998</v>
      </c>
      <c r="I550" s="10"/>
    </row>
    <row r="551" spans="1:9" x14ac:dyDescent="0.35">
      <c r="A551" t="str">
        <f>_xlfn.XLOOKUP(orders!$A551,orders!$A$2:$A$1001,orders!$A$2:$A$1001,,0)</f>
        <v>OYU-25085-528</v>
      </c>
      <c r="B551" s="10">
        <f>_xlfn.XLOOKUP(orders!$A551,orders!$A$2:$A$1001,orders!$B$2:$B$1001,,0)</f>
        <v>44232</v>
      </c>
      <c r="C551">
        <f>_xlfn.XLOOKUP(B551,orders!$B$2:$B$1001,orders!$M$2:$M$1001,,0)</f>
        <v>38.849999999999994</v>
      </c>
      <c r="F551" t="str">
        <v>MDG-14481-513</v>
      </c>
      <c r="G551" s="10">
        <v>44335</v>
      </c>
      <c r="H551">
        <v>103.49999999999999</v>
      </c>
      <c r="I551" s="10"/>
    </row>
    <row r="552" spans="1:9" x14ac:dyDescent="0.35">
      <c r="A552" t="str">
        <f>_xlfn.XLOOKUP(orders!$A552,orders!$A$2:$A$1001,orders!$A$2:$A$1001,,0)</f>
        <v>XCG-07109-195</v>
      </c>
      <c r="B552" s="10">
        <f>_xlfn.XLOOKUP(orders!$A552,orders!$A$2:$A$1001,orders!$B$2:$B$1001,,0)</f>
        <v>44176</v>
      </c>
      <c r="C552">
        <f>_xlfn.XLOOKUP(B552,orders!$B$2:$B$1001,orders!$M$2:$M$1001,,0)</f>
        <v>23.31</v>
      </c>
      <c r="F552" t="str">
        <v>OFN-49424-848</v>
      </c>
      <c r="G552" s="10">
        <v>44380</v>
      </c>
      <c r="H552">
        <v>54.969999999999992</v>
      </c>
      <c r="I552" s="10"/>
    </row>
    <row r="553" spans="1:9" x14ac:dyDescent="0.35">
      <c r="A553" t="str">
        <f>_xlfn.XLOOKUP(orders!$A553,orders!$A$2:$A$1001,orders!$A$2:$A$1001,,0)</f>
        <v>YZA-25234-630</v>
      </c>
      <c r="B553" s="10">
        <f>_xlfn.XLOOKUP(orders!$A553,orders!$A$2:$A$1001,orders!$B$2:$B$1001,,0)</f>
        <v>44694</v>
      </c>
      <c r="C553">
        <f>_xlfn.XLOOKUP(B553,orders!$B$2:$B$1001,orders!$M$2:$M$1001,,0)</f>
        <v>29.784999999999997</v>
      </c>
      <c r="F553" t="str">
        <v>NFA-03411-746</v>
      </c>
      <c r="G553" s="10">
        <v>43869</v>
      </c>
      <c r="H553">
        <v>5.97</v>
      </c>
      <c r="I553" s="10"/>
    </row>
    <row r="554" spans="1:9" x14ac:dyDescent="0.35">
      <c r="A554" t="str">
        <f>_xlfn.XLOOKUP(orders!$A554,orders!$A$2:$A$1001,orders!$A$2:$A$1001,,0)</f>
        <v>OKU-29966-417</v>
      </c>
      <c r="B554" s="10">
        <f>_xlfn.XLOOKUP(orders!$A554,orders!$A$2:$A$1001,orders!$B$2:$B$1001,,0)</f>
        <v>43761</v>
      </c>
      <c r="C554">
        <f>_xlfn.XLOOKUP(B554,orders!$B$2:$B$1001,orders!$M$2:$M$1001,,0)</f>
        <v>17.82</v>
      </c>
      <c r="F554" t="str">
        <v>CYM-74988-450</v>
      </c>
      <c r="G554" s="10">
        <v>44120</v>
      </c>
      <c r="H554">
        <v>109.93999999999998</v>
      </c>
      <c r="I554" s="10"/>
    </row>
    <row r="555" spans="1:9" x14ac:dyDescent="0.35">
      <c r="A555" t="str">
        <f>_xlfn.XLOOKUP(orders!$A555,orders!$A$2:$A$1001,orders!$A$2:$A$1001,,0)</f>
        <v>MEX-29350-659</v>
      </c>
      <c r="B555" s="10">
        <f>_xlfn.XLOOKUP(orders!$A555,orders!$A$2:$A$1001,orders!$B$2:$B$1001,,0)</f>
        <v>44085</v>
      </c>
      <c r="C555">
        <f>_xlfn.XLOOKUP(B555,orders!$B$2:$B$1001,orders!$M$2:$M$1001,,0)</f>
        <v>91.539999999999992</v>
      </c>
      <c r="F555" t="str">
        <v>WTV-24996-658</v>
      </c>
      <c r="G555" s="10">
        <v>44127</v>
      </c>
      <c r="H555">
        <v>83.835000000000008</v>
      </c>
      <c r="I555" s="10"/>
    </row>
    <row r="556" spans="1:9" x14ac:dyDescent="0.35">
      <c r="A556" t="str">
        <f>_xlfn.XLOOKUP(orders!$A556,orders!$A$2:$A$1001,orders!$A$2:$A$1001,,0)</f>
        <v>NOY-99738-977</v>
      </c>
      <c r="B556" s="10">
        <f>_xlfn.XLOOKUP(orders!$A556,orders!$A$2:$A$1001,orders!$B$2:$B$1001,,0)</f>
        <v>43737</v>
      </c>
      <c r="C556">
        <f>_xlfn.XLOOKUP(B556,orders!$B$2:$B$1001,orders!$M$2:$M$1001,,0)</f>
        <v>54.969999999999992</v>
      </c>
      <c r="F556" t="str">
        <v>DSL-69915-544</v>
      </c>
      <c r="G556" s="10">
        <v>44265</v>
      </c>
      <c r="H556">
        <v>14.339999999999998</v>
      </c>
      <c r="I556" s="10"/>
    </row>
    <row r="557" spans="1:9" x14ac:dyDescent="0.35">
      <c r="A557" t="str">
        <f>_xlfn.XLOOKUP(orders!$A557,orders!$A$2:$A$1001,orders!$A$2:$A$1001,,0)</f>
        <v>TCR-01064-030</v>
      </c>
      <c r="B557" s="10">
        <f>_xlfn.XLOOKUP(orders!$A557,orders!$A$2:$A$1001,orders!$B$2:$B$1001,,0)</f>
        <v>44258</v>
      </c>
      <c r="C557">
        <f>_xlfn.XLOOKUP(B557,orders!$B$2:$B$1001,orders!$M$2:$M$1001,,0)</f>
        <v>16.11</v>
      </c>
      <c r="F557" t="str">
        <v>NBT-35757-542</v>
      </c>
      <c r="G557" s="10">
        <v>44384</v>
      </c>
      <c r="H557">
        <v>35.849999999999994</v>
      </c>
      <c r="I557" s="10"/>
    </row>
    <row r="558" spans="1:9" x14ac:dyDescent="0.35">
      <c r="A558" t="str">
        <f>_xlfn.XLOOKUP(orders!$A558,orders!$A$2:$A$1001,orders!$A$2:$A$1001,,0)</f>
        <v>YUL-42750-776</v>
      </c>
      <c r="B558" s="10">
        <f>_xlfn.XLOOKUP(orders!$A558,orders!$A$2:$A$1001,orders!$B$2:$B$1001,,0)</f>
        <v>44523</v>
      </c>
      <c r="C558">
        <f>_xlfn.XLOOKUP(B558,orders!$B$2:$B$1001,orders!$M$2:$M$1001,,0)</f>
        <v>58.2</v>
      </c>
      <c r="F558" t="str">
        <v>OYU-25085-528</v>
      </c>
      <c r="G558" s="10">
        <v>44232</v>
      </c>
      <c r="H558">
        <v>38.849999999999994</v>
      </c>
      <c r="I558" s="10"/>
    </row>
    <row r="559" spans="1:9" x14ac:dyDescent="0.35">
      <c r="A559" t="str">
        <f>_xlfn.XLOOKUP(orders!$A559,orders!$A$2:$A$1001,orders!$A$2:$A$1001,,0)</f>
        <v>XQJ-86887-506</v>
      </c>
      <c r="B559" s="10">
        <f>_xlfn.XLOOKUP(orders!$A559,orders!$A$2:$A$1001,orders!$B$2:$B$1001,,0)</f>
        <v>44506</v>
      </c>
      <c r="C559">
        <f>_xlfn.XLOOKUP(B559,orders!$B$2:$B$1001,orders!$M$2:$M$1001,,0)</f>
        <v>59.4</v>
      </c>
      <c r="F559" t="str">
        <v>XCG-07109-195</v>
      </c>
      <c r="G559" s="10">
        <v>44176</v>
      </c>
      <c r="H559">
        <v>23.31</v>
      </c>
      <c r="I559" s="10"/>
    </row>
    <row r="560" spans="1:9" x14ac:dyDescent="0.35">
      <c r="A560" t="str">
        <f>_xlfn.XLOOKUP(orders!$A560,orders!$A$2:$A$1001,orders!$A$2:$A$1001,,0)</f>
        <v>CUN-90044-279</v>
      </c>
      <c r="B560" s="10">
        <f>_xlfn.XLOOKUP(orders!$A560,orders!$A$2:$A$1001,orders!$B$2:$B$1001,,0)</f>
        <v>44225</v>
      </c>
      <c r="C560">
        <f>_xlfn.XLOOKUP(B560,orders!$B$2:$B$1001,orders!$M$2:$M$1001,,0)</f>
        <v>15.54</v>
      </c>
      <c r="F560" t="str">
        <v>YZA-25234-630</v>
      </c>
      <c r="G560" s="10">
        <v>44694</v>
      </c>
      <c r="H560">
        <v>29.784999999999997</v>
      </c>
      <c r="I560" s="10"/>
    </row>
    <row r="561" spans="1:9" x14ac:dyDescent="0.35">
      <c r="A561" t="str">
        <f>_xlfn.XLOOKUP(orders!$A561,orders!$A$2:$A$1001,orders!$A$2:$A$1001,,0)</f>
        <v>ICC-73030-502</v>
      </c>
      <c r="B561" s="10">
        <f>_xlfn.XLOOKUP(orders!$A561,orders!$A$2:$A$1001,orders!$B$2:$B$1001,,0)</f>
        <v>44667</v>
      </c>
      <c r="C561">
        <f>_xlfn.XLOOKUP(B561,orders!$B$2:$B$1001,orders!$M$2:$M$1001,,0)</f>
        <v>38.849999999999994</v>
      </c>
      <c r="F561" t="str">
        <v>OKU-29966-417</v>
      </c>
      <c r="G561" s="10">
        <v>43761</v>
      </c>
      <c r="H561">
        <v>17.82</v>
      </c>
      <c r="I561" s="10"/>
    </row>
    <row r="562" spans="1:9" x14ac:dyDescent="0.35">
      <c r="A562" t="str">
        <f>_xlfn.XLOOKUP(orders!$A562,orders!$A$2:$A$1001,orders!$A$2:$A$1001,,0)</f>
        <v>ADP-04506-084</v>
      </c>
      <c r="B562" s="10">
        <f>_xlfn.XLOOKUP(orders!$A562,orders!$A$2:$A$1001,orders!$B$2:$B$1001,,0)</f>
        <v>44401</v>
      </c>
      <c r="C562">
        <f>_xlfn.XLOOKUP(B562,orders!$B$2:$B$1001,orders!$M$2:$M$1001,,0)</f>
        <v>189.74999999999997</v>
      </c>
      <c r="F562" t="str">
        <v>MEX-29350-659</v>
      </c>
      <c r="G562" s="10">
        <v>44085</v>
      </c>
      <c r="H562">
        <v>91.539999999999992</v>
      </c>
      <c r="I562" s="10"/>
    </row>
    <row r="563" spans="1:9" x14ac:dyDescent="0.35">
      <c r="A563" t="str">
        <f>_xlfn.XLOOKUP(orders!$A563,orders!$A$2:$A$1001,orders!$A$2:$A$1001,,0)</f>
        <v>PNU-22150-408</v>
      </c>
      <c r="B563" s="10">
        <f>_xlfn.XLOOKUP(orders!$A563,orders!$A$2:$A$1001,orders!$B$2:$B$1001,,0)</f>
        <v>43688</v>
      </c>
      <c r="C563">
        <f>_xlfn.XLOOKUP(B563,orders!$B$2:$B$1001,orders!$M$2:$M$1001,,0)</f>
        <v>17.91</v>
      </c>
      <c r="F563" t="str">
        <v>NOY-99738-977</v>
      </c>
      <c r="G563" s="10">
        <v>43737</v>
      </c>
      <c r="H563">
        <v>54.969999999999992</v>
      </c>
      <c r="I563" s="10"/>
    </row>
    <row r="564" spans="1:9" x14ac:dyDescent="0.35">
      <c r="A564" t="str">
        <f>_xlfn.XLOOKUP(orders!$A564,orders!$A$2:$A$1001,orders!$A$2:$A$1001,,0)</f>
        <v>VSQ-07182-513</v>
      </c>
      <c r="B564" s="10">
        <f>_xlfn.XLOOKUP(orders!$A564,orders!$A$2:$A$1001,orders!$B$2:$B$1001,,0)</f>
        <v>43669</v>
      </c>
      <c r="C564">
        <f>_xlfn.XLOOKUP(B564,orders!$B$2:$B$1001,orders!$M$2:$M$1001,,0)</f>
        <v>28.53</v>
      </c>
      <c r="F564" t="str">
        <v>TCR-01064-030</v>
      </c>
      <c r="G564" s="10">
        <v>44258</v>
      </c>
      <c r="H564">
        <v>16.11</v>
      </c>
      <c r="I564" s="10"/>
    </row>
    <row r="565" spans="1:9" x14ac:dyDescent="0.35">
      <c r="A565" t="str">
        <f>_xlfn.XLOOKUP(orders!$A565,orders!$A$2:$A$1001,orders!$A$2:$A$1001,,0)</f>
        <v>SPF-31673-217</v>
      </c>
      <c r="B565" s="10">
        <f>_xlfn.XLOOKUP(orders!$A565,orders!$A$2:$A$1001,orders!$B$2:$B$1001,,0)</f>
        <v>43991</v>
      </c>
      <c r="C565">
        <f>_xlfn.XLOOKUP(B565,orders!$B$2:$B$1001,orders!$M$2:$M$1001,,0)</f>
        <v>82.5</v>
      </c>
      <c r="F565" t="str">
        <v>YUL-42750-776</v>
      </c>
      <c r="G565" s="10">
        <v>44523</v>
      </c>
      <c r="H565">
        <v>58.2</v>
      </c>
      <c r="I565" s="10"/>
    </row>
    <row r="566" spans="1:9" x14ac:dyDescent="0.35">
      <c r="A566" t="str">
        <f>_xlfn.XLOOKUP(orders!$A566,orders!$A$2:$A$1001,orders!$A$2:$A$1001,,0)</f>
        <v>NEX-63825-598</v>
      </c>
      <c r="B566" s="10">
        <f>_xlfn.XLOOKUP(orders!$A566,orders!$A$2:$A$1001,orders!$B$2:$B$1001,,0)</f>
        <v>43883</v>
      </c>
      <c r="C566">
        <f>_xlfn.XLOOKUP(B566,orders!$B$2:$B$1001,orders!$M$2:$M$1001,,0)</f>
        <v>8.0549999999999997</v>
      </c>
      <c r="F566" t="str">
        <v>XQJ-86887-506</v>
      </c>
      <c r="G566" s="10">
        <v>44506</v>
      </c>
      <c r="H566">
        <v>59.4</v>
      </c>
      <c r="I566" s="10"/>
    </row>
    <row r="567" spans="1:9" x14ac:dyDescent="0.35">
      <c r="A567" t="str">
        <f>_xlfn.XLOOKUP(orders!$A567,orders!$A$2:$A$1001,orders!$A$2:$A$1001,,0)</f>
        <v>XPG-66112-335</v>
      </c>
      <c r="B567" s="10">
        <f>_xlfn.XLOOKUP(orders!$A567,orders!$A$2:$A$1001,orders!$B$2:$B$1001,,0)</f>
        <v>44031</v>
      </c>
      <c r="C567">
        <f>_xlfn.XLOOKUP(B567,orders!$B$2:$B$1001,orders!$M$2:$M$1001,,0)</f>
        <v>82.339999999999989</v>
      </c>
      <c r="F567" t="str">
        <v>CUN-90044-279</v>
      </c>
      <c r="G567" s="10">
        <v>44225</v>
      </c>
      <c r="H567">
        <v>15.54</v>
      </c>
      <c r="I567" s="10"/>
    </row>
    <row r="568" spans="1:9" x14ac:dyDescent="0.35">
      <c r="A568" t="str">
        <f>_xlfn.XLOOKUP(orders!$A568,orders!$A$2:$A$1001,orders!$A$2:$A$1001,,0)</f>
        <v>NSQ-72210-345</v>
      </c>
      <c r="B568" s="10">
        <f>_xlfn.XLOOKUP(orders!$A568,orders!$A$2:$A$1001,orders!$B$2:$B$1001,,0)</f>
        <v>44459</v>
      </c>
      <c r="C568">
        <f>_xlfn.XLOOKUP(B568,orders!$B$2:$B$1001,orders!$M$2:$M$1001,,0)</f>
        <v>20.25</v>
      </c>
      <c r="F568" t="str">
        <v>ICC-73030-502</v>
      </c>
      <c r="G568" s="10">
        <v>44667</v>
      </c>
      <c r="H568">
        <v>38.849999999999994</v>
      </c>
      <c r="I568" s="10"/>
    </row>
    <row r="569" spans="1:9" x14ac:dyDescent="0.35">
      <c r="A569" t="str">
        <f>_xlfn.XLOOKUP(orders!$A569,orders!$A$2:$A$1001,orders!$A$2:$A$1001,,0)</f>
        <v>XRR-28376-277</v>
      </c>
      <c r="B569" s="10">
        <f>_xlfn.XLOOKUP(orders!$A569,orders!$A$2:$A$1001,orders!$B$2:$B$1001,,0)</f>
        <v>44318</v>
      </c>
      <c r="C569">
        <f>_xlfn.XLOOKUP(B569,orders!$B$2:$B$1001,orders!$M$2:$M$1001,,0)</f>
        <v>164.90999999999997</v>
      </c>
      <c r="F569" t="str">
        <v>ADP-04506-084</v>
      </c>
      <c r="G569" s="10">
        <v>44401</v>
      </c>
      <c r="H569">
        <v>189.74999999999997</v>
      </c>
      <c r="I569" s="10"/>
    </row>
    <row r="570" spans="1:9" x14ac:dyDescent="0.35">
      <c r="A570" t="str">
        <f>_xlfn.XLOOKUP(orders!$A570,orders!$A$2:$A$1001,orders!$A$2:$A$1001,,0)</f>
        <v>WHQ-25197-475</v>
      </c>
      <c r="B570" s="10">
        <f>_xlfn.XLOOKUP(orders!$A570,orders!$A$2:$A$1001,orders!$B$2:$B$1001,,0)</f>
        <v>44526</v>
      </c>
      <c r="C570">
        <f>_xlfn.XLOOKUP(B570,orders!$B$2:$B$1001,orders!$M$2:$M$1001,,0)</f>
        <v>19.02</v>
      </c>
      <c r="F570" t="str">
        <v>PNU-22150-408</v>
      </c>
      <c r="G570" s="10">
        <v>43688</v>
      </c>
      <c r="H570">
        <v>17.91</v>
      </c>
      <c r="I570" s="10"/>
    </row>
    <row r="571" spans="1:9" x14ac:dyDescent="0.35">
      <c r="A571" t="str">
        <f>_xlfn.XLOOKUP(orders!$A571,orders!$A$2:$A$1001,orders!$A$2:$A$1001,,0)</f>
        <v>HMB-30634-745</v>
      </c>
      <c r="B571" s="10">
        <f>_xlfn.XLOOKUP(orders!$A571,orders!$A$2:$A$1001,orders!$B$2:$B$1001,,0)</f>
        <v>43879</v>
      </c>
      <c r="C571">
        <f>_xlfn.XLOOKUP(B571,orders!$B$2:$B$1001,orders!$M$2:$M$1001,,0)</f>
        <v>2.9849999999999999</v>
      </c>
      <c r="F571" t="str">
        <v>VSQ-07182-513</v>
      </c>
      <c r="G571" s="10">
        <v>43669</v>
      </c>
      <c r="H571">
        <v>28.53</v>
      </c>
      <c r="I571" s="10"/>
    </row>
    <row r="572" spans="1:9" x14ac:dyDescent="0.35">
      <c r="A572" t="str">
        <f>_xlfn.XLOOKUP(orders!$A572,orders!$A$2:$A$1001,orders!$A$2:$A$1001,,0)</f>
        <v>XTL-68000-371</v>
      </c>
      <c r="B572" s="10">
        <f>_xlfn.XLOOKUP(orders!$A572,orders!$A$2:$A$1001,orders!$B$2:$B$1001,,0)</f>
        <v>43928</v>
      </c>
      <c r="C572">
        <f>_xlfn.XLOOKUP(B572,orders!$B$2:$B$1001,orders!$M$2:$M$1001,,0)</f>
        <v>27</v>
      </c>
      <c r="F572" t="str">
        <v>SPF-31673-217</v>
      </c>
      <c r="G572" s="10">
        <v>43991</v>
      </c>
      <c r="H572">
        <v>82.5</v>
      </c>
      <c r="I572" s="10"/>
    </row>
    <row r="573" spans="1:9" x14ac:dyDescent="0.35">
      <c r="A573" t="str">
        <f>_xlfn.XLOOKUP(orders!$A573,orders!$A$2:$A$1001,orders!$A$2:$A$1001,,0)</f>
        <v>YES-51109-625</v>
      </c>
      <c r="B573" s="10">
        <f>_xlfn.XLOOKUP(orders!$A573,orders!$A$2:$A$1001,orders!$B$2:$B$1001,,0)</f>
        <v>44592</v>
      </c>
      <c r="C573">
        <f>_xlfn.XLOOKUP(B573,orders!$B$2:$B$1001,orders!$M$2:$M$1001,,0)</f>
        <v>178.70999999999998</v>
      </c>
      <c r="F573" t="str">
        <v>NEX-63825-598</v>
      </c>
      <c r="G573" s="10">
        <v>43883</v>
      </c>
      <c r="H573">
        <v>8.0549999999999997</v>
      </c>
      <c r="I573" s="10"/>
    </row>
    <row r="574" spans="1:9" x14ac:dyDescent="0.35">
      <c r="A574" t="str">
        <f>_xlfn.XLOOKUP(orders!$A574,orders!$A$2:$A$1001,orders!$A$2:$A$1001,,0)</f>
        <v>EAY-89850-211</v>
      </c>
      <c r="B574" s="10">
        <f>_xlfn.XLOOKUP(orders!$A574,orders!$A$2:$A$1001,orders!$B$2:$B$1001,,0)</f>
        <v>43515</v>
      </c>
      <c r="C574">
        <f>_xlfn.XLOOKUP(B574,orders!$B$2:$B$1001,orders!$M$2:$M$1001,,0)</f>
        <v>5.97</v>
      </c>
      <c r="F574" t="str">
        <v>XPG-66112-335</v>
      </c>
      <c r="G574" s="10">
        <v>44031</v>
      </c>
      <c r="H574">
        <v>82.339999999999989</v>
      </c>
      <c r="I574" s="10"/>
    </row>
    <row r="575" spans="1:9" x14ac:dyDescent="0.35">
      <c r="A575" t="str">
        <f>_xlfn.XLOOKUP(orders!$A575,orders!$A$2:$A$1001,orders!$A$2:$A$1001,,0)</f>
        <v>IOQ-84840-827</v>
      </c>
      <c r="B575" s="10">
        <f>_xlfn.XLOOKUP(orders!$A575,orders!$A$2:$A$1001,orders!$B$2:$B$1001,,0)</f>
        <v>43781</v>
      </c>
      <c r="C575">
        <f>_xlfn.XLOOKUP(B575,orders!$B$2:$B$1001,orders!$M$2:$M$1001,,0)</f>
        <v>67.5</v>
      </c>
      <c r="F575" t="str">
        <v>NSQ-72210-345</v>
      </c>
      <c r="G575" s="10">
        <v>44459</v>
      </c>
      <c r="H575">
        <v>20.25</v>
      </c>
      <c r="I575" s="10"/>
    </row>
    <row r="576" spans="1:9" x14ac:dyDescent="0.35">
      <c r="A576" t="str">
        <f>_xlfn.XLOOKUP(orders!$A576,orders!$A$2:$A$1001,orders!$A$2:$A$1001,,0)</f>
        <v>FBD-56220-430</v>
      </c>
      <c r="B576" s="10">
        <f>_xlfn.XLOOKUP(orders!$A576,orders!$A$2:$A$1001,orders!$B$2:$B$1001,,0)</f>
        <v>44697</v>
      </c>
      <c r="C576">
        <f>_xlfn.XLOOKUP(B576,orders!$B$2:$B$1001,orders!$M$2:$M$1001,,0)</f>
        <v>14.339999999999998</v>
      </c>
      <c r="F576" t="str">
        <v>XRR-28376-277</v>
      </c>
      <c r="G576" s="10">
        <v>44318</v>
      </c>
      <c r="H576">
        <v>164.90999999999997</v>
      </c>
      <c r="I576" s="10"/>
    </row>
    <row r="577" spans="1:9" x14ac:dyDescent="0.35">
      <c r="A577" t="str">
        <f>_xlfn.XLOOKUP(orders!$A577,orders!$A$2:$A$1001,orders!$A$2:$A$1001,,0)</f>
        <v>COV-52659-202</v>
      </c>
      <c r="B577" s="10">
        <f>_xlfn.XLOOKUP(orders!$A577,orders!$A$2:$A$1001,orders!$B$2:$B$1001,,0)</f>
        <v>44239</v>
      </c>
      <c r="C577">
        <f>_xlfn.XLOOKUP(B577,orders!$B$2:$B$1001,orders!$M$2:$M$1001,,0)</f>
        <v>66.929999999999993</v>
      </c>
      <c r="F577" t="str">
        <v>WHQ-25197-475</v>
      </c>
      <c r="G577" s="10">
        <v>44526</v>
      </c>
      <c r="H577">
        <v>19.02</v>
      </c>
      <c r="I577" s="10"/>
    </row>
    <row r="578" spans="1:9" x14ac:dyDescent="0.35">
      <c r="A578" t="str">
        <f>_xlfn.XLOOKUP(orders!$A578,orders!$A$2:$A$1001,orders!$A$2:$A$1001,,0)</f>
        <v>YUO-76652-814</v>
      </c>
      <c r="B578" s="10">
        <f>_xlfn.XLOOKUP(orders!$A578,orders!$A$2:$A$1001,orders!$B$2:$B$1001,,0)</f>
        <v>44290</v>
      </c>
      <c r="C578">
        <f>_xlfn.XLOOKUP(B578,orders!$B$2:$B$1001,orders!$M$2:$M$1001,,0)</f>
        <v>17.91</v>
      </c>
      <c r="F578" t="str">
        <v>HMB-30634-745</v>
      </c>
      <c r="G578" s="10">
        <v>43879</v>
      </c>
      <c r="H578">
        <v>2.9849999999999999</v>
      </c>
      <c r="I578" s="10"/>
    </row>
    <row r="579" spans="1:9" x14ac:dyDescent="0.35">
      <c r="A579" t="str">
        <f>_xlfn.XLOOKUP(orders!$A579,orders!$A$2:$A$1001,orders!$A$2:$A$1001,,0)</f>
        <v>PBT-36926-102</v>
      </c>
      <c r="B579" s="10">
        <f>_xlfn.XLOOKUP(orders!$A579,orders!$A$2:$A$1001,orders!$B$2:$B$1001,,0)</f>
        <v>44410</v>
      </c>
      <c r="C579">
        <f>_xlfn.XLOOKUP(B579,orders!$B$2:$B$1001,orders!$M$2:$M$1001,,0)</f>
        <v>56.25</v>
      </c>
      <c r="F579" t="str">
        <v>XTL-68000-371</v>
      </c>
      <c r="G579" s="10">
        <v>43928</v>
      </c>
      <c r="H579">
        <v>27</v>
      </c>
      <c r="I579" s="10"/>
    </row>
    <row r="580" spans="1:9" x14ac:dyDescent="0.35">
      <c r="A580" t="str">
        <f>_xlfn.XLOOKUP(orders!$A580,orders!$A$2:$A$1001,orders!$A$2:$A$1001,,0)</f>
        <v>BLV-60087-454</v>
      </c>
      <c r="B580" s="10">
        <f>_xlfn.XLOOKUP(orders!$A580,orders!$A$2:$A$1001,orders!$B$2:$B$1001,,0)</f>
        <v>44720</v>
      </c>
      <c r="C580">
        <f>_xlfn.XLOOKUP(B580,orders!$B$2:$B$1001,orders!$M$2:$M$1001,,0)</f>
        <v>91.539999999999992</v>
      </c>
      <c r="F580" t="str">
        <v>YES-51109-625</v>
      </c>
      <c r="G580" s="10">
        <v>44592</v>
      </c>
      <c r="H580">
        <v>178.70999999999998</v>
      </c>
      <c r="I580" s="10"/>
    </row>
    <row r="581" spans="1:9" x14ac:dyDescent="0.35">
      <c r="A581" t="str">
        <f>_xlfn.XLOOKUP(orders!$A581,orders!$A$2:$A$1001,orders!$A$2:$A$1001,,0)</f>
        <v>BLV-60087-454</v>
      </c>
      <c r="B581" s="10">
        <f>_xlfn.XLOOKUP(orders!$A581,orders!$A$2:$A$1001,orders!$B$2:$B$1001,,0)</f>
        <v>44720</v>
      </c>
      <c r="C581">
        <f>_xlfn.XLOOKUP(B581,orders!$B$2:$B$1001,orders!$M$2:$M$1001,,0)</f>
        <v>91.539999999999992</v>
      </c>
      <c r="F581" t="str">
        <v>EAY-89850-211</v>
      </c>
      <c r="G581" s="10">
        <v>43515</v>
      </c>
      <c r="H581">
        <v>5.97</v>
      </c>
      <c r="I581" s="10"/>
    </row>
    <row r="582" spans="1:9" x14ac:dyDescent="0.35">
      <c r="A582" t="str">
        <f>_xlfn.XLOOKUP(orders!$A582,orders!$A$2:$A$1001,orders!$A$2:$A$1001,,0)</f>
        <v>QYC-63914-195</v>
      </c>
      <c r="B582" s="10">
        <f>_xlfn.XLOOKUP(orders!$A582,orders!$A$2:$A$1001,orders!$B$2:$B$1001,,0)</f>
        <v>43965</v>
      </c>
      <c r="C582">
        <f>_xlfn.XLOOKUP(B582,orders!$B$2:$B$1001,orders!$M$2:$M$1001,,0)</f>
        <v>44.55</v>
      </c>
      <c r="F582" t="str">
        <v>IOQ-84840-827</v>
      </c>
      <c r="G582" s="10">
        <v>43781</v>
      </c>
      <c r="H582">
        <v>67.5</v>
      </c>
      <c r="I582" s="10"/>
    </row>
    <row r="583" spans="1:9" x14ac:dyDescent="0.35">
      <c r="A583" t="str">
        <f>_xlfn.XLOOKUP(orders!$A583,orders!$A$2:$A$1001,orders!$A$2:$A$1001,,0)</f>
        <v>OIB-77163-890</v>
      </c>
      <c r="B583" s="10">
        <f>_xlfn.XLOOKUP(orders!$A583,orders!$A$2:$A$1001,orders!$B$2:$B$1001,,0)</f>
        <v>44190</v>
      </c>
      <c r="C583">
        <f>_xlfn.XLOOKUP(B583,orders!$B$2:$B$1001,orders!$M$2:$M$1001,,0)</f>
        <v>44.55</v>
      </c>
      <c r="F583" t="str">
        <v>FBD-56220-430</v>
      </c>
      <c r="G583" s="10">
        <v>44697</v>
      </c>
      <c r="H583">
        <v>14.339999999999998</v>
      </c>
      <c r="I583" s="10"/>
    </row>
    <row r="584" spans="1:9" x14ac:dyDescent="0.35">
      <c r="A584" t="str">
        <f>_xlfn.XLOOKUP(orders!$A584,orders!$A$2:$A$1001,orders!$A$2:$A$1001,,0)</f>
        <v>SGS-87525-238</v>
      </c>
      <c r="B584" s="10">
        <f>_xlfn.XLOOKUP(orders!$A584,orders!$A$2:$A$1001,orders!$B$2:$B$1001,,0)</f>
        <v>44382</v>
      </c>
      <c r="C584">
        <f>_xlfn.XLOOKUP(B584,orders!$B$2:$B$1001,orders!$M$2:$M$1001,,0)</f>
        <v>60.75</v>
      </c>
      <c r="F584" t="str">
        <v>COV-52659-202</v>
      </c>
      <c r="G584" s="10">
        <v>44239</v>
      </c>
      <c r="H584">
        <v>66.929999999999993</v>
      </c>
      <c r="I584" s="10"/>
    </row>
    <row r="585" spans="1:9" x14ac:dyDescent="0.35">
      <c r="A585" t="str">
        <f>_xlfn.XLOOKUP(orders!$A585,orders!$A$2:$A$1001,orders!$A$2:$A$1001,,0)</f>
        <v>GQR-12490-152</v>
      </c>
      <c r="B585" s="10">
        <f>_xlfn.XLOOKUP(orders!$A585,orders!$A$2:$A$1001,orders!$B$2:$B$1001,,0)</f>
        <v>43538</v>
      </c>
      <c r="C585">
        <f>_xlfn.XLOOKUP(B585,orders!$B$2:$B$1001,orders!$M$2:$M$1001,,0)</f>
        <v>35.64</v>
      </c>
      <c r="F585" t="str">
        <v>YUO-76652-814</v>
      </c>
      <c r="G585" s="10">
        <v>44290</v>
      </c>
      <c r="H585">
        <v>17.91</v>
      </c>
      <c r="I585" s="10"/>
    </row>
    <row r="586" spans="1:9" x14ac:dyDescent="0.35">
      <c r="A586" t="str">
        <f>_xlfn.XLOOKUP(orders!$A586,orders!$A$2:$A$1001,orders!$A$2:$A$1001,,0)</f>
        <v>UOJ-28238-299</v>
      </c>
      <c r="B586" s="10">
        <f>_xlfn.XLOOKUP(orders!$A586,orders!$A$2:$A$1001,orders!$B$2:$B$1001,,0)</f>
        <v>44262</v>
      </c>
      <c r="C586">
        <f>_xlfn.XLOOKUP(B586,orders!$B$2:$B$1001,orders!$M$2:$M$1001,,0)</f>
        <v>21.509999999999998</v>
      </c>
      <c r="F586" t="str">
        <v>PBT-36926-102</v>
      </c>
      <c r="G586" s="10">
        <v>44410</v>
      </c>
      <c r="H586">
        <v>56.25</v>
      </c>
      <c r="I586" s="10"/>
    </row>
    <row r="587" spans="1:9" x14ac:dyDescent="0.35">
      <c r="A587" t="str">
        <f>_xlfn.XLOOKUP(orders!$A587,orders!$A$2:$A$1001,orders!$A$2:$A$1001,,0)</f>
        <v>ETD-58130-674</v>
      </c>
      <c r="B587" s="10">
        <f>_xlfn.XLOOKUP(orders!$A587,orders!$A$2:$A$1001,orders!$B$2:$B$1001,,0)</f>
        <v>44505</v>
      </c>
      <c r="C587">
        <f>_xlfn.XLOOKUP(B587,orders!$B$2:$B$1001,orders!$M$2:$M$1001,,0)</f>
        <v>16.5</v>
      </c>
      <c r="F587" t="str">
        <v>BLV-60087-454</v>
      </c>
      <c r="G587" s="10">
        <v>44720</v>
      </c>
      <c r="H587">
        <v>91.539999999999992</v>
      </c>
      <c r="I587" s="10"/>
    </row>
    <row r="588" spans="1:9" x14ac:dyDescent="0.35">
      <c r="A588" t="str">
        <f>_xlfn.XLOOKUP(orders!$A588,orders!$A$2:$A$1001,orders!$A$2:$A$1001,,0)</f>
        <v>UPF-60123-025</v>
      </c>
      <c r="B588" s="10">
        <f>_xlfn.XLOOKUP(orders!$A588,orders!$A$2:$A$1001,orders!$B$2:$B$1001,,0)</f>
        <v>43867</v>
      </c>
      <c r="C588">
        <f>_xlfn.XLOOKUP(B588,orders!$B$2:$B$1001,orders!$M$2:$M$1001,,0)</f>
        <v>82.454999999999984</v>
      </c>
      <c r="F588" t="str">
        <v>BLV-60087-454</v>
      </c>
      <c r="G588" s="10">
        <v>44720</v>
      </c>
      <c r="H588">
        <v>91.539999999999992</v>
      </c>
      <c r="I588" s="10"/>
    </row>
    <row r="589" spans="1:9" x14ac:dyDescent="0.35">
      <c r="A589" t="str">
        <f>_xlfn.XLOOKUP(orders!$A589,orders!$A$2:$A$1001,orders!$A$2:$A$1001,,0)</f>
        <v>NQS-01613-687</v>
      </c>
      <c r="B589" s="10">
        <f>_xlfn.XLOOKUP(orders!$A589,orders!$A$2:$A$1001,orders!$B$2:$B$1001,,0)</f>
        <v>44267</v>
      </c>
      <c r="C589">
        <f>_xlfn.XLOOKUP(B589,orders!$B$2:$B$1001,orders!$M$2:$M$1001,,0)</f>
        <v>7.77</v>
      </c>
      <c r="F589" t="str">
        <v>QYC-63914-195</v>
      </c>
      <c r="G589" s="10">
        <v>43965</v>
      </c>
      <c r="H589">
        <v>44.55</v>
      </c>
      <c r="I589" s="10"/>
    </row>
    <row r="590" spans="1:9" x14ac:dyDescent="0.35">
      <c r="A590" t="str">
        <f>_xlfn.XLOOKUP(orders!$A590,orders!$A$2:$A$1001,orders!$A$2:$A$1001,,0)</f>
        <v>MGH-36050-573</v>
      </c>
      <c r="B590" s="10">
        <f>_xlfn.XLOOKUP(orders!$A590,orders!$A$2:$A$1001,orders!$B$2:$B$1001,,0)</f>
        <v>44046</v>
      </c>
      <c r="C590">
        <f>_xlfn.XLOOKUP(B590,orders!$B$2:$B$1001,orders!$M$2:$M$1001,,0)</f>
        <v>11.94</v>
      </c>
      <c r="F590" t="str">
        <v>OIB-77163-890</v>
      </c>
      <c r="G590" s="10">
        <v>44190</v>
      </c>
      <c r="H590">
        <v>44.55</v>
      </c>
      <c r="I590" s="10"/>
    </row>
    <row r="591" spans="1:9" x14ac:dyDescent="0.35">
      <c r="A591" t="str">
        <f>_xlfn.XLOOKUP(orders!$A591,orders!$A$2:$A$1001,orders!$A$2:$A$1001,,0)</f>
        <v>UVF-59322-459</v>
      </c>
      <c r="B591" s="10">
        <f>_xlfn.XLOOKUP(orders!$A591,orders!$A$2:$A$1001,orders!$B$2:$B$1001,,0)</f>
        <v>43671</v>
      </c>
      <c r="C591">
        <f>_xlfn.XLOOKUP(B591,orders!$B$2:$B$1001,orders!$M$2:$M$1001,,0)</f>
        <v>47.55</v>
      </c>
      <c r="F591" t="str">
        <v>SGS-87525-238</v>
      </c>
      <c r="G591" s="10">
        <v>44382</v>
      </c>
      <c r="H591">
        <v>60.75</v>
      </c>
      <c r="I591" s="10"/>
    </row>
    <row r="592" spans="1:9" x14ac:dyDescent="0.35">
      <c r="A592" t="str">
        <f>_xlfn.XLOOKUP(orders!$A592,orders!$A$2:$A$1001,orders!$A$2:$A$1001,,0)</f>
        <v>VET-41158-896</v>
      </c>
      <c r="B592" s="10">
        <f>_xlfn.XLOOKUP(orders!$A592,orders!$A$2:$A$1001,orders!$B$2:$B$1001,,0)</f>
        <v>43950</v>
      </c>
      <c r="C592">
        <f>_xlfn.XLOOKUP(B592,orders!$B$2:$B$1001,orders!$M$2:$M$1001,,0)</f>
        <v>63.249999999999993</v>
      </c>
      <c r="F592" t="str">
        <v>GQR-12490-152</v>
      </c>
      <c r="G592" s="10">
        <v>43538</v>
      </c>
      <c r="H592">
        <v>35.64</v>
      </c>
      <c r="I592" s="10"/>
    </row>
    <row r="593" spans="1:9" x14ac:dyDescent="0.35">
      <c r="A593" t="str">
        <f>_xlfn.XLOOKUP(orders!$A593,orders!$A$2:$A$1001,orders!$A$2:$A$1001,,0)</f>
        <v>XYL-52196-459</v>
      </c>
      <c r="B593" s="10">
        <f>_xlfn.XLOOKUP(orders!$A593,orders!$A$2:$A$1001,orders!$B$2:$B$1001,,0)</f>
        <v>43587</v>
      </c>
      <c r="C593">
        <f>_xlfn.XLOOKUP(B593,orders!$B$2:$B$1001,orders!$M$2:$M$1001,,0)</f>
        <v>8.0549999999999997</v>
      </c>
      <c r="F593" t="str">
        <v>UOJ-28238-299</v>
      </c>
      <c r="G593" s="10">
        <v>44262</v>
      </c>
      <c r="H593">
        <v>21.509999999999998</v>
      </c>
      <c r="I593" s="10"/>
    </row>
    <row r="594" spans="1:9" x14ac:dyDescent="0.35">
      <c r="A594" t="str">
        <f>_xlfn.XLOOKUP(orders!$A594,orders!$A$2:$A$1001,orders!$A$2:$A$1001,,0)</f>
        <v>BPZ-51283-916</v>
      </c>
      <c r="B594" s="10">
        <f>_xlfn.XLOOKUP(orders!$A594,orders!$A$2:$A$1001,orders!$B$2:$B$1001,,0)</f>
        <v>44437</v>
      </c>
      <c r="C594">
        <f>_xlfn.XLOOKUP(B594,orders!$B$2:$B$1001,orders!$M$2:$M$1001,,0)</f>
        <v>44.75</v>
      </c>
      <c r="F594" t="str">
        <v>ETD-58130-674</v>
      </c>
      <c r="G594" s="10">
        <v>44505</v>
      </c>
      <c r="H594">
        <v>16.5</v>
      </c>
      <c r="I594" s="10"/>
    </row>
    <row r="595" spans="1:9" x14ac:dyDescent="0.35">
      <c r="A595" t="str">
        <f>_xlfn.XLOOKUP(orders!$A595,orders!$A$2:$A$1001,orders!$A$2:$A$1001,,0)</f>
        <v>VQW-91903-926</v>
      </c>
      <c r="B595" s="10">
        <f>_xlfn.XLOOKUP(orders!$A595,orders!$A$2:$A$1001,orders!$B$2:$B$1001,,0)</f>
        <v>43903</v>
      </c>
      <c r="C595">
        <f>_xlfn.XLOOKUP(B595,orders!$B$2:$B$1001,orders!$M$2:$M$1001,,0)</f>
        <v>27.945</v>
      </c>
      <c r="F595" t="str">
        <v>UPF-60123-025</v>
      </c>
      <c r="G595" s="10">
        <v>43867</v>
      </c>
      <c r="H595">
        <v>82.454999999999984</v>
      </c>
      <c r="I595" s="10"/>
    </row>
    <row r="596" spans="1:9" x14ac:dyDescent="0.35">
      <c r="A596" t="str">
        <f>_xlfn.XLOOKUP(orders!$A596,orders!$A$2:$A$1001,orders!$A$2:$A$1001,,0)</f>
        <v>OLF-77983-457</v>
      </c>
      <c r="B596" s="10">
        <f>_xlfn.XLOOKUP(orders!$A596,orders!$A$2:$A$1001,orders!$B$2:$B$1001,,0)</f>
        <v>43512</v>
      </c>
      <c r="C596">
        <f>_xlfn.XLOOKUP(B596,orders!$B$2:$B$1001,orders!$M$2:$M$1001,,0)</f>
        <v>59.569999999999993</v>
      </c>
      <c r="F596" t="str">
        <v>NQS-01613-687</v>
      </c>
      <c r="G596" s="10">
        <v>44267</v>
      </c>
      <c r="H596">
        <v>7.77</v>
      </c>
      <c r="I596" s="10"/>
    </row>
    <row r="597" spans="1:9" x14ac:dyDescent="0.35">
      <c r="A597" t="str">
        <f>_xlfn.XLOOKUP(orders!$A597,orders!$A$2:$A$1001,orders!$A$2:$A$1001,,0)</f>
        <v>MVI-04946-827</v>
      </c>
      <c r="B597" s="10">
        <f>_xlfn.XLOOKUP(orders!$A597,orders!$A$2:$A$1001,orders!$B$2:$B$1001,,0)</f>
        <v>44527</v>
      </c>
      <c r="C597">
        <f>_xlfn.XLOOKUP(B597,orders!$B$2:$B$1001,orders!$M$2:$M$1001,,0)</f>
        <v>14.85</v>
      </c>
      <c r="F597" t="str">
        <v>MGH-36050-573</v>
      </c>
      <c r="G597" s="10">
        <v>44046</v>
      </c>
      <c r="H597">
        <v>11.94</v>
      </c>
      <c r="I597" s="10"/>
    </row>
    <row r="598" spans="1:9" x14ac:dyDescent="0.35">
      <c r="A598" t="str">
        <f>_xlfn.XLOOKUP(orders!$A598,orders!$A$2:$A$1001,orders!$A$2:$A$1001,,0)</f>
        <v>UOG-94188-104</v>
      </c>
      <c r="B598" s="10">
        <f>_xlfn.XLOOKUP(orders!$A598,orders!$A$2:$A$1001,orders!$B$2:$B$1001,,0)</f>
        <v>44523</v>
      </c>
      <c r="C598">
        <f>_xlfn.XLOOKUP(B598,orders!$B$2:$B$1001,orders!$M$2:$M$1001,,0)</f>
        <v>58.2</v>
      </c>
      <c r="F598" t="str">
        <v>UVF-59322-459</v>
      </c>
      <c r="G598" s="10">
        <v>43671</v>
      </c>
      <c r="H598">
        <v>47.55</v>
      </c>
      <c r="I598" s="10"/>
    </row>
    <row r="599" spans="1:9" x14ac:dyDescent="0.35">
      <c r="A599" t="str">
        <f>_xlfn.XLOOKUP(orders!$A599,orders!$A$2:$A$1001,orders!$A$2:$A$1001,,0)</f>
        <v>DSN-15872-519</v>
      </c>
      <c r="B599" s="10">
        <f>_xlfn.XLOOKUP(orders!$A599,orders!$A$2:$A$1001,orders!$B$2:$B$1001,,0)</f>
        <v>44532</v>
      </c>
      <c r="C599">
        <f>_xlfn.XLOOKUP(B599,orders!$B$2:$B$1001,orders!$M$2:$M$1001,,0)</f>
        <v>145.82</v>
      </c>
      <c r="F599" t="str">
        <v>VET-41158-896</v>
      </c>
      <c r="G599" s="10">
        <v>43950</v>
      </c>
      <c r="H599">
        <v>63.249999999999993</v>
      </c>
      <c r="I599" s="10"/>
    </row>
    <row r="600" spans="1:9" x14ac:dyDescent="0.35">
      <c r="A600" t="str">
        <f>_xlfn.XLOOKUP(orders!$A600,orders!$A$2:$A$1001,orders!$A$2:$A$1001,,0)</f>
        <v>OUQ-73954-002</v>
      </c>
      <c r="B600" s="10">
        <f>_xlfn.XLOOKUP(orders!$A600,orders!$A$2:$A$1001,orders!$B$2:$B$1001,,0)</f>
        <v>43471</v>
      </c>
      <c r="C600">
        <f>_xlfn.XLOOKUP(B600,orders!$B$2:$B$1001,orders!$M$2:$M$1001,,0)</f>
        <v>11.94</v>
      </c>
      <c r="F600" t="str">
        <v>XYL-52196-459</v>
      </c>
      <c r="G600" s="10">
        <v>43587</v>
      </c>
      <c r="H600">
        <v>8.0549999999999997</v>
      </c>
      <c r="I600" s="10"/>
    </row>
    <row r="601" spans="1:9" x14ac:dyDescent="0.35">
      <c r="A601" t="str">
        <f>_xlfn.XLOOKUP(orders!$A601,orders!$A$2:$A$1001,orders!$A$2:$A$1001,,0)</f>
        <v>LGL-16843-667</v>
      </c>
      <c r="B601" s="10">
        <f>_xlfn.XLOOKUP(orders!$A601,orders!$A$2:$A$1001,orders!$B$2:$B$1001,,0)</f>
        <v>44321</v>
      </c>
      <c r="C601">
        <f>_xlfn.XLOOKUP(B601,orders!$B$2:$B$1001,orders!$M$2:$M$1001,,0)</f>
        <v>11.94</v>
      </c>
      <c r="F601" t="str">
        <v>BPZ-51283-916</v>
      </c>
      <c r="G601" s="10">
        <v>44437</v>
      </c>
      <c r="H601">
        <v>44.75</v>
      </c>
      <c r="I601" s="10"/>
    </row>
    <row r="602" spans="1:9" x14ac:dyDescent="0.35">
      <c r="A602" t="str">
        <f>_xlfn.XLOOKUP(orders!$A602,orders!$A$2:$A$1001,orders!$A$2:$A$1001,,0)</f>
        <v>TCC-89722-031</v>
      </c>
      <c r="B602" s="10">
        <f>_xlfn.XLOOKUP(orders!$A602,orders!$A$2:$A$1001,orders!$B$2:$B$1001,,0)</f>
        <v>44492</v>
      </c>
      <c r="C602">
        <f>_xlfn.XLOOKUP(B602,orders!$B$2:$B$1001,orders!$M$2:$M$1001,,0)</f>
        <v>7.77</v>
      </c>
      <c r="F602" t="str">
        <v>VQW-91903-926</v>
      </c>
      <c r="G602" s="10">
        <v>43903</v>
      </c>
      <c r="H602">
        <v>27.945</v>
      </c>
      <c r="I602" s="10"/>
    </row>
    <row r="603" spans="1:9" x14ac:dyDescent="0.35">
      <c r="A603" t="str">
        <f>_xlfn.XLOOKUP(orders!$A603,orders!$A$2:$A$1001,orders!$A$2:$A$1001,,0)</f>
        <v>TRA-79507-007</v>
      </c>
      <c r="B603" s="10">
        <f>_xlfn.XLOOKUP(orders!$A603,orders!$A$2:$A$1001,orders!$B$2:$B$1001,,0)</f>
        <v>43815</v>
      </c>
      <c r="C603">
        <f>_xlfn.XLOOKUP(B603,orders!$B$2:$B$1001,orders!$M$2:$M$1001,,0)</f>
        <v>109.93999999999998</v>
      </c>
      <c r="F603" t="str">
        <v>OLF-77983-457</v>
      </c>
      <c r="G603" s="10">
        <v>43512</v>
      </c>
      <c r="H603">
        <v>59.569999999999993</v>
      </c>
      <c r="I603" s="10"/>
    </row>
    <row r="604" spans="1:9" x14ac:dyDescent="0.35">
      <c r="A604" t="str">
        <f>_xlfn.XLOOKUP(orders!$A604,orders!$A$2:$A$1001,orders!$A$2:$A$1001,,0)</f>
        <v>MZJ-77284-941</v>
      </c>
      <c r="B604" s="10">
        <f>_xlfn.XLOOKUP(orders!$A604,orders!$A$2:$A$1001,orders!$B$2:$B$1001,,0)</f>
        <v>43603</v>
      </c>
      <c r="C604">
        <f>_xlfn.XLOOKUP(B604,orders!$B$2:$B$1001,orders!$M$2:$M$1001,,0)</f>
        <v>22.274999999999999</v>
      </c>
      <c r="F604" t="str">
        <v>MVI-04946-827</v>
      </c>
      <c r="G604" s="10">
        <v>44527</v>
      </c>
      <c r="H604">
        <v>14.85</v>
      </c>
      <c r="I604" s="10"/>
    </row>
    <row r="605" spans="1:9" x14ac:dyDescent="0.35">
      <c r="A605" t="str">
        <f>_xlfn.XLOOKUP(orders!$A605,orders!$A$2:$A$1001,orders!$A$2:$A$1001,,0)</f>
        <v>AXN-57779-891</v>
      </c>
      <c r="B605" s="10">
        <f>_xlfn.XLOOKUP(orders!$A605,orders!$A$2:$A$1001,orders!$B$2:$B$1001,,0)</f>
        <v>43660</v>
      </c>
      <c r="C605">
        <f>_xlfn.XLOOKUP(B605,orders!$B$2:$B$1001,orders!$M$2:$M$1001,,0)</f>
        <v>8.9550000000000001</v>
      </c>
      <c r="F605" t="str">
        <v>UOG-94188-104</v>
      </c>
      <c r="G605" s="10">
        <v>44523</v>
      </c>
      <c r="H605">
        <v>58.2</v>
      </c>
      <c r="I605" s="10"/>
    </row>
    <row r="606" spans="1:9" x14ac:dyDescent="0.35">
      <c r="A606" t="str">
        <f>_xlfn.XLOOKUP(orders!$A606,orders!$A$2:$A$1001,orders!$A$2:$A$1001,,0)</f>
        <v>PJB-15659-994</v>
      </c>
      <c r="B606" s="10">
        <f>_xlfn.XLOOKUP(orders!$A606,orders!$A$2:$A$1001,orders!$B$2:$B$1001,,0)</f>
        <v>44148</v>
      </c>
      <c r="C606">
        <f>_xlfn.XLOOKUP(B606,orders!$B$2:$B$1001,orders!$M$2:$M$1001,,0)</f>
        <v>119.13999999999999</v>
      </c>
      <c r="F606" t="str">
        <v>DSN-15872-519</v>
      </c>
      <c r="G606" s="10">
        <v>44532</v>
      </c>
      <c r="H606">
        <v>145.82</v>
      </c>
      <c r="I606" s="10"/>
    </row>
    <row r="607" spans="1:9" x14ac:dyDescent="0.35">
      <c r="A607" t="str">
        <f>_xlfn.XLOOKUP(orders!$A607,orders!$A$2:$A$1001,orders!$A$2:$A$1001,,0)</f>
        <v>LTS-03470-353</v>
      </c>
      <c r="B607" s="10">
        <f>_xlfn.XLOOKUP(orders!$A607,orders!$A$2:$A$1001,orders!$B$2:$B$1001,,0)</f>
        <v>44028</v>
      </c>
      <c r="C607">
        <f>_xlfn.XLOOKUP(B607,orders!$B$2:$B$1001,orders!$M$2:$M$1001,,0)</f>
        <v>148.92499999999998</v>
      </c>
      <c r="F607" t="str">
        <v>OUQ-73954-002</v>
      </c>
      <c r="G607" s="10">
        <v>43471</v>
      </c>
      <c r="H607">
        <v>11.94</v>
      </c>
      <c r="I607" s="10"/>
    </row>
    <row r="608" spans="1:9" x14ac:dyDescent="0.35">
      <c r="A608" t="str">
        <f>_xlfn.XLOOKUP(orders!$A608,orders!$A$2:$A$1001,orders!$A$2:$A$1001,,0)</f>
        <v>UMM-28497-689</v>
      </c>
      <c r="B608" s="10">
        <f>_xlfn.XLOOKUP(orders!$A608,orders!$A$2:$A$1001,orders!$B$2:$B$1001,,0)</f>
        <v>44138</v>
      </c>
      <c r="C608">
        <f>_xlfn.XLOOKUP(B608,orders!$B$2:$B$1001,orders!$M$2:$M$1001,,0)</f>
        <v>109.36499999999999</v>
      </c>
      <c r="F608" t="str">
        <v>LGL-16843-667</v>
      </c>
      <c r="G608" s="10">
        <v>44321</v>
      </c>
      <c r="H608">
        <v>11.94</v>
      </c>
      <c r="I608" s="10"/>
    </row>
    <row r="609" spans="1:9" x14ac:dyDescent="0.35">
      <c r="A609" t="str">
        <f>_xlfn.XLOOKUP(orders!$A609,orders!$A$2:$A$1001,orders!$A$2:$A$1001,,0)</f>
        <v>MJZ-93232-402</v>
      </c>
      <c r="B609" s="10">
        <f>_xlfn.XLOOKUP(orders!$A609,orders!$A$2:$A$1001,orders!$B$2:$B$1001,,0)</f>
        <v>44640</v>
      </c>
      <c r="C609">
        <f>_xlfn.XLOOKUP(B609,orders!$B$2:$B$1001,orders!$M$2:$M$1001,,0)</f>
        <v>3.645</v>
      </c>
      <c r="F609" t="str">
        <v>TCC-89722-031</v>
      </c>
      <c r="G609" s="10">
        <v>44492</v>
      </c>
      <c r="H609">
        <v>7.77</v>
      </c>
      <c r="I609" s="10"/>
    </row>
    <row r="610" spans="1:9" x14ac:dyDescent="0.35">
      <c r="A610" t="str">
        <f>_xlfn.XLOOKUP(orders!$A610,orders!$A$2:$A$1001,orders!$A$2:$A$1001,,0)</f>
        <v>UHW-74617-126</v>
      </c>
      <c r="B610" s="10">
        <f>_xlfn.XLOOKUP(orders!$A610,orders!$A$2:$A$1001,orders!$B$2:$B$1001,,0)</f>
        <v>44608</v>
      </c>
      <c r="C610">
        <f>_xlfn.XLOOKUP(B610,orders!$B$2:$B$1001,orders!$M$2:$M$1001,,0)</f>
        <v>4.7549999999999999</v>
      </c>
      <c r="F610" t="str">
        <v>TRA-79507-007</v>
      </c>
      <c r="G610" s="10">
        <v>43815</v>
      </c>
      <c r="H610">
        <v>109.93999999999998</v>
      </c>
      <c r="I610" s="10"/>
    </row>
    <row r="611" spans="1:9" x14ac:dyDescent="0.35">
      <c r="A611" t="str">
        <f>_xlfn.XLOOKUP(orders!$A611,orders!$A$2:$A$1001,orders!$A$2:$A$1001,,0)</f>
        <v>RIK-61730-794</v>
      </c>
      <c r="B611" s="10">
        <f>_xlfn.XLOOKUP(orders!$A611,orders!$A$2:$A$1001,orders!$B$2:$B$1001,,0)</f>
        <v>44147</v>
      </c>
      <c r="C611">
        <f>_xlfn.XLOOKUP(B611,orders!$B$2:$B$1001,orders!$M$2:$M$1001,,0)</f>
        <v>26.19</v>
      </c>
      <c r="F611" t="str">
        <v>MZJ-77284-941</v>
      </c>
      <c r="G611" s="10">
        <v>43603</v>
      </c>
      <c r="H611">
        <v>22.274999999999999</v>
      </c>
      <c r="I611" s="10"/>
    </row>
    <row r="612" spans="1:9" x14ac:dyDescent="0.35">
      <c r="A612" t="str">
        <f>_xlfn.XLOOKUP(orders!$A612,orders!$A$2:$A$1001,orders!$A$2:$A$1001,,0)</f>
        <v>IDJ-55379-750</v>
      </c>
      <c r="B612" s="10">
        <f>_xlfn.XLOOKUP(orders!$A612,orders!$A$2:$A$1001,orders!$B$2:$B$1001,,0)</f>
        <v>43743</v>
      </c>
      <c r="C612">
        <f>_xlfn.XLOOKUP(B612,orders!$B$2:$B$1001,orders!$M$2:$M$1001,,0)</f>
        <v>39.799999999999997</v>
      </c>
      <c r="F612" t="str">
        <v>AXN-57779-891</v>
      </c>
      <c r="G612" s="10">
        <v>43660</v>
      </c>
      <c r="H612">
        <v>8.9550000000000001</v>
      </c>
      <c r="I612" s="10"/>
    </row>
    <row r="613" spans="1:9" x14ac:dyDescent="0.35">
      <c r="A613" t="str">
        <f>_xlfn.XLOOKUP(orders!$A613,orders!$A$2:$A$1001,orders!$A$2:$A$1001,,0)</f>
        <v>OHX-11953-965</v>
      </c>
      <c r="B613" s="10">
        <f>_xlfn.XLOOKUP(orders!$A613,orders!$A$2:$A$1001,orders!$B$2:$B$1001,,0)</f>
        <v>43739</v>
      </c>
      <c r="C613">
        <f>_xlfn.XLOOKUP(B613,orders!$B$2:$B$1001,orders!$M$2:$M$1001,,0)</f>
        <v>68.309999999999988</v>
      </c>
      <c r="F613" t="str">
        <v>PJB-15659-994</v>
      </c>
      <c r="G613" s="10">
        <v>44148</v>
      </c>
      <c r="H613">
        <v>119.13999999999999</v>
      </c>
      <c r="I613" s="10"/>
    </row>
    <row r="614" spans="1:9" x14ac:dyDescent="0.35">
      <c r="A614" t="str">
        <f>_xlfn.XLOOKUP(orders!$A614,orders!$A$2:$A$1001,orders!$A$2:$A$1001,,0)</f>
        <v>TVV-42245-088</v>
      </c>
      <c r="B614" s="10">
        <f>_xlfn.XLOOKUP(orders!$A614,orders!$A$2:$A$1001,orders!$B$2:$B$1001,,0)</f>
        <v>43896</v>
      </c>
      <c r="C614">
        <f>_xlfn.XLOOKUP(B614,orders!$B$2:$B$1001,orders!$M$2:$M$1001,,0)</f>
        <v>13.5</v>
      </c>
      <c r="F614" t="str">
        <v>LTS-03470-353</v>
      </c>
      <c r="G614" s="10">
        <v>44028</v>
      </c>
      <c r="H614">
        <v>148.92499999999998</v>
      </c>
      <c r="I614" s="10"/>
    </row>
    <row r="615" spans="1:9" x14ac:dyDescent="0.35">
      <c r="A615" t="str">
        <f>_xlfn.XLOOKUP(orders!$A615,orders!$A$2:$A$1001,orders!$A$2:$A$1001,,0)</f>
        <v>DYP-74337-787</v>
      </c>
      <c r="B615" s="10">
        <f>_xlfn.XLOOKUP(orders!$A615,orders!$A$2:$A$1001,orders!$B$2:$B$1001,,0)</f>
        <v>43761</v>
      </c>
      <c r="C615">
        <f>_xlfn.XLOOKUP(B615,orders!$B$2:$B$1001,orders!$M$2:$M$1001,,0)</f>
        <v>17.82</v>
      </c>
      <c r="F615" t="str">
        <v>UMM-28497-689</v>
      </c>
      <c r="G615" s="10">
        <v>44138</v>
      </c>
      <c r="H615">
        <v>109.36499999999999</v>
      </c>
      <c r="I615" s="10"/>
    </row>
    <row r="616" spans="1:9" x14ac:dyDescent="0.35">
      <c r="A616" t="str">
        <f>_xlfn.XLOOKUP(orders!$A616,orders!$A$2:$A$1001,orders!$A$2:$A$1001,,0)</f>
        <v>OKA-93124-100</v>
      </c>
      <c r="B616" s="10">
        <f>_xlfn.XLOOKUP(orders!$A616,orders!$A$2:$A$1001,orders!$B$2:$B$1001,,0)</f>
        <v>43944</v>
      </c>
      <c r="C616">
        <f>_xlfn.XLOOKUP(B616,orders!$B$2:$B$1001,orders!$M$2:$M$1001,,0)</f>
        <v>29.849999999999998</v>
      </c>
      <c r="F616" t="str">
        <v>MJZ-93232-402</v>
      </c>
      <c r="G616" s="10">
        <v>44640</v>
      </c>
      <c r="H616">
        <v>3.645</v>
      </c>
      <c r="I616" s="10"/>
    </row>
    <row r="617" spans="1:9" x14ac:dyDescent="0.35">
      <c r="A617" t="str">
        <f>_xlfn.XLOOKUP(orders!$A617,orders!$A$2:$A$1001,orders!$A$2:$A$1001,,0)</f>
        <v>IXW-20780-268</v>
      </c>
      <c r="B617" s="10">
        <f>_xlfn.XLOOKUP(orders!$A617,orders!$A$2:$A$1001,orders!$B$2:$B$1001,,0)</f>
        <v>44006</v>
      </c>
      <c r="C617">
        <f>_xlfn.XLOOKUP(B617,orders!$B$2:$B$1001,orders!$M$2:$M$1001,,0)</f>
        <v>72.91</v>
      </c>
      <c r="F617" t="str">
        <v>UHW-74617-126</v>
      </c>
      <c r="G617" s="10">
        <v>44608</v>
      </c>
      <c r="H617">
        <v>4.7549999999999999</v>
      </c>
      <c r="I617" s="10"/>
    </row>
    <row r="618" spans="1:9" x14ac:dyDescent="0.35">
      <c r="A618" t="str">
        <f>_xlfn.XLOOKUP(orders!$A618,orders!$A$2:$A$1001,orders!$A$2:$A$1001,,0)</f>
        <v>NGG-24006-937</v>
      </c>
      <c r="B618" s="10">
        <f>_xlfn.XLOOKUP(orders!$A618,orders!$A$2:$A$1001,orders!$B$2:$B$1001,,0)</f>
        <v>44271</v>
      </c>
      <c r="C618">
        <f>_xlfn.XLOOKUP(B618,orders!$B$2:$B$1001,orders!$M$2:$M$1001,,0)</f>
        <v>72.75</v>
      </c>
      <c r="F618" t="str">
        <v>RIK-61730-794</v>
      </c>
      <c r="G618" s="10">
        <v>44147</v>
      </c>
      <c r="H618">
        <v>26.19</v>
      </c>
      <c r="I618" s="10"/>
    </row>
    <row r="619" spans="1:9" x14ac:dyDescent="0.35">
      <c r="A619" t="str">
        <f>_xlfn.XLOOKUP(orders!$A619,orders!$A$2:$A$1001,orders!$A$2:$A$1001,,0)</f>
        <v>JZC-31180-557</v>
      </c>
      <c r="B619" s="10">
        <f>_xlfn.XLOOKUP(orders!$A619,orders!$A$2:$A$1001,orders!$B$2:$B$1001,,0)</f>
        <v>43928</v>
      </c>
      <c r="C619">
        <f>_xlfn.XLOOKUP(B619,orders!$B$2:$B$1001,orders!$M$2:$M$1001,,0)</f>
        <v>27</v>
      </c>
      <c r="F619" t="str">
        <v>IDJ-55379-750</v>
      </c>
      <c r="G619" s="10">
        <v>43743</v>
      </c>
      <c r="H619">
        <v>39.799999999999997</v>
      </c>
      <c r="I619" s="10"/>
    </row>
    <row r="620" spans="1:9" x14ac:dyDescent="0.35">
      <c r="A620" t="str">
        <f>_xlfn.XLOOKUP(orders!$A620,orders!$A$2:$A$1001,orders!$A$2:$A$1001,,0)</f>
        <v>ZMU-63715-204</v>
      </c>
      <c r="B620" s="10">
        <f>_xlfn.XLOOKUP(orders!$A620,orders!$A$2:$A$1001,orders!$B$2:$B$1001,,0)</f>
        <v>44469</v>
      </c>
      <c r="C620">
        <f>_xlfn.XLOOKUP(B620,orders!$B$2:$B$1001,orders!$M$2:$M$1001,,0)</f>
        <v>72.900000000000006</v>
      </c>
      <c r="F620" t="str">
        <v>OHX-11953-965</v>
      </c>
      <c r="G620" s="10">
        <v>43739</v>
      </c>
      <c r="H620">
        <v>68.309999999999988</v>
      </c>
      <c r="I620" s="10"/>
    </row>
    <row r="621" spans="1:9" x14ac:dyDescent="0.35">
      <c r="A621" t="str">
        <f>_xlfn.XLOOKUP(orders!$A621,orders!$A$2:$A$1001,orders!$A$2:$A$1001,,0)</f>
        <v>GND-08192-056</v>
      </c>
      <c r="B621" s="10">
        <f>_xlfn.XLOOKUP(orders!$A621,orders!$A$2:$A$1001,orders!$B$2:$B$1001,,0)</f>
        <v>44682</v>
      </c>
      <c r="C621">
        <f>_xlfn.XLOOKUP(B621,orders!$B$2:$B$1001,orders!$M$2:$M$1001,,0)</f>
        <v>15.54</v>
      </c>
      <c r="F621" t="str">
        <v>TVV-42245-088</v>
      </c>
      <c r="G621" s="10">
        <v>43896</v>
      </c>
      <c r="H621">
        <v>13.5</v>
      </c>
      <c r="I621" s="10"/>
    </row>
    <row r="622" spans="1:9" x14ac:dyDescent="0.35">
      <c r="A622" t="str">
        <f>_xlfn.XLOOKUP(orders!$A622,orders!$A$2:$A$1001,orders!$A$2:$A$1001,,0)</f>
        <v>RYY-38961-093</v>
      </c>
      <c r="B622" s="10">
        <f>_xlfn.XLOOKUP(orders!$A622,orders!$A$2:$A$1001,orders!$B$2:$B$1001,,0)</f>
        <v>44217</v>
      </c>
      <c r="C622">
        <f>_xlfn.XLOOKUP(B622,orders!$B$2:$B$1001,orders!$M$2:$M$1001,,0)</f>
        <v>20.25</v>
      </c>
      <c r="F622" t="str">
        <v>DYP-74337-787</v>
      </c>
      <c r="G622" s="10">
        <v>43761</v>
      </c>
      <c r="H622">
        <v>17.82</v>
      </c>
      <c r="I622" s="10"/>
    </row>
    <row r="623" spans="1:9" x14ac:dyDescent="0.35">
      <c r="A623" t="str">
        <f>_xlfn.XLOOKUP(orders!$A623,orders!$A$2:$A$1001,orders!$A$2:$A$1001,,0)</f>
        <v>CVA-64996-969</v>
      </c>
      <c r="B623" s="10">
        <f>_xlfn.XLOOKUP(orders!$A623,orders!$A$2:$A$1001,orders!$B$2:$B$1001,,0)</f>
        <v>44006</v>
      </c>
      <c r="C623">
        <f>_xlfn.XLOOKUP(B623,orders!$B$2:$B$1001,orders!$M$2:$M$1001,,0)</f>
        <v>72.91</v>
      </c>
      <c r="F623" t="str">
        <v>OKA-93124-100</v>
      </c>
      <c r="G623" s="10">
        <v>43944</v>
      </c>
      <c r="H623">
        <v>29.849999999999998</v>
      </c>
      <c r="I623" s="10"/>
    </row>
    <row r="624" spans="1:9" x14ac:dyDescent="0.35">
      <c r="A624" t="str">
        <f>_xlfn.XLOOKUP(orders!$A624,orders!$A$2:$A$1001,orders!$A$2:$A$1001,,0)</f>
        <v>XTH-67276-442</v>
      </c>
      <c r="B624" s="10">
        <f>_xlfn.XLOOKUP(orders!$A624,orders!$A$2:$A$1001,orders!$B$2:$B$1001,,0)</f>
        <v>43527</v>
      </c>
      <c r="C624">
        <f>_xlfn.XLOOKUP(B624,orders!$B$2:$B$1001,orders!$M$2:$M$1001,,0)</f>
        <v>133.85999999999999</v>
      </c>
      <c r="F624" t="str">
        <v>IXW-20780-268</v>
      </c>
      <c r="G624" s="10">
        <v>44006</v>
      </c>
      <c r="H624">
        <v>72.91</v>
      </c>
      <c r="I624" s="10"/>
    </row>
    <row r="625" spans="1:9" x14ac:dyDescent="0.35">
      <c r="A625" t="str">
        <f>_xlfn.XLOOKUP(orders!$A625,orders!$A$2:$A$1001,orders!$A$2:$A$1001,,0)</f>
        <v>PVU-02950-470</v>
      </c>
      <c r="B625" s="10">
        <f>_xlfn.XLOOKUP(orders!$A625,orders!$A$2:$A$1001,orders!$B$2:$B$1001,,0)</f>
        <v>44224</v>
      </c>
      <c r="C625">
        <f>_xlfn.XLOOKUP(B625,orders!$B$2:$B$1001,orders!$M$2:$M$1001,,0)</f>
        <v>77.624999999999986</v>
      </c>
      <c r="F625" t="str">
        <v>NGG-24006-937</v>
      </c>
      <c r="G625" s="10">
        <v>44271</v>
      </c>
      <c r="H625">
        <v>72.75</v>
      </c>
      <c r="I625" s="10"/>
    </row>
    <row r="626" spans="1:9" x14ac:dyDescent="0.35">
      <c r="A626" t="str">
        <f>_xlfn.XLOOKUP(orders!$A626,orders!$A$2:$A$1001,orders!$A$2:$A$1001,,0)</f>
        <v>XSN-26809-910</v>
      </c>
      <c r="B626" s="10">
        <f>_xlfn.XLOOKUP(orders!$A626,orders!$A$2:$A$1001,orders!$B$2:$B$1001,,0)</f>
        <v>44010</v>
      </c>
      <c r="C626">
        <f>_xlfn.XLOOKUP(B626,orders!$B$2:$B$1001,orders!$M$2:$M$1001,,0)</f>
        <v>23.774999999999999</v>
      </c>
      <c r="F626" t="str">
        <v>JZC-31180-557</v>
      </c>
      <c r="G626" s="10">
        <v>43928</v>
      </c>
      <c r="H626">
        <v>27</v>
      </c>
      <c r="I626" s="10"/>
    </row>
    <row r="627" spans="1:9" x14ac:dyDescent="0.35">
      <c r="A627" t="str">
        <f>_xlfn.XLOOKUP(orders!$A627,orders!$A$2:$A$1001,orders!$A$2:$A$1001,,0)</f>
        <v>UDN-88321-005</v>
      </c>
      <c r="B627" s="10">
        <f>_xlfn.XLOOKUP(orders!$A627,orders!$A$2:$A$1001,orders!$B$2:$B$1001,,0)</f>
        <v>44017</v>
      </c>
      <c r="C627">
        <f>_xlfn.XLOOKUP(B627,orders!$B$2:$B$1001,orders!$M$2:$M$1001,,0)</f>
        <v>41.169999999999995</v>
      </c>
      <c r="F627" t="str">
        <v>ZMU-63715-204</v>
      </c>
      <c r="G627" s="10">
        <v>44469</v>
      </c>
      <c r="H627">
        <v>72.900000000000006</v>
      </c>
      <c r="I627" s="10"/>
    </row>
    <row r="628" spans="1:9" x14ac:dyDescent="0.35">
      <c r="A628" t="str">
        <f>_xlfn.XLOOKUP(orders!$A628,orders!$A$2:$A$1001,orders!$A$2:$A$1001,,0)</f>
        <v>EXP-21628-670</v>
      </c>
      <c r="B628" s="10">
        <f>_xlfn.XLOOKUP(orders!$A628,orders!$A$2:$A$1001,orders!$B$2:$B$1001,,0)</f>
        <v>43526</v>
      </c>
      <c r="C628">
        <f>_xlfn.XLOOKUP(B628,orders!$B$2:$B$1001,orders!$M$2:$M$1001,,0)</f>
        <v>21.87</v>
      </c>
      <c r="F628" t="str">
        <v>GND-08192-056</v>
      </c>
      <c r="G628" s="10">
        <v>44682</v>
      </c>
      <c r="H628">
        <v>15.54</v>
      </c>
      <c r="I628" s="10"/>
    </row>
    <row r="629" spans="1:9" x14ac:dyDescent="0.35">
      <c r="A629" t="str">
        <f>_xlfn.XLOOKUP(orders!$A629,orders!$A$2:$A$1001,orders!$A$2:$A$1001,,0)</f>
        <v>VGM-24161-361</v>
      </c>
      <c r="B629" s="10">
        <f>_xlfn.XLOOKUP(orders!$A629,orders!$A$2:$A$1001,orders!$B$2:$B$1001,,0)</f>
        <v>44682</v>
      </c>
      <c r="C629">
        <f>_xlfn.XLOOKUP(B629,orders!$B$2:$B$1001,orders!$M$2:$M$1001,,0)</f>
        <v>15.54</v>
      </c>
      <c r="F629" t="str">
        <v>RYY-38961-093</v>
      </c>
      <c r="G629" s="10">
        <v>44217</v>
      </c>
      <c r="H629">
        <v>20.25</v>
      </c>
      <c r="I629" s="10"/>
    </row>
    <row r="630" spans="1:9" x14ac:dyDescent="0.35">
      <c r="A630" t="str">
        <f>_xlfn.XLOOKUP(orders!$A630,orders!$A$2:$A$1001,orders!$A$2:$A$1001,,0)</f>
        <v>PKN-19556-918</v>
      </c>
      <c r="B630" s="10">
        <f>_xlfn.XLOOKUP(orders!$A630,orders!$A$2:$A$1001,orders!$B$2:$B$1001,,0)</f>
        <v>44680</v>
      </c>
      <c r="C630">
        <f>_xlfn.XLOOKUP(B630,orders!$B$2:$B$1001,orders!$M$2:$M$1001,,0)</f>
        <v>26.73</v>
      </c>
      <c r="F630" t="str">
        <v>CVA-64996-969</v>
      </c>
      <c r="G630" s="10">
        <v>44006</v>
      </c>
      <c r="H630">
        <v>72.91</v>
      </c>
      <c r="I630" s="10"/>
    </row>
    <row r="631" spans="1:9" x14ac:dyDescent="0.35">
      <c r="A631" t="str">
        <f>_xlfn.XLOOKUP(orders!$A631,orders!$A$2:$A$1001,orders!$A$2:$A$1001,,0)</f>
        <v>PKN-19556-918</v>
      </c>
      <c r="B631" s="10">
        <f>_xlfn.XLOOKUP(orders!$A631,orders!$A$2:$A$1001,orders!$B$2:$B$1001,,0)</f>
        <v>44680</v>
      </c>
      <c r="C631">
        <f>_xlfn.XLOOKUP(B631,orders!$B$2:$B$1001,orders!$M$2:$M$1001,,0)</f>
        <v>26.73</v>
      </c>
      <c r="F631" t="str">
        <v>XTH-67276-442</v>
      </c>
      <c r="G631" s="10">
        <v>43527</v>
      </c>
      <c r="H631">
        <v>133.85999999999999</v>
      </c>
      <c r="I631" s="10"/>
    </row>
    <row r="632" spans="1:9" x14ac:dyDescent="0.35">
      <c r="A632" t="str">
        <f>_xlfn.XLOOKUP(orders!$A632,orders!$A$2:$A$1001,orders!$A$2:$A$1001,,0)</f>
        <v>PKN-19556-918</v>
      </c>
      <c r="B632" s="10">
        <f>_xlfn.XLOOKUP(orders!$A632,orders!$A$2:$A$1001,orders!$B$2:$B$1001,,0)</f>
        <v>44680</v>
      </c>
      <c r="C632">
        <f>_xlfn.XLOOKUP(B632,orders!$B$2:$B$1001,orders!$M$2:$M$1001,,0)</f>
        <v>26.73</v>
      </c>
      <c r="F632" t="str">
        <v>PVU-02950-470</v>
      </c>
      <c r="G632" s="10">
        <v>44224</v>
      </c>
      <c r="H632">
        <v>77.624999999999986</v>
      </c>
      <c r="I632" s="10"/>
    </row>
    <row r="633" spans="1:9" x14ac:dyDescent="0.35">
      <c r="A633" t="str">
        <f>_xlfn.XLOOKUP(orders!$A633,orders!$A$2:$A$1001,orders!$A$2:$A$1001,,0)</f>
        <v>PKN-19556-918</v>
      </c>
      <c r="B633" s="10">
        <f>_xlfn.XLOOKUP(orders!$A633,orders!$A$2:$A$1001,orders!$B$2:$B$1001,,0)</f>
        <v>44680</v>
      </c>
      <c r="C633">
        <f>_xlfn.XLOOKUP(B633,orders!$B$2:$B$1001,orders!$M$2:$M$1001,,0)</f>
        <v>26.73</v>
      </c>
      <c r="F633" t="str">
        <v>XSN-26809-910</v>
      </c>
      <c r="G633" s="10">
        <v>44010</v>
      </c>
      <c r="H633">
        <v>23.774999999999999</v>
      </c>
      <c r="I633" s="10"/>
    </row>
    <row r="634" spans="1:9" x14ac:dyDescent="0.35">
      <c r="A634" t="str">
        <f>_xlfn.XLOOKUP(orders!$A634,orders!$A$2:$A$1001,orders!$A$2:$A$1001,,0)</f>
        <v>DXQ-44537-297</v>
      </c>
      <c r="B634" s="10">
        <f>_xlfn.XLOOKUP(orders!$A634,orders!$A$2:$A$1001,orders!$B$2:$B$1001,,0)</f>
        <v>44049</v>
      </c>
      <c r="C634">
        <f>_xlfn.XLOOKUP(B634,orders!$B$2:$B$1001,orders!$M$2:$M$1001,,0)</f>
        <v>35.64</v>
      </c>
      <c r="F634" t="str">
        <v>UDN-88321-005</v>
      </c>
      <c r="G634" s="10">
        <v>44017</v>
      </c>
      <c r="H634">
        <v>41.169999999999995</v>
      </c>
      <c r="I634" s="10"/>
    </row>
    <row r="635" spans="1:9" x14ac:dyDescent="0.35">
      <c r="A635" t="str">
        <f>_xlfn.XLOOKUP(orders!$A635,orders!$A$2:$A$1001,orders!$A$2:$A$1001,,0)</f>
        <v>BPC-54727-307</v>
      </c>
      <c r="B635" s="10">
        <f>_xlfn.XLOOKUP(orders!$A635,orders!$A$2:$A$1001,orders!$B$2:$B$1001,,0)</f>
        <v>43820</v>
      </c>
      <c r="C635">
        <f>_xlfn.XLOOKUP(B635,orders!$B$2:$B$1001,orders!$M$2:$M$1001,,0)</f>
        <v>47.8</v>
      </c>
      <c r="F635" t="str">
        <v>EXP-21628-670</v>
      </c>
      <c r="G635" s="10">
        <v>43526</v>
      </c>
      <c r="H635">
        <v>21.87</v>
      </c>
      <c r="I635" s="10"/>
    </row>
    <row r="636" spans="1:9" x14ac:dyDescent="0.35">
      <c r="A636" t="str">
        <f>_xlfn.XLOOKUP(orders!$A636,orders!$A$2:$A$1001,orders!$A$2:$A$1001,,0)</f>
        <v>KSH-47717-456</v>
      </c>
      <c r="B636" s="10">
        <f>_xlfn.XLOOKUP(orders!$A636,orders!$A$2:$A$1001,orders!$B$2:$B$1001,,0)</f>
        <v>43940</v>
      </c>
      <c r="C636">
        <f>_xlfn.XLOOKUP(B636,orders!$B$2:$B$1001,orders!$M$2:$M$1001,,0)</f>
        <v>43.650000000000006</v>
      </c>
      <c r="F636" t="str">
        <v>VGM-24161-361</v>
      </c>
      <c r="G636" s="10">
        <v>44682</v>
      </c>
      <c r="H636">
        <v>15.54</v>
      </c>
      <c r="I636" s="10"/>
    </row>
    <row r="637" spans="1:9" x14ac:dyDescent="0.35">
      <c r="A637" t="str">
        <f>_xlfn.XLOOKUP(orders!$A637,orders!$A$2:$A$1001,orders!$A$2:$A$1001,,0)</f>
        <v>ANK-59436-446</v>
      </c>
      <c r="B637" s="10">
        <f>_xlfn.XLOOKUP(orders!$A637,orders!$A$2:$A$1001,orders!$B$2:$B$1001,,0)</f>
        <v>44578</v>
      </c>
      <c r="C637">
        <f>_xlfn.XLOOKUP(B637,orders!$B$2:$B$1001,orders!$M$2:$M$1001,,0)</f>
        <v>35.64</v>
      </c>
      <c r="F637" t="str">
        <v>PKN-19556-918</v>
      </c>
      <c r="G637" s="10">
        <v>44680</v>
      </c>
      <c r="H637">
        <v>26.73</v>
      </c>
      <c r="I637" s="10"/>
    </row>
    <row r="638" spans="1:9" x14ac:dyDescent="0.35">
      <c r="A638" t="str">
        <f>_xlfn.XLOOKUP(orders!$A638,orders!$A$2:$A$1001,orders!$A$2:$A$1001,,0)</f>
        <v>AYY-83051-752</v>
      </c>
      <c r="B638" s="10">
        <f>_xlfn.XLOOKUP(orders!$A638,orders!$A$2:$A$1001,orders!$B$2:$B$1001,,0)</f>
        <v>43487</v>
      </c>
      <c r="C638">
        <f>_xlfn.XLOOKUP(B638,orders!$B$2:$B$1001,orders!$M$2:$M$1001,,0)</f>
        <v>95.1</v>
      </c>
      <c r="F638" t="str">
        <v>PKN-19556-918</v>
      </c>
      <c r="G638" s="10">
        <v>44680</v>
      </c>
      <c r="H638">
        <v>26.73</v>
      </c>
      <c r="I638" s="10"/>
    </row>
    <row r="639" spans="1:9" x14ac:dyDescent="0.35">
      <c r="A639" t="str">
        <f>_xlfn.XLOOKUP(orders!$A639,orders!$A$2:$A$1001,orders!$A$2:$A$1001,,0)</f>
        <v>CSW-59644-267</v>
      </c>
      <c r="B639" s="10">
        <f>_xlfn.XLOOKUP(orders!$A639,orders!$A$2:$A$1001,orders!$B$2:$B$1001,,0)</f>
        <v>43889</v>
      </c>
      <c r="C639">
        <f>_xlfn.XLOOKUP(B639,orders!$B$2:$B$1001,orders!$M$2:$M$1001,,0)</f>
        <v>31.624999999999996</v>
      </c>
      <c r="F639" t="str">
        <v>PKN-19556-918</v>
      </c>
      <c r="G639" s="10">
        <v>44680</v>
      </c>
      <c r="H639">
        <v>26.73</v>
      </c>
      <c r="I639" s="10"/>
    </row>
    <row r="640" spans="1:9" x14ac:dyDescent="0.35">
      <c r="A640" t="str">
        <f>_xlfn.XLOOKUP(orders!$A640,orders!$A$2:$A$1001,orders!$A$2:$A$1001,,0)</f>
        <v>ITY-92466-909</v>
      </c>
      <c r="B640" s="10">
        <f>_xlfn.XLOOKUP(orders!$A640,orders!$A$2:$A$1001,orders!$B$2:$B$1001,,0)</f>
        <v>43684</v>
      </c>
      <c r="C640">
        <f>_xlfn.XLOOKUP(B640,orders!$B$2:$B$1001,orders!$M$2:$M$1001,,0)</f>
        <v>68.655000000000001</v>
      </c>
      <c r="F640" t="str">
        <v>PKN-19556-918</v>
      </c>
      <c r="G640" s="10">
        <v>44680</v>
      </c>
      <c r="H640">
        <v>26.73</v>
      </c>
      <c r="I640" s="10"/>
    </row>
    <row r="641" spans="1:9" x14ac:dyDescent="0.35">
      <c r="A641" t="str">
        <f>_xlfn.XLOOKUP(orders!$A641,orders!$A$2:$A$1001,orders!$A$2:$A$1001,,0)</f>
        <v>IGW-04801-466</v>
      </c>
      <c r="B641" s="10">
        <f>_xlfn.XLOOKUP(orders!$A641,orders!$A$2:$A$1001,orders!$B$2:$B$1001,,0)</f>
        <v>44331</v>
      </c>
      <c r="C641">
        <f>_xlfn.XLOOKUP(B641,orders!$B$2:$B$1001,orders!$M$2:$M$1001,,0)</f>
        <v>3.8849999999999998</v>
      </c>
      <c r="F641" t="str">
        <v>DXQ-44537-297</v>
      </c>
      <c r="G641" s="10">
        <v>44049</v>
      </c>
      <c r="H641">
        <v>35.64</v>
      </c>
      <c r="I641" s="10"/>
    </row>
    <row r="642" spans="1:9" x14ac:dyDescent="0.35">
      <c r="A642" t="str">
        <f>_xlfn.XLOOKUP(orders!$A642,orders!$A$2:$A$1001,orders!$A$2:$A$1001,,0)</f>
        <v>LJN-34281-921</v>
      </c>
      <c r="B642" s="10">
        <f>_xlfn.XLOOKUP(orders!$A642,orders!$A$2:$A$1001,orders!$B$2:$B$1001,,0)</f>
        <v>44547</v>
      </c>
      <c r="C642">
        <f>_xlfn.XLOOKUP(B642,orders!$B$2:$B$1001,orders!$M$2:$M$1001,,0)</f>
        <v>137.42499999999998</v>
      </c>
      <c r="F642" t="str">
        <v>BPC-54727-307</v>
      </c>
      <c r="G642" s="10">
        <v>43820</v>
      </c>
      <c r="H642">
        <v>47.8</v>
      </c>
      <c r="I642" s="10"/>
    </row>
    <row r="643" spans="1:9" x14ac:dyDescent="0.35">
      <c r="A643" t="str">
        <f>_xlfn.XLOOKUP(orders!$A643,orders!$A$2:$A$1001,orders!$A$2:$A$1001,,0)</f>
        <v>BWZ-46364-547</v>
      </c>
      <c r="B643" s="10">
        <f>_xlfn.XLOOKUP(orders!$A643,orders!$A$2:$A$1001,orders!$B$2:$B$1001,,0)</f>
        <v>44448</v>
      </c>
      <c r="C643">
        <f>_xlfn.XLOOKUP(B643,orders!$B$2:$B$1001,orders!$M$2:$M$1001,,0)</f>
        <v>155.24999999999997</v>
      </c>
      <c r="F643" t="str">
        <v>KSH-47717-456</v>
      </c>
      <c r="G643" s="10">
        <v>43940</v>
      </c>
      <c r="H643">
        <v>43.650000000000006</v>
      </c>
      <c r="I643" s="10"/>
    </row>
    <row r="644" spans="1:9" x14ac:dyDescent="0.35">
      <c r="A644" t="str">
        <f>_xlfn.XLOOKUP(orders!$A644,orders!$A$2:$A$1001,orders!$A$2:$A$1001,,0)</f>
        <v>SBC-95710-706</v>
      </c>
      <c r="B644" s="10">
        <f>_xlfn.XLOOKUP(orders!$A644,orders!$A$2:$A$1001,orders!$B$2:$B$1001,,0)</f>
        <v>43880</v>
      </c>
      <c r="C644">
        <f>_xlfn.XLOOKUP(B644,orders!$B$2:$B$1001,orders!$M$2:$M$1001,,0)</f>
        <v>16.11</v>
      </c>
      <c r="F644" t="str">
        <v>ANK-59436-446</v>
      </c>
      <c r="G644" s="10">
        <v>44578</v>
      </c>
      <c r="H644">
        <v>35.64</v>
      </c>
      <c r="I644" s="10"/>
    </row>
    <row r="645" spans="1:9" x14ac:dyDescent="0.35">
      <c r="A645" t="str">
        <f>_xlfn.XLOOKUP(orders!$A645,orders!$A$2:$A$1001,orders!$A$2:$A$1001,,0)</f>
        <v>WRN-55114-031</v>
      </c>
      <c r="B645" s="10">
        <f>_xlfn.XLOOKUP(orders!$A645,orders!$A$2:$A$1001,orders!$B$2:$B$1001,,0)</f>
        <v>44011</v>
      </c>
      <c r="C645">
        <f>_xlfn.XLOOKUP(B645,orders!$B$2:$B$1001,orders!$M$2:$M$1001,,0)</f>
        <v>57.06</v>
      </c>
      <c r="F645" t="str">
        <v>AYY-83051-752</v>
      </c>
      <c r="G645" s="10">
        <v>43487</v>
      </c>
      <c r="H645">
        <v>95.1</v>
      </c>
      <c r="I645" s="10"/>
    </row>
    <row r="646" spans="1:9" x14ac:dyDescent="0.35">
      <c r="A646" t="str">
        <f>_xlfn.XLOOKUP(orders!$A646,orders!$A$2:$A$1001,orders!$A$2:$A$1001,,0)</f>
        <v>TZU-64255-831</v>
      </c>
      <c r="B646" s="10">
        <f>_xlfn.XLOOKUP(orders!$A646,orders!$A$2:$A$1001,orders!$B$2:$B$1001,,0)</f>
        <v>44694</v>
      </c>
      <c r="C646">
        <f>_xlfn.XLOOKUP(B646,orders!$B$2:$B$1001,orders!$M$2:$M$1001,,0)</f>
        <v>29.784999999999997</v>
      </c>
      <c r="F646" t="str">
        <v>CSW-59644-267</v>
      </c>
      <c r="G646" s="10">
        <v>43889</v>
      </c>
      <c r="H646">
        <v>31.624999999999996</v>
      </c>
      <c r="I646" s="10"/>
    </row>
    <row r="647" spans="1:9" x14ac:dyDescent="0.35">
      <c r="A647" t="str">
        <f>_xlfn.XLOOKUP(orders!$A647,orders!$A$2:$A$1001,orders!$A$2:$A$1001,,0)</f>
        <v>JVF-91003-729</v>
      </c>
      <c r="B647" s="10">
        <f>_xlfn.XLOOKUP(orders!$A647,orders!$A$2:$A$1001,orders!$B$2:$B$1001,,0)</f>
        <v>44106</v>
      </c>
      <c r="C647">
        <f>_xlfn.XLOOKUP(B647,orders!$B$2:$B$1001,orders!$M$2:$M$1001,,0)</f>
        <v>68.655000000000001</v>
      </c>
      <c r="F647" t="str">
        <v>ITY-92466-909</v>
      </c>
      <c r="G647" s="10">
        <v>43684</v>
      </c>
      <c r="H647">
        <v>68.655000000000001</v>
      </c>
      <c r="I647" s="10"/>
    </row>
    <row r="648" spans="1:9" x14ac:dyDescent="0.35">
      <c r="A648" t="str">
        <f>_xlfn.XLOOKUP(orders!$A648,orders!$A$2:$A$1001,orders!$A$2:$A$1001,,0)</f>
        <v>MVB-22135-665</v>
      </c>
      <c r="B648" s="10">
        <f>_xlfn.XLOOKUP(orders!$A648,orders!$A$2:$A$1001,orders!$B$2:$B$1001,,0)</f>
        <v>44532</v>
      </c>
      <c r="C648">
        <f>_xlfn.XLOOKUP(B648,orders!$B$2:$B$1001,orders!$M$2:$M$1001,,0)</f>
        <v>145.82</v>
      </c>
      <c r="F648" t="str">
        <v>IGW-04801-466</v>
      </c>
      <c r="G648" s="10">
        <v>44331</v>
      </c>
      <c r="H648">
        <v>3.8849999999999998</v>
      </c>
      <c r="I648" s="10"/>
    </row>
    <row r="649" spans="1:9" x14ac:dyDescent="0.35">
      <c r="A649" t="str">
        <f>_xlfn.XLOOKUP(orders!$A649,orders!$A$2:$A$1001,orders!$A$2:$A$1001,,0)</f>
        <v>CKS-47815-571</v>
      </c>
      <c r="B649" s="10">
        <f>_xlfn.XLOOKUP(orders!$A649,orders!$A$2:$A$1001,orders!$B$2:$B$1001,,0)</f>
        <v>44502</v>
      </c>
      <c r="C649">
        <f>_xlfn.XLOOKUP(B649,orders!$B$2:$B$1001,orders!$M$2:$M$1001,,0)</f>
        <v>28.53</v>
      </c>
      <c r="F649" t="str">
        <v>LJN-34281-921</v>
      </c>
      <c r="G649" s="10">
        <v>44547</v>
      </c>
      <c r="H649">
        <v>137.42499999999998</v>
      </c>
      <c r="I649" s="10"/>
    </row>
    <row r="650" spans="1:9" x14ac:dyDescent="0.35">
      <c r="A650" t="str">
        <f>_xlfn.XLOOKUP(orders!$A650,orders!$A$2:$A$1001,orders!$A$2:$A$1001,,0)</f>
        <v>OAW-17338-101</v>
      </c>
      <c r="B650" s="10">
        <f>_xlfn.XLOOKUP(orders!$A650,orders!$A$2:$A$1001,orders!$B$2:$B$1001,,0)</f>
        <v>43884</v>
      </c>
      <c r="C650">
        <f>_xlfn.XLOOKUP(B650,orders!$B$2:$B$1001,orders!$M$2:$M$1001,,0)</f>
        <v>16.11</v>
      </c>
      <c r="F650" t="str">
        <v>BWZ-46364-547</v>
      </c>
      <c r="G650" s="10">
        <v>44448</v>
      </c>
      <c r="H650">
        <v>155.24999999999997</v>
      </c>
      <c r="I650" s="10"/>
    </row>
    <row r="651" spans="1:9" x14ac:dyDescent="0.35">
      <c r="A651" t="str">
        <f>_xlfn.XLOOKUP(orders!$A651,orders!$A$2:$A$1001,orders!$A$2:$A$1001,,0)</f>
        <v>ALP-37623-536</v>
      </c>
      <c r="B651" s="10">
        <f>_xlfn.XLOOKUP(orders!$A651,orders!$A$2:$A$1001,orders!$B$2:$B$1001,,0)</f>
        <v>44015</v>
      </c>
      <c r="C651">
        <f>_xlfn.XLOOKUP(B651,orders!$B$2:$B$1001,orders!$M$2:$M$1001,,0)</f>
        <v>95.1</v>
      </c>
      <c r="F651" t="str">
        <v>SBC-95710-706</v>
      </c>
      <c r="G651" s="10">
        <v>43880</v>
      </c>
      <c r="H651">
        <v>16.11</v>
      </c>
      <c r="I651" s="10"/>
    </row>
    <row r="652" spans="1:9" x14ac:dyDescent="0.35">
      <c r="A652" t="str">
        <f>_xlfn.XLOOKUP(orders!$A652,orders!$A$2:$A$1001,orders!$A$2:$A$1001,,0)</f>
        <v>WMU-87639-108</v>
      </c>
      <c r="B652" s="10">
        <f>_xlfn.XLOOKUP(orders!$A652,orders!$A$2:$A$1001,orders!$B$2:$B$1001,,0)</f>
        <v>43507</v>
      </c>
      <c r="C652">
        <f>_xlfn.XLOOKUP(B652,orders!$B$2:$B$1001,orders!$M$2:$M$1001,,0)</f>
        <v>5.3699999999999992</v>
      </c>
      <c r="F652" t="str">
        <v>WRN-55114-031</v>
      </c>
      <c r="G652" s="10">
        <v>44011</v>
      </c>
      <c r="H652">
        <v>57.06</v>
      </c>
      <c r="I652" s="10"/>
    </row>
    <row r="653" spans="1:9" x14ac:dyDescent="0.35">
      <c r="A653" t="str">
        <f>_xlfn.XLOOKUP(orders!$A653,orders!$A$2:$A$1001,orders!$A$2:$A$1001,,0)</f>
        <v>USN-44968-231</v>
      </c>
      <c r="B653" s="10">
        <f>_xlfn.XLOOKUP(orders!$A653,orders!$A$2:$A$1001,orders!$B$2:$B$1001,,0)</f>
        <v>44084</v>
      </c>
      <c r="C653">
        <f>_xlfn.XLOOKUP(B653,orders!$B$2:$B$1001,orders!$M$2:$M$1001,,0)</f>
        <v>47.8</v>
      </c>
      <c r="F653" t="str">
        <v>TZU-64255-831</v>
      </c>
      <c r="G653" s="10">
        <v>44694</v>
      </c>
      <c r="H653">
        <v>29.784999999999997</v>
      </c>
      <c r="I653" s="10"/>
    </row>
    <row r="654" spans="1:9" x14ac:dyDescent="0.35">
      <c r="A654" t="str">
        <f>_xlfn.XLOOKUP(orders!$A654,orders!$A$2:$A$1001,orders!$A$2:$A$1001,,0)</f>
        <v>YZG-20575-451</v>
      </c>
      <c r="B654" s="10">
        <f>_xlfn.XLOOKUP(orders!$A654,orders!$A$2:$A$1001,orders!$B$2:$B$1001,,0)</f>
        <v>43892</v>
      </c>
      <c r="C654">
        <f>_xlfn.XLOOKUP(B654,orders!$B$2:$B$1001,orders!$M$2:$M$1001,,0)</f>
        <v>63.4</v>
      </c>
      <c r="F654" t="str">
        <v>JVF-91003-729</v>
      </c>
      <c r="G654" s="10">
        <v>44106</v>
      </c>
      <c r="H654">
        <v>68.655000000000001</v>
      </c>
      <c r="I654" s="10"/>
    </row>
    <row r="655" spans="1:9" x14ac:dyDescent="0.35">
      <c r="A655" t="str">
        <f>_xlfn.XLOOKUP(orders!$A655,orders!$A$2:$A$1001,orders!$A$2:$A$1001,,0)</f>
        <v>HTH-52867-812</v>
      </c>
      <c r="B655" s="10">
        <f>_xlfn.XLOOKUP(orders!$A655,orders!$A$2:$A$1001,orders!$B$2:$B$1001,,0)</f>
        <v>44375</v>
      </c>
      <c r="C655">
        <f>_xlfn.XLOOKUP(B655,orders!$B$2:$B$1001,orders!$M$2:$M$1001,,0)</f>
        <v>22.274999999999999</v>
      </c>
      <c r="F655" t="str">
        <v>MVB-22135-665</v>
      </c>
      <c r="G655" s="10">
        <v>44532</v>
      </c>
      <c r="H655">
        <v>145.82</v>
      </c>
      <c r="I655" s="10"/>
    </row>
    <row r="656" spans="1:9" x14ac:dyDescent="0.35">
      <c r="A656" t="str">
        <f>_xlfn.XLOOKUP(orders!$A656,orders!$A$2:$A$1001,orders!$A$2:$A$1001,,0)</f>
        <v>FWU-44971-444</v>
      </c>
      <c r="B656" s="10">
        <f>_xlfn.XLOOKUP(orders!$A656,orders!$A$2:$A$1001,orders!$B$2:$B$1001,,0)</f>
        <v>43476</v>
      </c>
      <c r="C656">
        <f>_xlfn.XLOOKUP(B656,orders!$B$2:$B$1001,orders!$M$2:$M$1001,,0)</f>
        <v>68.655000000000001</v>
      </c>
      <c r="F656" t="str">
        <v>CKS-47815-571</v>
      </c>
      <c r="G656" s="10">
        <v>44502</v>
      </c>
      <c r="H656">
        <v>28.53</v>
      </c>
      <c r="I656" s="10"/>
    </row>
    <row r="657" spans="1:9" x14ac:dyDescent="0.35">
      <c r="A657" t="str">
        <f>_xlfn.XLOOKUP(orders!$A657,orders!$A$2:$A$1001,orders!$A$2:$A$1001,,0)</f>
        <v>EQI-82205-066</v>
      </c>
      <c r="B657" s="10">
        <f>_xlfn.XLOOKUP(orders!$A657,orders!$A$2:$A$1001,orders!$B$2:$B$1001,,0)</f>
        <v>43728</v>
      </c>
      <c r="C657">
        <f>_xlfn.XLOOKUP(B657,orders!$B$2:$B$1001,orders!$M$2:$M$1001,,0)</f>
        <v>45.769999999999996</v>
      </c>
      <c r="F657" t="str">
        <v>OAW-17338-101</v>
      </c>
      <c r="G657" s="10">
        <v>43884</v>
      </c>
      <c r="H657">
        <v>16.11</v>
      </c>
      <c r="I657" s="10"/>
    </row>
    <row r="658" spans="1:9" x14ac:dyDescent="0.35">
      <c r="A658" t="str">
        <f>_xlfn.XLOOKUP(orders!$A658,orders!$A$2:$A$1001,orders!$A$2:$A$1001,,0)</f>
        <v>NAR-00747-074</v>
      </c>
      <c r="B658" s="10">
        <f>_xlfn.XLOOKUP(orders!$A658,orders!$A$2:$A$1001,orders!$B$2:$B$1001,,0)</f>
        <v>44485</v>
      </c>
      <c r="C658">
        <f>_xlfn.XLOOKUP(B658,orders!$B$2:$B$1001,orders!$M$2:$M$1001,,0)</f>
        <v>51.8</v>
      </c>
      <c r="F658" t="str">
        <v>ALP-37623-536</v>
      </c>
      <c r="G658" s="10">
        <v>44015</v>
      </c>
      <c r="H658">
        <v>95.1</v>
      </c>
      <c r="I658" s="10"/>
    </row>
    <row r="659" spans="1:9" x14ac:dyDescent="0.35">
      <c r="A659" t="str">
        <f>_xlfn.XLOOKUP(orders!$A659,orders!$A$2:$A$1001,orders!$A$2:$A$1001,,0)</f>
        <v>JYR-22052-185</v>
      </c>
      <c r="B659" s="10">
        <f>_xlfn.XLOOKUP(orders!$A659,orders!$A$2:$A$1001,orders!$B$2:$B$1001,,0)</f>
        <v>43831</v>
      </c>
      <c r="C659">
        <f>_xlfn.XLOOKUP(B659,orders!$B$2:$B$1001,orders!$M$2:$M$1001,,0)</f>
        <v>13.5</v>
      </c>
      <c r="F659" t="str">
        <v>WMU-87639-108</v>
      </c>
      <c r="G659" s="10">
        <v>43507</v>
      </c>
      <c r="H659">
        <v>5.3699999999999992</v>
      </c>
      <c r="I659" s="10"/>
    </row>
    <row r="660" spans="1:9" x14ac:dyDescent="0.35">
      <c r="A660" t="str">
        <f>_xlfn.XLOOKUP(orders!$A660,orders!$A$2:$A$1001,orders!$A$2:$A$1001,,0)</f>
        <v>XKO-54097-932</v>
      </c>
      <c r="B660" s="10">
        <f>_xlfn.XLOOKUP(orders!$A660,orders!$A$2:$A$1001,orders!$B$2:$B$1001,,0)</f>
        <v>44630</v>
      </c>
      <c r="C660">
        <f>_xlfn.XLOOKUP(B660,orders!$B$2:$B$1001,orders!$M$2:$M$1001,,0)</f>
        <v>24.75</v>
      </c>
      <c r="F660" t="str">
        <v>USN-44968-231</v>
      </c>
      <c r="G660" s="10">
        <v>44084</v>
      </c>
      <c r="H660">
        <v>47.8</v>
      </c>
      <c r="I660" s="10"/>
    </row>
    <row r="661" spans="1:9" x14ac:dyDescent="0.35">
      <c r="A661" t="str">
        <f>_xlfn.XLOOKUP(orders!$A661,orders!$A$2:$A$1001,orders!$A$2:$A$1001,,0)</f>
        <v>HXA-72415-025</v>
      </c>
      <c r="B661" s="10">
        <f>_xlfn.XLOOKUP(orders!$A661,orders!$A$2:$A$1001,orders!$B$2:$B$1001,,0)</f>
        <v>44693</v>
      </c>
      <c r="C661">
        <f>_xlfn.XLOOKUP(B661,orders!$B$2:$B$1001,orders!$M$2:$M$1001,,0)</f>
        <v>45.769999999999996</v>
      </c>
      <c r="F661" t="str">
        <v>YZG-20575-451</v>
      </c>
      <c r="G661" s="10">
        <v>43892</v>
      </c>
      <c r="H661">
        <v>63.4</v>
      </c>
      <c r="I661" s="10"/>
    </row>
    <row r="662" spans="1:9" x14ac:dyDescent="0.35">
      <c r="A662" t="str">
        <f>_xlfn.XLOOKUP(orders!$A662,orders!$A$2:$A$1001,orders!$A$2:$A$1001,,0)</f>
        <v>MJF-20065-335</v>
      </c>
      <c r="B662" s="10">
        <f>_xlfn.XLOOKUP(orders!$A662,orders!$A$2:$A$1001,orders!$B$2:$B$1001,,0)</f>
        <v>44084</v>
      </c>
      <c r="C662">
        <f>_xlfn.XLOOKUP(B662,orders!$B$2:$B$1001,orders!$M$2:$M$1001,,0)</f>
        <v>47.8</v>
      </c>
      <c r="F662" t="str">
        <v>HTH-52867-812</v>
      </c>
      <c r="G662" s="10">
        <v>44375</v>
      </c>
      <c r="H662">
        <v>22.274999999999999</v>
      </c>
      <c r="I662" s="10"/>
    </row>
    <row r="663" spans="1:9" x14ac:dyDescent="0.35">
      <c r="A663" t="str">
        <f>_xlfn.XLOOKUP(orders!$A663,orders!$A$2:$A$1001,orders!$A$2:$A$1001,,0)</f>
        <v>GFI-83300-059</v>
      </c>
      <c r="B663" s="10">
        <f>_xlfn.XLOOKUP(orders!$A663,orders!$A$2:$A$1001,orders!$B$2:$B$1001,,0)</f>
        <v>44485</v>
      </c>
      <c r="C663">
        <f>_xlfn.XLOOKUP(B663,orders!$B$2:$B$1001,orders!$M$2:$M$1001,,0)</f>
        <v>51.8</v>
      </c>
      <c r="F663" t="str">
        <v>FWU-44971-444</v>
      </c>
      <c r="G663" s="10">
        <v>43476</v>
      </c>
      <c r="H663">
        <v>68.655000000000001</v>
      </c>
      <c r="I663" s="10"/>
    </row>
    <row r="664" spans="1:9" x14ac:dyDescent="0.35">
      <c r="A664" t="str">
        <f>_xlfn.XLOOKUP(orders!$A664,orders!$A$2:$A$1001,orders!$A$2:$A$1001,,0)</f>
        <v>WJR-51493-682</v>
      </c>
      <c r="B664" s="10">
        <f>_xlfn.XLOOKUP(orders!$A664,orders!$A$2:$A$1001,orders!$B$2:$B$1001,,0)</f>
        <v>44364</v>
      </c>
      <c r="C664">
        <f>_xlfn.XLOOKUP(B664,orders!$B$2:$B$1001,orders!$M$2:$M$1001,,0)</f>
        <v>12.95</v>
      </c>
      <c r="F664" t="str">
        <v>EQI-82205-066</v>
      </c>
      <c r="G664" s="10">
        <v>43728</v>
      </c>
      <c r="H664">
        <v>45.769999999999996</v>
      </c>
      <c r="I664" s="10"/>
    </row>
    <row r="665" spans="1:9" x14ac:dyDescent="0.35">
      <c r="A665" t="str">
        <f>_xlfn.XLOOKUP(orders!$A665,orders!$A$2:$A$1001,orders!$A$2:$A$1001,,0)</f>
        <v>SHP-55648-472</v>
      </c>
      <c r="B665" s="10">
        <f>_xlfn.XLOOKUP(orders!$A665,orders!$A$2:$A$1001,orders!$B$2:$B$1001,,0)</f>
        <v>43554</v>
      </c>
      <c r="C665">
        <f>_xlfn.XLOOKUP(B665,orders!$B$2:$B$1001,orders!$M$2:$M$1001,,0)</f>
        <v>67.5</v>
      </c>
      <c r="F665" t="str">
        <v>NAR-00747-074</v>
      </c>
      <c r="G665" s="10">
        <v>44485</v>
      </c>
      <c r="H665">
        <v>51.8</v>
      </c>
      <c r="I665" s="10"/>
    </row>
    <row r="666" spans="1:9" x14ac:dyDescent="0.35">
      <c r="A666" t="str">
        <f>_xlfn.XLOOKUP(orders!$A666,orders!$A$2:$A$1001,orders!$A$2:$A$1001,,0)</f>
        <v>HYR-03455-684</v>
      </c>
      <c r="B666" s="10">
        <f>_xlfn.XLOOKUP(orders!$A666,orders!$A$2:$A$1001,orders!$B$2:$B$1001,,0)</f>
        <v>44549</v>
      </c>
      <c r="C666">
        <f>_xlfn.XLOOKUP(B666,orders!$B$2:$B$1001,orders!$M$2:$M$1001,,0)</f>
        <v>72.900000000000006</v>
      </c>
      <c r="F666" t="str">
        <v>JYR-22052-185</v>
      </c>
      <c r="G666" s="10">
        <v>43831</v>
      </c>
      <c r="H666">
        <v>13.5</v>
      </c>
      <c r="I666" s="10"/>
    </row>
    <row r="667" spans="1:9" x14ac:dyDescent="0.35">
      <c r="A667" t="str">
        <f>_xlfn.XLOOKUP(orders!$A667,orders!$A$2:$A$1001,orders!$A$2:$A$1001,,0)</f>
        <v>HYR-03455-684</v>
      </c>
      <c r="B667" s="10">
        <f>_xlfn.XLOOKUP(orders!$A667,orders!$A$2:$A$1001,orders!$B$2:$B$1001,,0)</f>
        <v>44549</v>
      </c>
      <c r="C667">
        <f>_xlfn.XLOOKUP(B667,orders!$B$2:$B$1001,orders!$M$2:$M$1001,,0)</f>
        <v>72.900000000000006</v>
      </c>
      <c r="F667" t="str">
        <v>XKO-54097-932</v>
      </c>
      <c r="G667" s="10">
        <v>44630</v>
      </c>
      <c r="H667">
        <v>24.75</v>
      </c>
      <c r="I667" s="10"/>
    </row>
    <row r="668" spans="1:9" x14ac:dyDescent="0.35">
      <c r="A668" t="str">
        <f>_xlfn.XLOOKUP(orders!$A668,orders!$A$2:$A$1001,orders!$A$2:$A$1001,,0)</f>
        <v>HUG-52766-375</v>
      </c>
      <c r="B668" s="10">
        <f>_xlfn.XLOOKUP(orders!$A668,orders!$A$2:$A$1001,orders!$B$2:$B$1001,,0)</f>
        <v>43987</v>
      </c>
      <c r="C668">
        <f>_xlfn.XLOOKUP(B668,orders!$B$2:$B$1001,orders!$M$2:$M$1001,,0)</f>
        <v>91.539999999999992</v>
      </c>
      <c r="F668" t="str">
        <v>HXA-72415-025</v>
      </c>
      <c r="G668" s="10">
        <v>44693</v>
      </c>
      <c r="H668">
        <v>45.769999999999996</v>
      </c>
      <c r="I668" s="10"/>
    </row>
    <row r="669" spans="1:9" x14ac:dyDescent="0.35">
      <c r="A669" t="str">
        <f>_xlfn.XLOOKUP(orders!$A669,orders!$A$2:$A$1001,orders!$A$2:$A$1001,,0)</f>
        <v>DAH-46595-917</v>
      </c>
      <c r="B669" s="10">
        <f>_xlfn.XLOOKUP(orders!$A669,orders!$A$2:$A$1001,orders!$B$2:$B$1001,,0)</f>
        <v>44451</v>
      </c>
      <c r="C669">
        <f>_xlfn.XLOOKUP(B669,orders!$B$2:$B$1001,orders!$M$2:$M$1001,,0)</f>
        <v>59.699999999999996</v>
      </c>
      <c r="F669" t="str">
        <v>MJF-20065-335</v>
      </c>
      <c r="G669" s="10">
        <v>44084</v>
      </c>
      <c r="H669">
        <v>47.8</v>
      </c>
      <c r="I669" s="10"/>
    </row>
    <row r="670" spans="1:9" x14ac:dyDescent="0.35">
      <c r="A670" t="str">
        <f>_xlfn.XLOOKUP(orders!$A670,orders!$A$2:$A$1001,orders!$A$2:$A$1001,,0)</f>
        <v>VEM-79839-466</v>
      </c>
      <c r="B670" s="10">
        <f>_xlfn.XLOOKUP(orders!$A670,orders!$A$2:$A$1001,orders!$B$2:$B$1001,,0)</f>
        <v>44636</v>
      </c>
      <c r="C670">
        <f>_xlfn.XLOOKUP(B670,orders!$B$2:$B$1001,orders!$M$2:$M$1001,,0)</f>
        <v>137.42499999999998</v>
      </c>
      <c r="F670" t="str">
        <v>GFI-83300-059</v>
      </c>
      <c r="G670" s="10">
        <v>44485</v>
      </c>
      <c r="H670">
        <v>51.8</v>
      </c>
      <c r="I670" s="10"/>
    </row>
    <row r="671" spans="1:9" x14ac:dyDescent="0.35">
      <c r="A671" t="str">
        <f>_xlfn.XLOOKUP(orders!$A671,orders!$A$2:$A$1001,orders!$A$2:$A$1001,,0)</f>
        <v>OWH-11126-533</v>
      </c>
      <c r="B671" s="10">
        <f>_xlfn.XLOOKUP(orders!$A671,orders!$A$2:$A$1001,orders!$B$2:$B$1001,,0)</f>
        <v>44551</v>
      </c>
      <c r="C671">
        <f>_xlfn.XLOOKUP(B671,orders!$B$2:$B$1001,orders!$M$2:$M$1001,,0)</f>
        <v>18.225000000000001</v>
      </c>
      <c r="F671" t="str">
        <v>WJR-51493-682</v>
      </c>
      <c r="G671" s="10">
        <v>44364</v>
      </c>
      <c r="H671">
        <v>12.95</v>
      </c>
      <c r="I671" s="10"/>
    </row>
    <row r="672" spans="1:9" x14ac:dyDescent="0.35">
      <c r="A672" t="str">
        <f>_xlfn.XLOOKUP(orders!$A672,orders!$A$2:$A$1001,orders!$A$2:$A$1001,,0)</f>
        <v>UMT-26130-151</v>
      </c>
      <c r="B672" s="10">
        <f>_xlfn.XLOOKUP(orders!$A672,orders!$A$2:$A$1001,orders!$B$2:$B$1001,,0)</f>
        <v>43606</v>
      </c>
      <c r="C672">
        <f>_xlfn.XLOOKUP(B672,orders!$B$2:$B$1001,orders!$M$2:$M$1001,,0)</f>
        <v>13.095000000000001</v>
      </c>
      <c r="F672" t="str">
        <v>SHP-55648-472</v>
      </c>
      <c r="G672" s="10">
        <v>43554</v>
      </c>
      <c r="H672">
        <v>67.5</v>
      </c>
      <c r="I672" s="10"/>
    </row>
    <row r="673" spans="1:9" x14ac:dyDescent="0.35">
      <c r="A673" t="str">
        <f>_xlfn.XLOOKUP(orders!$A673,orders!$A$2:$A$1001,orders!$A$2:$A$1001,,0)</f>
        <v>JKA-27899-806</v>
      </c>
      <c r="B673" s="10">
        <f>_xlfn.XLOOKUP(orders!$A673,orders!$A$2:$A$1001,orders!$B$2:$B$1001,,0)</f>
        <v>44495</v>
      </c>
      <c r="C673">
        <f>_xlfn.XLOOKUP(B673,orders!$B$2:$B$1001,orders!$M$2:$M$1001,,0)</f>
        <v>59.75</v>
      </c>
      <c r="F673" t="str">
        <v>HYR-03455-684</v>
      </c>
      <c r="G673" s="10">
        <v>44549</v>
      </c>
      <c r="H673">
        <v>72.900000000000006</v>
      </c>
      <c r="I673" s="10"/>
    </row>
    <row r="674" spans="1:9" x14ac:dyDescent="0.35">
      <c r="A674" t="str">
        <f>_xlfn.XLOOKUP(orders!$A674,orders!$A$2:$A$1001,orders!$A$2:$A$1001,,0)</f>
        <v>ULU-07744-724</v>
      </c>
      <c r="B674" s="10">
        <f>_xlfn.XLOOKUP(orders!$A674,orders!$A$2:$A$1001,orders!$B$2:$B$1001,,0)</f>
        <v>43916</v>
      </c>
      <c r="C674">
        <f>_xlfn.XLOOKUP(B674,orders!$B$2:$B$1001,orders!$M$2:$M$1001,,0)</f>
        <v>43.650000000000006</v>
      </c>
      <c r="F674" t="str">
        <v>HYR-03455-684</v>
      </c>
      <c r="G674" s="10">
        <v>44549</v>
      </c>
      <c r="H674">
        <v>72.900000000000006</v>
      </c>
      <c r="I674" s="10"/>
    </row>
    <row r="675" spans="1:9" x14ac:dyDescent="0.35">
      <c r="A675" t="str">
        <f>_xlfn.XLOOKUP(orders!$A675,orders!$A$2:$A$1001,orders!$A$2:$A$1001,,0)</f>
        <v>NOM-56457-507</v>
      </c>
      <c r="B675" s="10">
        <f>_xlfn.XLOOKUP(orders!$A675,orders!$A$2:$A$1001,orders!$B$2:$B$1001,,0)</f>
        <v>44118</v>
      </c>
      <c r="C675">
        <f>_xlfn.XLOOKUP(B675,orders!$B$2:$B$1001,orders!$M$2:$M$1001,,0)</f>
        <v>82.5</v>
      </c>
      <c r="F675" t="str">
        <v>HUG-52766-375</v>
      </c>
      <c r="G675" s="10">
        <v>43987</v>
      </c>
      <c r="H675">
        <v>91.539999999999992</v>
      </c>
      <c r="I675" s="10"/>
    </row>
    <row r="676" spans="1:9" x14ac:dyDescent="0.35">
      <c r="A676" t="str">
        <f>_xlfn.XLOOKUP(orders!$A676,orders!$A$2:$A$1001,orders!$A$2:$A$1001,,0)</f>
        <v>NZN-71683-705</v>
      </c>
      <c r="B676" s="10">
        <f>_xlfn.XLOOKUP(orders!$A676,orders!$A$2:$A$1001,orders!$B$2:$B$1001,,0)</f>
        <v>44543</v>
      </c>
      <c r="C676">
        <f>_xlfn.XLOOKUP(B676,orders!$B$2:$B$1001,orders!$M$2:$M$1001,,0)</f>
        <v>178.70999999999998</v>
      </c>
      <c r="F676" t="str">
        <v>DAH-46595-917</v>
      </c>
      <c r="G676" s="10">
        <v>44451</v>
      </c>
      <c r="H676">
        <v>59.699999999999996</v>
      </c>
      <c r="I676" s="10"/>
    </row>
    <row r="677" spans="1:9" x14ac:dyDescent="0.35">
      <c r="A677" t="str">
        <f>_xlfn.XLOOKUP(orders!$A677,orders!$A$2:$A$1001,orders!$A$2:$A$1001,,0)</f>
        <v>WMA-34232-850</v>
      </c>
      <c r="B677" s="10">
        <f>_xlfn.XLOOKUP(orders!$A677,orders!$A$2:$A$1001,orders!$B$2:$B$1001,,0)</f>
        <v>44263</v>
      </c>
      <c r="C677">
        <f>_xlfn.XLOOKUP(B677,orders!$B$2:$B$1001,orders!$M$2:$M$1001,,0)</f>
        <v>39.799999999999997</v>
      </c>
      <c r="F677" t="str">
        <v>VEM-79839-466</v>
      </c>
      <c r="G677" s="10">
        <v>44636</v>
      </c>
      <c r="H677">
        <v>137.42499999999998</v>
      </c>
      <c r="I677" s="10"/>
    </row>
    <row r="678" spans="1:9" x14ac:dyDescent="0.35">
      <c r="A678" t="str">
        <f>_xlfn.XLOOKUP(orders!$A678,orders!$A$2:$A$1001,orders!$A$2:$A$1001,,0)</f>
        <v>EZL-27919-704</v>
      </c>
      <c r="B678" s="10">
        <f>_xlfn.XLOOKUP(orders!$A678,orders!$A$2:$A$1001,orders!$B$2:$B$1001,,0)</f>
        <v>44217</v>
      </c>
      <c r="C678">
        <f>_xlfn.XLOOKUP(B678,orders!$B$2:$B$1001,orders!$M$2:$M$1001,,0)</f>
        <v>20.25</v>
      </c>
      <c r="F678" t="str">
        <v>OWH-11126-533</v>
      </c>
      <c r="G678" s="10">
        <v>44551</v>
      </c>
      <c r="H678">
        <v>18.225000000000001</v>
      </c>
      <c r="I678" s="10"/>
    </row>
    <row r="679" spans="1:9" x14ac:dyDescent="0.35">
      <c r="A679" t="str">
        <f>_xlfn.XLOOKUP(orders!$A679,orders!$A$2:$A$1001,orders!$A$2:$A$1001,,0)</f>
        <v>ZYU-11345-774</v>
      </c>
      <c r="B679" s="10">
        <f>_xlfn.XLOOKUP(orders!$A679,orders!$A$2:$A$1001,orders!$B$2:$B$1001,,0)</f>
        <v>44206</v>
      </c>
      <c r="C679">
        <f>_xlfn.XLOOKUP(B679,orders!$B$2:$B$1001,orders!$M$2:$M$1001,,0)</f>
        <v>43.650000000000006</v>
      </c>
      <c r="F679" t="str">
        <v>UMT-26130-151</v>
      </c>
      <c r="G679" s="10">
        <v>43606</v>
      </c>
      <c r="H679">
        <v>13.095000000000001</v>
      </c>
      <c r="I679" s="10"/>
    </row>
    <row r="680" spans="1:9" x14ac:dyDescent="0.35">
      <c r="A680" t="str">
        <f>_xlfn.XLOOKUP(orders!$A680,orders!$A$2:$A$1001,orders!$A$2:$A$1001,,0)</f>
        <v>CPW-34587-459</v>
      </c>
      <c r="B680" s="10">
        <f>_xlfn.XLOOKUP(orders!$A680,orders!$A$2:$A$1001,orders!$B$2:$B$1001,,0)</f>
        <v>44281</v>
      </c>
      <c r="C680">
        <f>_xlfn.XLOOKUP(B680,orders!$B$2:$B$1001,orders!$M$2:$M$1001,,0)</f>
        <v>178.70999999999998</v>
      </c>
      <c r="F680" t="str">
        <v>JKA-27899-806</v>
      </c>
      <c r="G680" s="10">
        <v>44495</v>
      </c>
      <c r="H680">
        <v>59.75</v>
      </c>
      <c r="I680" s="10"/>
    </row>
    <row r="681" spans="1:9" x14ac:dyDescent="0.35">
      <c r="A681" t="str">
        <f>_xlfn.XLOOKUP(orders!$A681,orders!$A$2:$A$1001,orders!$A$2:$A$1001,,0)</f>
        <v>NQZ-82067-394</v>
      </c>
      <c r="B681" s="10">
        <f>_xlfn.XLOOKUP(orders!$A681,orders!$A$2:$A$1001,orders!$B$2:$B$1001,,0)</f>
        <v>44645</v>
      </c>
      <c r="C681">
        <f>_xlfn.XLOOKUP(B681,orders!$B$2:$B$1001,orders!$M$2:$M$1001,,0)</f>
        <v>27.484999999999996</v>
      </c>
      <c r="F681" t="str">
        <v>ULU-07744-724</v>
      </c>
      <c r="G681" s="10">
        <v>43916</v>
      </c>
      <c r="H681">
        <v>43.650000000000006</v>
      </c>
      <c r="I681" s="10"/>
    </row>
    <row r="682" spans="1:9" x14ac:dyDescent="0.35">
      <c r="A682" t="str">
        <f>_xlfn.XLOOKUP(orders!$A682,orders!$A$2:$A$1001,orders!$A$2:$A$1001,,0)</f>
        <v>JBW-95055-851</v>
      </c>
      <c r="B682" s="10">
        <f>_xlfn.XLOOKUP(orders!$A682,orders!$A$2:$A$1001,orders!$B$2:$B$1001,,0)</f>
        <v>44399</v>
      </c>
      <c r="C682">
        <f>_xlfn.XLOOKUP(B682,orders!$B$2:$B$1001,orders!$M$2:$M$1001,,0)</f>
        <v>56.25</v>
      </c>
      <c r="F682" t="str">
        <v>NOM-56457-507</v>
      </c>
      <c r="G682" s="10">
        <v>44118</v>
      </c>
      <c r="H682">
        <v>82.5</v>
      </c>
      <c r="I682" s="10"/>
    </row>
    <row r="683" spans="1:9" x14ac:dyDescent="0.35">
      <c r="A683" t="str">
        <f>_xlfn.XLOOKUP(orders!$A683,orders!$A$2:$A$1001,orders!$A$2:$A$1001,,0)</f>
        <v>AHY-20324-088</v>
      </c>
      <c r="B683" s="10">
        <f>_xlfn.XLOOKUP(orders!$A683,orders!$A$2:$A$1001,orders!$B$2:$B$1001,,0)</f>
        <v>44080</v>
      </c>
      <c r="C683">
        <f>_xlfn.XLOOKUP(B683,orders!$B$2:$B$1001,orders!$M$2:$M$1001,,0)</f>
        <v>9.51</v>
      </c>
      <c r="F683" t="str">
        <v>NZN-71683-705</v>
      </c>
      <c r="G683" s="10">
        <v>44543</v>
      </c>
      <c r="H683">
        <v>178.70999999999998</v>
      </c>
      <c r="I683" s="10"/>
    </row>
    <row r="684" spans="1:9" x14ac:dyDescent="0.35">
      <c r="A684" t="str">
        <f>_xlfn.XLOOKUP(orders!$A684,orders!$A$2:$A$1001,orders!$A$2:$A$1001,,0)</f>
        <v>ZSL-66684-103</v>
      </c>
      <c r="B684" s="10">
        <f>_xlfn.XLOOKUP(orders!$A684,orders!$A$2:$A$1001,orders!$B$2:$B$1001,,0)</f>
        <v>43827</v>
      </c>
      <c r="C684">
        <f>_xlfn.XLOOKUP(B684,orders!$B$2:$B$1001,orders!$M$2:$M$1001,,0)</f>
        <v>8.25</v>
      </c>
      <c r="F684" t="str">
        <v>WMA-34232-850</v>
      </c>
      <c r="G684" s="10">
        <v>44263</v>
      </c>
      <c r="H684">
        <v>39.799999999999997</v>
      </c>
      <c r="I684" s="10"/>
    </row>
    <row r="685" spans="1:9" x14ac:dyDescent="0.35">
      <c r="A685" t="str">
        <f>_xlfn.XLOOKUP(orders!$A685,orders!$A$2:$A$1001,orders!$A$2:$A$1001,,0)</f>
        <v>WNE-73911-475</v>
      </c>
      <c r="B685" s="10">
        <f>_xlfn.XLOOKUP(orders!$A685,orders!$A$2:$A$1001,orders!$B$2:$B$1001,,0)</f>
        <v>43941</v>
      </c>
      <c r="C685">
        <f>_xlfn.XLOOKUP(B685,orders!$B$2:$B$1001,orders!$M$2:$M$1001,,0)</f>
        <v>46.62</v>
      </c>
      <c r="F685" t="str">
        <v>EZL-27919-704</v>
      </c>
      <c r="G685" s="10">
        <v>44217</v>
      </c>
      <c r="H685">
        <v>20.25</v>
      </c>
      <c r="I685" s="10"/>
    </row>
    <row r="686" spans="1:9" x14ac:dyDescent="0.35">
      <c r="A686" t="str">
        <f>_xlfn.XLOOKUP(orders!$A686,orders!$A$2:$A$1001,orders!$A$2:$A$1001,,0)</f>
        <v>EZB-68383-559</v>
      </c>
      <c r="B686" s="10">
        <f>_xlfn.XLOOKUP(orders!$A686,orders!$A$2:$A$1001,orders!$B$2:$B$1001,,0)</f>
        <v>43517</v>
      </c>
      <c r="C686">
        <f>_xlfn.XLOOKUP(B686,orders!$B$2:$B$1001,orders!$M$2:$M$1001,,0)</f>
        <v>41.25</v>
      </c>
      <c r="F686" t="str">
        <v>ZYU-11345-774</v>
      </c>
      <c r="G686" s="10">
        <v>44206</v>
      </c>
      <c r="H686">
        <v>43.650000000000006</v>
      </c>
      <c r="I686" s="10"/>
    </row>
    <row r="687" spans="1:9" x14ac:dyDescent="0.35">
      <c r="A687" t="str">
        <f>_xlfn.XLOOKUP(orders!$A687,orders!$A$2:$A$1001,orders!$A$2:$A$1001,,0)</f>
        <v>OVO-01283-090</v>
      </c>
      <c r="B687" s="10">
        <f>_xlfn.XLOOKUP(orders!$A687,orders!$A$2:$A$1001,orders!$B$2:$B$1001,,0)</f>
        <v>44637</v>
      </c>
      <c r="C687">
        <f>_xlfn.XLOOKUP(B687,orders!$B$2:$B$1001,orders!$M$2:$M$1001,,0)</f>
        <v>102.46499999999997</v>
      </c>
      <c r="F687" t="str">
        <v>CPW-34587-459</v>
      </c>
      <c r="G687" s="10">
        <v>44281</v>
      </c>
      <c r="H687">
        <v>178.70999999999998</v>
      </c>
      <c r="I687" s="10"/>
    </row>
    <row r="688" spans="1:9" x14ac:dyDescent="0.35">
      <c r="A688" t="str">
        <f>_xlfn.XLOOKUP(orders!$A688,orders!$A$2:$A$1001,orders!$A$2:$A$1001,,0)</f>
        <v>TXH-78646-919</v>
      </c>
      <c r="B688" s="10">
        <f>_xlfn.XLOOKUP(orders!$A688,orders!$A$2:$A$1001,orders!$B$2:$B$1001,,0)</f>
        <v>44330</v>
      </c>
      <c r="C688">
        <f>_xlfn.XLOOKUP(B688,orders!$B$2:$B$1001,orders!$M$2:$M$1001,,0)</f>
        <v>16.5</v>
      </c>
      <c r="F688" t="str">
        <v>NQZ-82067-394</v>
      </c>
      <c r="G688" s="10">
        <v>44645</v>
      </c>
      <c r="H688">
        <v>27.484999999999996</v>
      </c>
      <c r="I688" s="10"/>
    </row>
    <row r="689" spans="1:9" x14ac:dyDescent="0.35">
      <c r="A689" t="str">
        <f>_xlfn.XLOOKUP(orders!$A689,orders!$A$2:$A$1001,orders!$A$2:$A$1001,,0)</f>
        <v>CYZ-37122-164</v>
      </c>
      <c r="B689" s="10">
        <f>_xlfn.XLOOKUP(orders!$A689,orders!$A$2:$A$1001,orders!$B$2:$B$1001,,0)</f>
        <v>43471</v>
      </c>
      <c r="C689">
        <f>_xlfn.XLOOKUP(B689,orders!$B$2:$B$1001,orders!$M$2:$M$1001,,0)</f>
        <v>11.94</v>
      </c>
      <c r="F689" t="str">
        <v>JBW-95055-851</v>
      </c>
      <c r="G689" s="10">
        <v>44399</v>
      </c>
      <c r="H689">
        <v>56.25</v>
      </c>
      <c r="I689" s="10"/>
    </row>
    <row r="690" spans="1:9" x14ac:dyDescent="0.35">
      <c r="A690" t="str">
        <f>_xlfn.XLOOKUP(orders!$A690,orders!$A$2:$A$1001,orders!$A$2:$A$1001,,0)</f>
        <v>AGQ-06534-750</v>
      </c>
      <c r="B690" s="10">
        <f>_xlfn.XLOOKUP(orders!$A690,orders!$A$2:$A$1001,orders!$B$2:$B$1001,,0)</f>
        <v>43579</v>
      </c>
      <c r="C690">
        <f>_xlfn.XLOOKUP(B690,orders!$B$2:$B$1001,orders!$M$2:$M$1001,,0)</f>
        <v>44.75</v>
      </c>
      <c r="F690" t="str">
        <v>AHY-20324-088</v>
      </c>
      <c r="G690" s="10">
        <v>44080</v>
      </c>
      <c r="H690">
        <v>9.51</v>
      </c>
      <c r="I690" s="10"/>
    </row>
    <row r="691" spans="1:9" x14ac:dyDescent="0.35">
      <c r="A691" t="str">
        <f>_xlfn.XLOOKUP(orders!$A691,orders!$A$2:$A$1001,orders!$A$2:$A$1001,,0)</f>
        <v>QVL-32245-818</v>
      </c>
      <c r="B691" s="10">
        <f>_xlfn.XLOOKUP(orders!$A691,orders!$A$2:$A$1001,orders!$B$2:$B$1001,,0)</f>
        <v>44346</v>
      </c>
      <c r="C691">
        <f>_xlfn.XLOOKUP(B691,orders!$B$2:$B$1001,orders!$M$2:$M$1001,,0)</f>
        <v>33.75</v>
      </c>
      <c r="F691" t="str">
        <v>ZSL-66684-103</v>
      </c>
      <c r="G691" s="10">
        <v>43827</v>
      </c>
      <c r="H691">
        <v>8.25</v>
      </c>
      <c r="I691" s="10"/>
    </row>
    <row r="692" spans="1:9" x14ac:dyDescent="0.35">
      <c r="A692" t="str">
        <f>_xlfn.XLOOKUP(orders!$A692,orders!$A$2:$A$1001,orders!$A$2:$A$1001,,0)</f>
        <v>LTD-96842-834</v>
      </c>
      <c r="B692" s="10">
        <f>_xlfn.XLOOKUP(orders!$A692,orders!$A$2:$A$1001,orders!$B$2:$B$1001,,0)</f>
        <v>44754</v>
      </c>
      <c r="C692">
        <f>_xlfn.XLOOKUP(B692,orders!$B$2:$B$1001,orders!$M$2:$M$1001,,0)</f>
        <v>178.70999999999998</v>
      </c>
      <c r="F692" t="str">
        <v>WNE-73911-475</v>
      </c>
      <c r="G692" s="10">
        <v>43941</v>
      </c>
      <c r="H692">
        <v>46.62</v>
      </c>
      <c r="I692" s="10"/>
    </row>
    <row r="693" spans="1:9" x14ac:dyDescent="0.35">
      <c r="A693" t="str">
        <f>_xlfn.XLOOKUP(orders!$A693,orders!$A$2:$A$1001,orders!$A$2:$A$1001,,0)</f>
        <v>SEC-91807-425</v>
      </c>
      <c r="B693" s="10">
        <f>_xlfn.XLOOKUP(orders!$A693,orders!$A$2:$A$1001,orders!$B$2:$B$1001,,0)</f>
        <v>44227</v>
      </c>
      <c r="C693">
        <f>_xlfn.XLOOKUP(B693,orders!$B$2:$B$1001,orders!$M$2:$M$1001,,0)</f>
        <v>33.75</v>
      </c>
      <c r="F693" t="str">
        <v>EZB-68383-559</v>
      </c>
      <c r="G693" s="10">
        <v>43517</v>
      </c>
      <c r="H693">
        <v>41.25</v>
      </c>
      <c r="I693" s="10"/>
    </row>
    <row r="694" spans="1:9" x14ac:dyDescent="0.35">
      <c r="A694" t="str">
        <f>_xlfn.XLOOKUP(orders!$A694,orders!$A$2:$A$1001,orders!$A$2:$A$1001,,0)</f>
        <v>MHM-44857-599</v>
      </c>
      <c r="B694" s="10">
        <f>_xlfn.XLOOKUP(orders!$A694,orders!$A$2:$A$1001,orders!$B$2:$B$1001,,0)</f>
        <v>43720</v>
      </c>
      <c r="C694">
        <f>_xlfn.XLOOKUP(B694,orders!$B$2:$B$1001,orders!$M$2:$M$1001,,0)</f>
        <v>31.08</v>
      </c>
      <c r="F694" t="str">
        <v>OVO-01283-090</v>
      </c>
      <c r="G694" s="10">
        <v>44637</v>
      </c>
      <c r="H694">
        <v>102.46499999999997</v>
      </c>
      <c r="I694" s="10"/>
    </row>
    <row r="695" spans="1:9" x14ac:dyDescent="0.35">
      <c r="A695" t="str">
        <f>_xlfn.XLOOKUP(orders!$A695,orders!$A$2:$A$1001,orders!$A$2:$A$1001,,0)</f>
        <v>KGC-95046-911</v>
      </c>
      <c r="B695" s="10">
        <f>_xlfn.XLOOKUP(orders!$A695,orders!$A$2:$A$1001,orders!$B$2:$B$1001,,0)</f>
        <v>44012</v>
      </c>
      <c r="C695">
        <f>_xlfn.XLOOKUP(B695,orders!$B$2:$B$1001,orders!$M$2:$M$1001,,0)</f>
        <v>51.749999999999993</v>
      </c>
      <c r="F695" t="str">
        <v>TXH-78646-919</v>
      </c>
      <c r="G695" s="10">
        <v>44330</v>
      </c>
      <c r="H695">
        <v>16.5</v>
      </c>
      <c r="I695" s="10"/>
    </row>
    <row r="696" spans="1:9" x14ac:dyDescent="0.35">
      <c r="A696" t="str">
        <f>_xlfn.XLOOKUP(orders!$A696,orders!$A$2:$A$1001,orders!$A$2:$A$1001,,0)</f>
        <v>RZC-75150-413</v>
      </c>
      <c r="B696" s="10">
        <f>_xlfn.XLOOKUP(orders!$A696,orders!$A$2:$A$1001,orders!$B$2:$B$1001,,0)</f>
        <v>43915</v>
      </c>
      <c r="C696">
        <f>_xlfn.XLOOKUP(B696,orders!$B$2:$B$1001,orders!$M$2:$M$1001,,0)</f>
        <v>36.450000000000003</v>
      </c>
      <c r="F696" t="str">
        <v>CYZ-37122-164</v>
      </c>
      <c r="G696" s="10">
        <v>43471</v>
      </c>
      <c r="H696">
        <v>11.94</v>
      </c>
      <c r="I696" s="10"/>
    </row>
    <row r="697" spans="1:9" x14ac:dyDescent="0.35">
      <c r="A697" t="str">
        <f>_xlfn.XLOOKUP(orders!$A697,orders!$A$2:$A$1001,orders!$A$2:$A$1001,,0)</f>
        <v>EYH-88288-452</v>
      </c>
      <c r="B697" s="10">
        <f>_xlfn.XLOOKUP(orders!$A697,orders!$A$2:$A$1001,orders!$B$2:$B$1001,,0)</f>
        <v>44300</v>
      </c>
      <c r="C697">
        <f>_xlfn.XLOOKUP(B697,orders!$B$2:$B$1001,orders!$M$2:$M$1001,,0)</f>
        <v>182.27499999999998</v>
      </c>
      <c r="F697" t="str">
        <v>AGQ-06534-750</v>
      </c>
      <c r="G697" s="10">
        <v>43579</v>
      </c>
      <c r="H697">
        <v>44.75</v>
      </c>
      <c r="I697" s="10"/>
    </row>
    <row r="698" spans="1:9" x14ac:dyDescent="0.35">
      <c r="A698" t="str">
        <f>_xlfn.XLOOKUP(orders!$A698,orders!$A$2:$A$1001,orders!$A$2:$A$1001,,0)</f>
        <v>NYQ-24237-772</v>
      </c>
      <c r="B698" s="10">
        <f>_xlfn.XLOOKUP(orders!$A698,orders!$A$2:$A$1001,orders!$B$2:$B$1001,,0)</f>
        <v>43693</v>
      </c>
      <c r="C698">
        <f>_xlfn.XLOOKUP(B698,orders!$B$2:$B$1001,orders!$M$2:$M$1001,,0)</f>
        <v>15.85</v>
      </c>
      <c r="F698" t="str">
        <v>QVL-32245-818</v>
      </c>
      <c r="G698" s="10">
        <v>44346</v>
      </c>
      <c r="H698">
        <v>33.75</v>
      </c>
      <c r="I698" s="10"/>
    </row>
    <row r="699" spans="1:9" x14ac:dyDescent="0.35">
      <c r="A699" t="str">
        <f>_xlfn.XLOOKUP(orders!$A699,orders!$A$2:$A$1001,orders!$A$2:$A$1001,,0)</f>
        <v>WKB-21680-566</v>
      </c>
      <c r="B699" s="10">
        <f>_xlfn.XLOOKUP(orders!$A699,orders!$A$2:$A$1001,orders!$B$2:$B$1001,,0)</f>
        <v>44547</v>
      </c>
      <c r="C699">
        <f>_xlfn.XLOOKUP(B699,orders!$B$2:$B$1001,orders!$M$2:$M$1001,,0)</f>
        <v>137.42499999999998</v>
      </c>
      <c r="F699" t="str">
        <v>LTD-96842-834</v>
      </c>
      <c r="G699" s="10">
        <v>44754</v>
      </c>
      <c r="H699">
        <v>178.70999999999998</v>
      </c>
      <c r="I699" s="10"/>
    </row>
    <row r="700" spans="1:9" x14ac:dyDescent="0.35">
      <c r="A700" t="str">
        <f>_xlfn.XLOOKUP(orders!$A700,orders!$A$2:$A$1001,orders!$A$2:$A$1001,,0)</f>
        <v>THE-61147-027</v>
      </c>
      <c r="B700" s="10">
        <f>_xlfn.XLOOKUP(orders!$A700,orders!$A$2:$A$1001,orders!$B$2:$B$1001,,0)</f>
        <v>43830</v>
      </c>
      <c r="C700">
        <f>_xlfn.XLOOKUP(B700,orders!$B$2:$B$1001,orders!$M$2:$M$1001,,0)</f>
        <v>2.9849999999999999</v>
      </c>
      <c r="F700" t="str">
        <v>SEC-91807-425</v>
      </c>
      <c r="G700" s="10">
        <v>44227</v>
      </c>
      <c r="H700">
        <v>33.75</v>
      </c>
      <c r="I700" s="10"/>
    </row>
    <row r="701" spans="1:9" x14ac:dyDescent="0.35">
      <c r="A701" t="str">
        <f>_xlfn.XLOOKUP(orders!$A701,orders!$A$2:$A$1001,orders!$A$2:$A$1001,,0)</f>
        <v>PTY-86420-119</v>
      </c>
      <c r="B701" s="10">
        <f>_xlfn.XLOOKUP(orders!$A701,orders!$A$2:$A$1001,orders!$B$2:$B$1001,,0)</f>
        <v>44298</v>
      </c>
      <c r="C701">
        <f>_xlfn.XLOOKUP(B701,orders!$B$2:$B$1001,orders!$M$2:$M$1001,,0)</f>
        <v>23.88</v>
      </c>
      <c r="F701" t="str">
        <v>MHM-44857-599</v>
      </c>
      <c r="G701" s="10">
        <v>43720</v>
      </c>
      <c r="H701">
        <v>31.08</v>
      </c>
      <c r="I701" s="10"/>
    </row>
    <row r="702" spans="1:9" x14ac:dyDescent="0.35">
      <c r="A702" t="str">
        <f>_xlfn.XLOOKUP(orders!$A702,orders!$A$2:$A$1001,orders!$A$2:$A$1001,,0)</f>
        <v>QHL-27188-431</v>
      </c>
      <c r="B702" s="10">
        <f>_xlfn.XLOOKUP(orders!$A702,orders!$A$2:$A$1001,orders!$B$2:$B$1001,,0)</f>
        <v>43736</v>
      </c>
      <c r="C702">
        <f>_xlfn.XLOOKUP(B702,orders!$B$2:$B$1001,orders!$M$2:$M$1001,,0)</f>
        <v>19.02</v>
      </c>
      <c r="F702" t="str">
        <v>KGC-95046-911</v>
      </c>
      <c r="G702" s="10">
        <v>44012</v>
      </c>
      <c r="H702">
        <v>51.749999999999993</v>
      </c>
      <c r="I702" s="10"/>
    </row>
    <row r="703" spans="1:9" x14ac:dyDescent="0.35">
      <c r="A703" t="str">
        <f>_xlfn.XLOOKUP(orders!$A703,orders!$A$2:$A$1001,orders!$A$2:$A$1001,,0)</f>
        <v>MIS-54381-047</v>
      </c>
      <c r="B703" s="10">
        <f>_xlfn.XLOOKUP(orders!$A703,orders!$A$2:$A$1001,orders!$B$2:$B$1001,,0)</f>
        <v>44727</v>
      </c>
      <c r="C703">
        <f>_xlfn.XLOOKUP(B703,orders!$B$2:$B$1001,orders!$M$2:$M$1001,,0)</f>
        <v>13.365</v>
      </c>
      <c r="F703" t="str">
        <v>RZC-75150-413</v>
      </c>
      <c r="G703" s="10">
        <v>43915</v>
      </c>
      <c r="H703">
        <v>36.450000000000003</v>
      </c>
      <c r="I703" s="10"/>
    </row>
    <row r="704" spans="1:9" x14ac:dyDescent="0.35">
      <c r="A704" t="str">
        <f>_xlfn.XLOOKUP(orders!$A704,orders!$A$2:$A$1001,orders!$A$2:$A$1001,,0)</f>
        <v>TBB-29780-459</v>
      </c>
      <c r="B704" s="10">
        <f>_xlfn.XLOOKUP(orders!$A704,orders!$A$2:$A$1001,orders!$B$2:$B$1001,,0)</f>
        <v>43661</v>
      </c>
      <c r="C704">
        <f>_xlfn.XLOOKUP(B704,orders!$B$2:$B$1001,orders!$M$2:$M$1001,,0)</f>
        <v>7.77</v>
      </c>
      <c r="F704" t="str">
        <v>EYH-88288-452</v>
      </c>
      <c r="G704" s="10">
        <v>44300</v>
      </c>
      <c r="H704">
        <v>182.27499999999998</v>
      </c>
      <c r="I704" s="10"/>
    </row>
    <row r="705" spans="1:9" x14ac:dyDescent="0.35">
      <c r="A705" t="str">
        <f>_xlfn.XLOOKUP(orders!$A705,orders!$A$2:$A$1001,orders!$A$2:$A$1001,,0)</f>
        <v>QLC-52637-305</v>
      </c>
      <c r="B705" s="10">
        <f>_xlfn.XLOOKUP(orders!$A705,orders!$A$2:$A$1001,orders!$B$2:$B$1001,,0)</f>
        <v>43506</v>
      </c>
      <c r="C705">
        <f>_xlfn.XLOOKUP(B705,orders!$B$2:$B$1001,orders!$M$2:$M$1001,,0)</f>
        <v>119.13999999999999</v>
      </c>
      <c r="F705" t="str">
        <v>NYQ-24237-772</v>
      </c>
      <c r="G705" s="10">
        <v>43693</v>
      </c>
      <c r="H705">
        <v>15.85</v>
      </c>
      <c r="I705" s="10"/>
    </row>
    <row r="706" spans="1:9" x14ac:dyDescent="0.35">
      <c r="A706" t="str">
        <f>_xlfn.XLOOKUP(orders!$A706,orders!$A$2:$A$1001,orders!$A$2:$A$1001,,0)</f>
        <v>CWT-27056-328</v>
      </c>
      <c r="B706" s="10">
        <f>_xlfn.XLOOKUP(orders!$A706,orders!$A$2:$A$1001,orders!$B$2:$B$1001,,0)</f>
        <v>44716</v>
      </c>
      <c r="C706">
        <f>_xlfn.XLOOKUP(B706,orders!$B$2:$B$1001,orders!$M$2:$M$1001,,0)</f>
        <v>21.87</v>
      </c>
      <c r="F706" t="str">
        <v>WKB-21680-566</v>
      </c>
      <c r="G706" s="10">
        <v>44547</v>
      </c>
      <c r="H706">
        <v>137.42499999999998</v>
      </c>
      <c r="I706" s="10"/>
    </row>
    <row r="707" spans="1:9" x14ac:dyDescent="0.35">
      <c r="A707" t="str">
        <f>_xlfn.XLOOKUP(orders!$A707,orders!$A$2:$A$1001,orders!$A$2:$A$1001,,0)</f>
        <v>ASS-05878-128</v>
      </c>
      <c r="B707" s="10">
        <f>_xlfn.XLOOKUP(orders!$A707,orders!$A$2:$A$1001,orders!$B$2:$B$1001,,0)</f>
        <v>44114</v>
      </c>
      <c r="C707">
        <f>_xlfn.XLOOKUP(B707,orders!$B$2:$B$1001,orders!$M$2:$M$1001,,0)</f>
        <v>29.16</v>
      </c>
      <c r="F707" t="str">
        <v>THE-61147-027</v>
      </c>
      <c r="G707" s="10">
        <v>43830</v>
      </c>
      <c r="H707">
        <v>2.9849999999999999</v>
      </c>
      <c r="I707" s="10"/>
    </row>
    <row r="708" spans="1:9" x14ac:dyDescent="0.35">
      <c r="A708" t="str">
        <f>_xlfn.XLOOKUP(orders!$A708,orders!$A$2:$A$1001,orders!$A$2:$A$1001,,0)</f>
        <v>EGK-03027-418</v>
      </c>
      <c r="B708" s="10">
        <f>_xlfn.XLOOKUP(orders!$A708,orders!$A$2:$A$1001,orders!$B$2:$B$1001,,0)</f>
        <v>44353</v>
      </c>
      <c r="C708">
        <f>_xlfn.XLOOKUP(B708,orders!$B$2:$B$1001,orders!$M$2:$M$1001,,0)</f>
        <v>12.375</v>
      </c>
      <c r="F708" t="str">
        <v>PTY-86420-119</v>
      </c>
      <c r="G708" s="10">
        <v>44298</v>
      </c>
      <c r="H708">
        <v>23.88</v>
      </c>
      <c r="I708" s="10"/>
    </row>
    <row r="709" spans="1:9" x14ac:dyDescent="0.35">
      <c r="A709" t="str">
        <f>_xlfn.XLOOKUP(orders!$A709,orders!$A$2:$A$1001,orders!$A$2:$A$1001,,0)</f>
        <v>KCY-61732-849</v>
      </c>
      <c r="B709" s="10">
        <f>_xlfn.XLOOKUP(orders!$A709,orders!$A$2:$A$1001,orders!$B$2:$B$1001,,0)</f>
        <v>43540</v>
      </c>
      <c r="C709">
        <f>_xlfn.XLOOKUP(B709,orders!$B$2:$B$1001,orders!$M$2:$M$1001,,0)</f>
        <v>25.9</v>
      </c>
      <c r="F709" t="str">
        <v>QHL-27188-431</v>
      </c>
      <c r="G709" s="10">
        <v>43736</v>
      </c>
      <c r="H709">
        <v>19.02</v>
      </c>
      <c r="I709" s="10"/>
    </row>
    <row r="710" spans="1:9" x14ac:dyDescent="0.35">
      <c r="A710" t="str">
        <f>_xlfn.XLOOKUP(orders!$A710,orders!$A$2:$A$1001,orders!$A$2:$A$1001,,0)</f>
        <v>BLI-21697-702</v>
      </c>
      <c r="B710" s="10">
        <f>_xlfn.XLOOKUP(orders!$A710,orders!$A$2:$A$1001,orders!$B$2:$B$1001,,0)</f>
        <v>43804</v>
      </c>
      <c r="C710">
        <f>_xlfn.XLOOKUP(B710,orders!$B$2:$B$1001,orders!$M$2:$M$1001,,0)</f>
        <v>13.5</v>
      </c>
      <c r="F710" t="str">
        <v>MIS-54381-047</v>
      </c>
      <c r="G710" s="10">
        <v>44727</v>
      </c>
      <c r="H710">
        <v>13.365</v>
      </c>
      <c r="I710" s="10"/>
    </row>
    <row r="711" spans="1:9" x14ac:dyDescent="0.35">
      <c r="A711" t="str">
        <f>_xlfn.XLOOKUP(orders!$A711,orders!$A$2:$A$1001,orders!$A$2:$A$1001,,0)</f>
        <v>KFJ-46568-890</v>
      </c>
      <c r="B711" s="10">
        <f>_xlfn.XLOOKUP(orders!$A711,orders!$A$2:$A$1001,orders!$B$2:$B$1001,,0)</f>
        <v>43485</v>
      </c>
      <c r="C711">
        <f>_xlfn.XLOOKUP(B711,orders!$B$2:$B$1001,orders!$M$2:$M$1001,,0)</f>
        <v>17.82</v>
      </c>
      <c r="F711" t="str">
        <v>TBB-29780-459</v>
      </c>
      <c r="G711" s="10">
        <v>43661</v>
      </c>
      <c r="H711">
        <v>7.77</v>
      </c>
      <c r="I711" s="10"/>
    </row>
    <row r="712" spans="1:9" x14ac:dyDescent="0.35">
      <c r="A712" t="str">
        <f>_xlfn.XLOOKUP(orders!$A712,orders!$A$2:$A$1001,orders!$A$2:$A$1001,,0)</f>
        <v>SOK-43535-680</v>
      </c>
      <c r="B712" s="10">
        <f>_xlfn.XLOOKUP(orders!$A712,orders!$A$2:$A$1001,orders!$B$2:$B$1001,,0)</f>
        <v>44655</v>
      </c>
      <c r="C712">
        <f>_xlfn.XLOOKUP(B712,orders!$B$2:$B$1001,orders!$M$2:$M$1001,,0)</f>
        <v>24.75</v>
      </c>
      <c r="F712" t="str">
        <v>QLC-52637-305</v>
      </c>
      <c r="G712" s="10">
        <v>43506</v>
      </c>
      <c r="H712">
        <v>119.13999999999999</v>
      </c>
      <c r="I712" s="10"/>
    </row>
    <row r="713" spans="1:9" x14ac:dyDescent="0.35">
      <c r="A713" t="str">
        <f>_xlfn.XLOOKUP(orders!$A713,orders!$A$2:$A$1001,orders!$A$2:$A$1001,,0)</f>
        <v>XUE-87260-201</v>
      </c>
      <c r="B713" s="10">
        <f>_xlfn.XLOOKUP(orders!$A713,orders!$A$2:$A$1001,orders!$B$2:$B$1001,,0)</f>
        <v>44600</v>
      </c>
      <c r="C713">
        <f>_xlfn.XLOOKUP(B713,orders!$B$2:$B$1001,orders!$M$2:$M$1001,,0)</f>
        <v>17.91</v>
      </c>
      <c r="F713" t="str">
        <v>CWT-27056-328</v>
      </c>
      <c r="G713" s="10">
        <v>44716</v>
      </c>
      <c r="H713">
        <v>21.87</v>
      </c>
      <c r="I713" s="10"/>
    </row>
    <row r="714" spans="1:9" x14ac:dyDescent="0.35">
      <c r="A714" t="str">
        <f>_xlfn.XLOOKUP(orders!$A714,orders!$A$2:$A$1001,orders!$A$2:$A$1001,,0)</f>
        <v>CZF-40873-691</v>
      </c>
      <c r="B714" s="10">
        <f>_xlfn.XLOOKUP(orders!$A714,orders!$A$2:$A$1001,orders!$B$2:$B$1001,,0)</f>
        <v>43646</v>
      </c>
      <c r="C714">
        <f>_xlfn.XLOOKUP(B714,orders!$B$2:$B$1001,orders!$M$2:$M$1001,,0)</f>
        <v>136.61999999999998</v>
      </c>
      <c r="F714" t="str">
        <v>ASS-05878-128</v>
      </c>
      <c r="G714" s="10">
        <v>44114</v>
      </c>
      <c r="H714">
        <v>29.16</v>
      </c>
      <c r="I714" s="10"/>
    </row>
    <row r="715" spans="1:9" x14ac:dyDescent="0.35">
      <c r="A715" t="str">
        <f>_xlfn.XLOOKUP(orders!$A715,orders!$A$2:$A$1001,orders!$A$2:$A$1001,,0)</f>
        <v>AIA-98989-755</v>
      </c>
      <c r="B715" s="10">
        <f>_xlfn.XLOOKUP(orders!$A715,orders!$A$2:$A$1001,orders!$B$2:$B$1001,,0)</f>
        <v>43960</v>
      </c>
      <c r="C715">
        <f>_xlfn.XLOOKUP(B715,orders!$B$2:$B$1001,orders!$M$2:$M$1001,,0)</f>
        <v>94.874999999999986</v>
      </c>
      <c r="F715" t="str">
        <v>EGK-03027-418</v>
      </c>
      <c r="G715" s="10">
        <v>44353</v>
      </c>
      <c r="H715">
        <v>12.375</v>
      </c>
      <c r="I715" s="10"/>
    </row>
    <row r="716" spans="1:9" x14ac:dyDescent="0.35">
      <c r="A716" t="str">
        <f>_xlfn.XLOOKUP(orders!$A716,orders!$A$2:$A$1001,orders!$A$2:$A$1001,,0)</f>
        <v>ITZ-21793-986</v>
      </c>
      <c r="B716" s="10">
        <f>_xlfn.XLOOKUP(orders!$A716,orders!$A$2:$A$1001,orders!$B$2:$B$1001,,0)</f>
        <v>44358</v>
      </c>
      <c r="C716">
        <f>_xlfn.XLOOKUP(B716,orders!$B$2:$B$1001,orders!$M$2:$M$1001,,0)</f>
        <v>114.42499999999998</v>
      </c>
      <c r="F716" t="str">
        <v>KCY-61732-849</v>
      </c>
      <c r="G716" s="10">
        <v>43540</v>
      </c>
      <c r="H716">
        <v>25.9</v>
      </c>
      <c r="I716" s="10"/>
    </row>
    <row r="717" spans="1:9" x14ac:dyDescent="0.35">
      <c r="A717" t="str">
        <f>_xlfn.XLOOKUP(orders!$A717,orders!$A$2:$A$1001,orders!$A$2:$A$1001,,0)</f>
        <v>YOK-93322-608</v>
      </c>
      <c r="B717" s="10">
        <f>_xlfn.XLOOKUP(orders!$A717,orders!$A$2:$A$1001,orders!$B$2:$B$1001,,0)</f>
        <v>44504</v>
      </c>
      <c r="C717">
        <f>_xlfn.XLOOKUP(B717,orders!$B$2:$B$1001,orders!$M$2:$M$1001,,0)</f>
        <v>87.300000000000011</v>
      </c>
      <c r="F717" t="str">
        <v>BLI-21697-702</v>
      </c>
      <c r="G717" s="10">
        <v>43804</v>
      </c>
      <c r="H717">
        <v>13.5</v>
      </c>
      <c r="I717" s="10"/>
    </row>
    <row r="718" spans="1:9" x14ac:dyDescent="0.35">
      <c r="A718" t="str">
        <f>_xlfn.XLOOKUP(orders!$A718,orders!$A$2:$A$1001,orders!$A$2:$A$1001,,0)</f>
        <v>LXK-00634-611</v>
      </c>
      <c r="B718" s="10">
        <f>_xlfn.XLOOKUP(orders!$A718,orders!$A$2:$A$1001,orders!$B$2:$B$1001,,0)</f>
        <v>44612</v>
      </c>
      <c r="C718">
        <f>_xlfn.XLOOKUP(B718,orders!$B$2:$B$1001,orders!$M$2:$M$1001,,0)</f>
        <v>35.849999999999994</v>
      </c>
      <c r="F718" t="str">
        <v>KFJ-46568-890</v>
      </c>
      <c r="G718" s="10">
        <v>43485</v>
      </c>
      <c r="H718">
        <v>17.82</v>
      </c>
      <c r="I718" s="10"/>
    </row>
    <row r="719" spans="1:9" x14ac:dyDescent="0.35">
      <c r="A719" t="str">
        <f>_xlfn.XLOOKUP(orders!$A719,orders!$A$2:$A$1001,orders!$A$2:$A$1001,,0)</f>
        <v>CQW-37388-302</v>
      </c>
      <c r="B719" s="10">
        <f>_xlfn.XLOOKUP(orders!$A719,orders!$A$2:$A$1001,orders!$B$2:$B$1001,,0)</f>
        <v>43649</v>
      </c>
      <c r="C719">
        <f>_xlfn.XLOOKUP(B719,orders!$B$2:$B$1001,orders!$M$2:$M$1001,,0)</f>
        <v>68.655000000000001</v>
      </c>
      <c r="F719" t="str">
        <v>SOK-43535-680</v>
      </c>
      <c r="G719" s="10">
        <v>44655</v>
      </c>
      <c r="H719">
        <v>24.75</v>
      </c>
      <c r="I719" s="10"/>
    </row>
    <row r="720" spans="1:9" x14ac:dyDescent="0.35">
      <c r="A720" t="str">
        <f>_xlfn.XLOOKUP(orders!$A720,orders!$A$2:$A$1001,orders!$A$2:$A$1001,,0)</f>
        <v>SPA-79365-334</v>
      </c>
      <c r="B720" s="10">
        <f>_xlfn.XLOOKUP(orders!$A720,orders!$A$2:$A$1001,orders!$B$2:$B$1001,,0)</f>
        <v>44348</v>
      </c>
      <c r="C720">
        <f>_xlfn.XLOOKUP(B720,orders!$B$2:$B$1001,orders!$M$2:$M$1001,,0)</f>
        <v>35.82</v>
      </c>
      <c r="F720" t="str">
        <v>XUE-87260-201</v>
      </c>
      <c r="G720" s="10">
        <v>44600</v>
      </c>
      <c r="H720">
        <v>17.91</v>
      </c>
      <c r="I720" s="10"/>
    </row>
    <row r="721" spans="1:9" x14ac:dyDescent="0.35">
      <c r="A721" t="str">
        <f>_xlfn.XLOOKUP(orders!$A721,orders!$A$2:$A$1001,orders!$A$2:$A$1001,,0)</f>
        <v>VPX-08817-517</v>
      </c>
      <c r="B721" s="10">
        <f>_xlfn.XLOOKUP(orders!$A721,orders!$A$2:$A$1001,orders!$B$2:$B$1001,,0)</f>
        <v>44150</v>
      </c>
      <c r="C721">
        <f>_xlfn.XLOOKUP(B721,orders!$B$2:$B$1001,orders!$M$2:$M$1001,,0)</f>
        <v>79.25</v>
      </c>
      <c r="F721" t="str">
        <v>CZF-40873-691</v>
      </c>
      <c r="G721" s="10">
        <v>43646</v>
      </c>
      <c r="H721">
        <v>136.61999999999998</v>
      </c>
      <c r="I721" s="10"/>
    </row>
    <row r="722" spans="1:9" x14ac:dyDescent="0.35">
      <c r="A722" t="str">
        <f>_xlfn.XLOOKUP(orders!$A722,orders!$A$2:$A$1001,orders!$A$2:$A$1001,,0)</f>
        <v>PBP-87115-410</v>
      </c>
      <c r="B722" s="10">
        <f>_xlfn.XLOOKUP(orders!$A722,orders!$A$2:$A$1001,orders!$B$2:$B$1001,,0)</f>
        <v>44215</v>
      </c>
      <c r="C722">
        <f>_xlfn.XLOOKUP(B722,orders!$B$2:$B$1001,orders!$M$2:$M$1001,,0)</f>
        <v>36.450000000000003</v>
      </c>
      <c r="F722" t="str">
        <v>AIA-98989-755</v>
      </c>
      <c r="G722" s="10">
        <v>43960</v>
      </c>
      <c r="H722">
        <v>94.874999999999986</v>
      </c>
      <c r="I722" s="10"/>
    </row>
    <row r="723" spans="1:9" x14ac:dyDescent="0.35">
      <c r="A723" t="str">
        <f>_xlfn.XLOOKUP(orders!$A723,orders!$A$2:$A$1001,orders!$A$2:$A$1001,,0)</f>
        <v>SFB-93752-440</v>
      </c>
      <c r="B723" s="10">
        <f>_xlfn.XLOOKUP(orders!$A723,orders!$A$2:$A$1001,orders!$B$2:$B$1001,,0)</f>
        <v>44479</v>
      </c>
      <c r="C723">
        <f>_xlfn.XLOOKUP(B723,orders!$B$2:$B$1001,orders!$M$2:$M$1001,,0)</f>
        <v>57.06</v>
      </c>
      <c r="F723" t="str">
        <v>ITZ-21793-986</v>
      </c>
      <c r="G723" s="10">
        <v>44358</v>
      </c>
      <c r="H723">
        <v>114.42499999999998</v>
      </c>
      <c r="I723" s="10"/>
    </row>
    <row r="724" spans="1:9" x14ac:dyDescent="0.35">
      <c r="A724" t="str">
        <f>_xlfn.XLOOKUP(orders!$A724,orders!$A$2:$A$1001,orders!$A$2:$A$1001,,0)</f>
        <v>TBU-65158-068</v>
      </c>
      <c r="B724" s="10">
        <f>_xlfn.XLOOKUP(orders!$A724,orders!$A$2:$A$1001,orders!$B$2:$B$1001,,0)</f>
        <v>44620</v>
      </c>
      <c r="C724">
        <f>_xlfn.XLOOKUP(B724,orders!$B$2:$B$1001,orders!$M$2:$M$1001,,0)</f>
        <v>4.125</v>
      </c>
      <c r="F724" t="str">
        <v>YOK-93322-608</v>
      </c>
      <c r="G724" s="10">
        <v>44504</v>
      </c>
      <c r="H724">
        <v>87.300000000000011</v>
      </c>
      <c r="I724" s="10"/>
    </row>
    <row r="725" spans="1:9" x14ac:dyDescent="0.35">
      <c r="A725" t="str">
        <f>_xlfn.XLOOKUP(orders!$A725,orders!$A$2:$A$1001,orders!$A$2:$A$1001,,0)</f>
        <v>TEH-08414-216</v>
      </c>
      <c r="B725" s="10">
        <f>_xlfn.XLOOKUP(orders!$A725,orders!$A$2:$A$1001,orders!$B$2:$B$1001,,0)</f>
        <v>44470</v>
      </c>
      <c r="C725">
        <f>_xlfn.XLOOKUP(B725,orders!$B$2:$B$1001,orders!$M$2:$M$1001,,0)</f>
        <v>58.2</v>
      </c>
      <c r="F725" t="str">
        <v>LXK-00634-611</v>
      </c>
      <c r="G725" s="10">
        <v>44612</v>
      </c>
      <c r="H725">
        <v>35.849999999999994</v>
      </c>
      <c r="I725" s="10"/>
    </row>
    <row r="726" spans="1:9" x14ac:dyDescent="0.35">
      <c r="A726" t="str">
        <f>_xlfn.XLOOKUP(orders!$A726,orders!$A$2:$A$1001,orders!$A$2:$A$1001,,0)</f>
        <v>MAY-77231-536</v>
      </c>
      <c r="B726" s="10">
        <f>_xlfn.XLOOKUP(orders!$A726,orders!$A$2:$A$1001,orders!$B$2:$B$1001,,0)</f>
        <v>44076</v>
      </c>
      <c r="C726">
        <f>_xlfn.XLOOKUP(B726,orders!$B$2:$B$1001,orders!$M$2:$M$1001,,0)</f>
        <v>6.75</v>
      </c>
      <c r="F726" t="str">
        <v>CQW-37388-302</v>
      </c>
      <c r="G726" s="10">
        <v>43649</v>
      </c>
      <c r="H726">
        <v>68.655000000000001</v>
      </c>
      <c r="I726" s="10"/>
    </row>
    <row r="727" spans="1:9" x14ac:dyDescent="0.35">
      <c r="A727" t="str">
        <f>_xlfn.XLOOKUP(orders!$A727,orders!$A$2:$A$1001,orders!$A$2:$A$1001,,0)</f>
        <v>ATY-28980-884</v>
      </c>
      <c r="B727" s="10">
        <f>_xlfn.XLOOKUP(orders!$A727,orders!$A$2:$A$1001,orders!$B$2:$B$1001,,0)</f>
        <v>44043</v>
      </c>
      <c r="C727">
        <f>_xlfn.XLOOKUP(B727,orders!$B$2:$B$1001,orders!$M$2:$M$1001,,0)</f>
        <v>148.92499999999998</v>
      </c>
      <c r="F727" t="str">
        <v>SPA-79365-334</v>
      </c>
      <c r="G727" s="10">
        <v>44348</v>
      </c>
      <c r="H727">
        <v>35.82</v>
      </c>
      <c r="I727" s="10"/>
    </row>
    <row r="728" spans="1:9" x14ac:dyDescent="0.35">
      <c r="A728" t="str">
        <f>_xlfn.XLOOKUP(orders!$A728,orders!$A$2:$A$1001,orders!$A$2:$A$1001,,0)</f>
        <v>SWP-88281-918</v>
      </c>
      <c r="B728" s="10">
        <f>_xlfn.XLOOKUP(orders!$A728,orders!$A$2:$A$1001,orders!$B$2:$B$1001,,0)</f>
        <v>44571</v>
      </c>
      <c r="C728">
        <f>_xlfn.XLOOKUP(B728,orders!$B$2:$B$1001,orders!$M$2:$M$1001,,0)</f>
        <v>145.82</v>
      </c>
      <c r="F728" t="str">
        <v>VPX-08817-517</v>
      </c>
      <c r="G728" s="10">
        <v>44150</v>
      </c>
      <c r="H728">
        <v>79.25</v>
      </c>
      <c r="I728" s="10"/>
    </row>
    <row r="729" spans="1:9" x14ac:dyDescent="0.35">
      <c r="A729" t="str">
        <f>_xlfn.XLOOKUP(orders!$A729,orders!$A$2:$A$1001,orders!$A$2:$A$1001,,0)</f>
        <v>VCE-56531-986</v>
      </c>
      <c r="B729" s="10">
        <f>_xlfn.XLOOKUP(orders!$A729,orders!$A$2:$A$1001,orders!$B$2:$B$1001,,0)</f>
        <v>44264</v>
      </c>
      <c r="C729">
        <f>_xlfn.XLOOKUP(B729,orders!$B$2:$B$1001,orders!$M$2:$M$1001,,0)</f>
        <v>29.849999999999998</v>
      </c>
      <c r="F729" t="str">
        <v>PBP-87115-410</v>
      </c>
      <c r="G729" s="10">
        <v>44215</v>
      </c>
      <c r="H729">
        <v>36.450000000000003</v>
      </c>
      <c r="I729" s="10"/>
    </row>
    <row r="730" spans="1:9" x14ac:dyDescent="0.35">
      <c r="A730" t="str">
        <f>_xlfn.XLOOKUP(orders!$A730,orders!$A$2:$A$1001,orders!$A$2:$A$1001,,0)</f>
        <v>FVV-75700-005</v>
      </c>
      <c r="B730" s="10">
        <f>_xlfn.XLOOKUP(orders!$A730,orders!$A$2:$A$1001,orders!$B$2:$B$1001,,0)</f>
        <v>44155</v>
      </c>
      <c r="C730">
        <f>_xlfn.XLOOKUP(B730,orders!$B$2:$B$1001,orders!$M$2:$M$1001,,0)</f>
        <v>21.87</v>
      </c>
      <c r="F730" t="str">
        <v>SFB-93752-440</v>
      </c>
      <c r="G730" s="10">
        <v>44479</v>
      </c>
      <c r="H730">
        <v>57.06</v>
      </c>
      <c r="I730" s="10"/>
    </row>
    <row r="731" spans="1:9" x14ac:dyDescent="0.35">
      <c r="A731" t="str">
        <f>_xlfn.XLOOKUP(orders!$A731,orders!$A$2:$A$1001,orders!$A$2:$A$1001,,0)</f>
        <v>CFZ-53492-600</v>
      </c>
      <c r="B731" s="10">
        <f>_xlfn.XLOOKUP(orders!$A731,orders!$A$2:$A$1001,orders!$B$2:$B$1001,,0)</f>
        <v>44634</v>
      </c>
      <c r="C731">
        <f>_xlfn.XLOOKUP(B731,orders!$B$2:$B$1001,orders!$M$2:$M$1001,,0)</f>
        <v>4.3650000000000002</v>
      </c>
      <c r="F731" t="str">
        <v>TBU-65158-068</v>
      </c>
      <c r="G731" s="10">
        <v>44620</v>
      </c>
      <c r="H731">
        <v>4.125</v>
      </c>
      <c r="I731" s="10"/>
    </row>
    <row r="732" spans="1:9" x14ac:dyDescent="0.35">
      <c r="A732" t="str">
        <f>_xlfn.XLOOKUP(orders!$A732,orders!$A$2:$A$1001,orders!$A$2:$A$1001,,0)</f>
        <v>LDK-71031-121</v>
      </c>
      <c r="B732" s="10">
        <f>_xlfn.XLOOKUP(orders!$A732,orders!$A$2:$A$1001,orders!$B$2:$B$1001,,0)</f>
        <v>43475</v>
      </c>
      <c r="C732">
        <f>_xlfn.XLOOKUP(B732,orders!$B$2:$B$1001,orders!$M$2:$M$1001,,0)</f>
        <v>59.699999999999996</v>
      </c>
      <c r="F732" t="str">
        <v>TEH-08414-216</v>
      </c>
      <c r="G732" s="10">
        <v>44470</v>
      </c>
      <c r="H732">
        <v>58.2</v>
      </c>
      <c r="I732" s="10"/>
    </row>
    <row r="733" spans="1:9" x14ac:dyDescent="0.35">
      <c r="A733" t="str">
        <f>_xlfn.XLOOKUP(orders!$A733,orders!$A$2:$A$1001,orders!$A$2:$A$1001,,0)</f>
        <v>EBA-82404-343</v>
      </c>
      <c r="B733" s="10">
        <f>_xlfn.XLOOKUP(orders!$A733,orders!$A$2:$A$1001,orders!$B$2:$B$1001,,0)</f>
        <v>44222</v>
      </c>
      <c r="C733">
        <f>_xlfn.XLOOKUP(B733,orders!$B$2:$B$1001,orders!$M$2:$M$1001,,0)</f>
        <v>15.54</v>
      </c>
      <c r="F733" t="str">
        <v>MAY-77231-536</v>
      </c>
      <c r="G733" s="10">
        <v>44076</v>
      </c>
      <c r="H733">
        <v>6.75</v>
      </c>
      <c r="I733" s="10"/>
    </row>
    <row r="734" spans="1:9" x14ac:dyDescent="0.35">
      <c r="A734" t="str">
        <f>_xlfn.XLOOKUP(orders!$A734,orders!$A$2:$A$1001,orders!$A$2:$A$1001,,0)</f>
        <v>USA-42811-560</v>
      </c>
      <c r="B734" s="10">
        <f>_xlfn.XLOOKUP(orders!$A734,orders!$A$2:$A$1001,orders!$B$2:$B$1001,,0)</f>
        <v>44312</v>
      </c>
      <c r="C734">
        <f>_xlfn.XLOOKUP(B734,orders!$B$2:$B$1001,orders!$M$2:$M$1001,,0)</f>
        <v>8.91</v>
      </c>
      <c r="F734" t="str">
        <v>ATY-28980-884</v>
      </c>
      <c r="G734" s="10">
        <v>44043</v>
      </c>
      <c r="H734">
        <v>148.92499999999998</v>
      </c>
      <c r="I734" s="10"/>
    </row>
    <row r="735" spans="1:9" x14ac:dyDescent="0.35">
      <c r="A735" t="str">
        <f>_xlfn.XLOOKUP(orders!$A735,orders!$A$2:$A$1001,orders!$A$2:$A$1001,,0)</f>
        <v>SNL-83703-516</v>
      </c>
      <c r="B735" s="10">
        <f>_xlfn.XLOOKUP(orders!$A735,orders!$A$2:$A$1001,orders!$B$2:$B$1001,,0)</f>
        <v>44565</v>
      </c>
      <c r="C735">
        <f>_xlfn.XLOOKUP(B735,orders!$B$2:$B$1001,orders!$M$2:$M$1001,,0)</f>
        <v>100.39499999999998</v>
      </c>
      <c r="F735" t="str">
        <v>SWP-88281-918</v>
      </c>
      <c r="G735" s="10">
        <v>44571</v>
      </c>
      <c r="H735">
        <v>145.82</v>
      </c>
      <c r="I735" s="10"/>
    </row>
    <row r="736" spans="1:9" x14ac:dyDescent="0.35">
      <c r="A736" t="str">
        <f>_xlfn.XLOOKUP(orders!$A736,orders!$A$2:$A$1001,orders!$A$2:$A$1001,,0)</f>
        <v>SUZ-83036-175</v>
      </c>
      <c r="B736" s="10">
        <f>_xlfn.XLOOKUP(orders!$A736,orders!$A$2:$A$1001,orders!$B$2:$B$1001,,0)</f>
        <v>43697</v>
      </c>
      <c r="C736">
        <f>_xlfn.XLOOKUP(B736,orders!$B$2:$B$1001,orders!$M$2:$M$1001,,0)</f>
        <v>13.424999999999997</v>
      </c>
      <c r="F736" t="str">
        <v>VCE-56531-986</v>
      </c>
      <c r="G736" s="10">
        <v>44264</v>
      </c>
      <c r="H736">
        <v>29.849999999999998</v>
      </c>
      <c r="I736" s="10"/>
    </row>
    <row r="737" spans="1:9" x14ac:dyDescent="0.35">
      <c r="A737" t="str">
        <f>_xlfn.XLOOKUP(orders!$A737,orders!$A$2:$A$1001,orders!$A$2:$A$1001,,0)</f>
        <v>RGM-01187-513</v>
      </c>
      <c r="B737" s="10">
        <f>_xlfn.XLOOKUP(orders!$A737,orders!$A$2:$A$1001,orders!$B$2:$B$1001,,0)</f>
        <v>44757</v>
      </c>
      <c r="C737">
        <f>_xlfn.XLOOKUP(B737,orders!$B$2:$B$1001,orders!$M$2:$M$1001,,0)</f>
        <v>21.87</v>
      </c>
      <c r="F737" t="str">
        <v>FVV-75700-005</v>
      </c>
      <c r="G737" s="10">
        <v>44155</v>
      </c>
      <c r="H737">
        <v>21.87</v>
      </c>
      <c r="I737" s="10"/>
    </row>
    <row r="738" spans="1:9" x14ac:dyDescent="0.35">
      <c r="A738" t="str">
        <f>_xlfn.XLOOKUP(orders!$A738,orders!$A$2:$A$1001,orders!$A$2:$A$1001,,0)</f>
        <v>CZG-01299-952</v>
      </c>
      <c r="B738" s="10">
        <f>_xlfn.XLOOKUP(orders!$A738,orders!$A$2:$A$1001,orders!$B$2:$B$1001,,0)</f>
        <v>43508</v>
      </c>
      <c r="C738">
        <f>_xlfn.XLOOKUP(B738,orders!$B$2:$B$1001,orders!$M$2:$M$1001,,0)</f>
        <v>25.9</v>
      </c>
      <c r="F738" t="str">
        <v>CFZ-53492-600</v>
      </c>
      <c r="G738" s="10">
        <v>44634</v>
      </c>
      <c r="H738">
        <v>4.3650000000000002</v>
      </c>
      <c r="I738" s="10"/>
    </row>
    <row r="739" spans="1:9" x14ac:dyDescent="0.35">
      <c r="A739" t="str">
        <f>_xlfn.XLOOKUP(orders!$A739,orders!$A$2:$A$1001,orders!$A$2:$A$1001,,0)</f>
        <v>KLD-88731-484</v>
      </c>
      <c r="B739" s="10">
        <f>_xlfn.XLOOKUP(orders!$A739,orders!$A$2:$A$1001,orders!$B$2:$B$1001,,0)</f>
        <v>44447</v>
      </c>
      <c r="C739">
        <f>_xlfn.XLOOKUP(B739,orders!$B$2:$B$1001,orders!$M$2:$M$1001,,0)</f>
        <v>56.25</v>
      </c>
      <c r="F739" t="str">
        <v>LDK-71031-121</v>
      </c>
      <c r="G739" s="10">
        <v>43475</v>
      </c>
      <c r="H739">
        <v>59.699999999999996</v>
      </c>
      <c r="I739" s="10"/>
    </row>
    <row r="740" spans="1:9" x14ac:dyDescent="0.35">
      <c r="A740" t="str">
        <f>_xlfn.XLOOKUP(orders!$A740,orders!$A$2:$A$1001,orders!$A$2:$A$1001,,0)</f>
        <v>BQK-38412-229</v>
      </c>
      <c r="B740" s="10">
        <f>_xlfn.XLOOKUP(orders!$A740,orders!$A$2:$A$1001,orders!$B$2:$B$1001,,0)</f>
        <v>43812</v>
      </c>
      <c r="C740">
        <f>_xlfn.XLOOKUP(B740,orders!$B$2:$B$1001,orders!$M$2:$M$1001,,0)</f>
        <v>10.754999999999999</v>
      </c>
      <c r="F740" t="str">
        <v>EBA-82404-343</v>
      </c>
      <c r="G740" s="10">
        <v>44222</v>
      </c>
      <c r="H740">
        <v>15.54</v>
      </c>
      <c r="I740" s="10"/>
    </row>
    <row r="741" spans="1:9" x14ac:dyDescent="0.35">
      <c r="A741" t="str">
        <f>_xlfn.XLOOKUP(orders!$A741,orders!$A$2:$A$1001,orders!$A$2:$A$1001,,0)</f>
        <v>TCX-76953-071</v>
      </c>
      <c r="B741" s="10">
        <f>_xlfn.XLOOKUP(orders!$A741,orders!$A$2:$A$1001,orders!$B$2:$B$1001,,0)</f>
        <v>44433</v>
      </c>
      <c r="C741">
        <f>_xlfn.XLOOKUP(B741,orders!$B$2:$B$1001,orders!$M$2:$M$1001,,0)</f>
        <v>18.225000000000001</v>
      </c>
      <c r="F741" t="str">
        <v>USA-42811-560</v>
      </c>
      <c r="G741" s="10">
        <v>44312</v>
      </c>
      <c r="H741">
        <v>8.91</v>
      </c>
      <c r="I741" s="10"/>
    </row>
    <row r="742" spans="1:9" x14ac:dyDescent="0.35">
      <c r="A742" t="str">
        <f>_xlfn.XLOOKUP(orders!$A742,orders!$A$2:$A$1001,orders!$A$2:$A$1001,,0)</f>
        <v>LIN-88046-551</v>
      </c>
      <c r="B742" s="10">
        <f>_xlfn.XLOOKUP(orders!$A742,orders!$A$2:$A$1001,orders!$B$2:$B$1001,,0)</f>
        <v>44643</v>
      </c>
      <c r="C742">
        <f>_xlfn.XLOOKUP(B742,orders!$B$2:$B$1001,orders!$M$2:$M$1001,,0)</f>
        <v>17.899999999999999</v>
      </c>
      <c r="F742" t="str">
        <v>SNL-83703-516</v>
      </c>
      <c r="G742" s="10">
        <v>44565</v>
      </c>
      <c r="H742">
        <v>100.39499999999998</v>
      </c>
      <c r="I742" s="10"/>
    </row>
    <row r="743" spans="1:9" x14ac:dyDescent="0.35">
      <c r="A743" t="str">
        <f>_xlfn.XLOOKUP(orders!$A743,orders!$A$2:$A$1001,orders!$A$2:$A$1001,,0)</f>
        <v>PMV-54491-220</v>
      </c>
      <c r="B743" s="10">
        <f>_xlfn.XLOOKUP(orders!$A743,orders!$A$2:$A$1001,orders!$B$2:$B$1001,,0)</f>
        <v>43566</v>
      </c>
      <c r="C743">
        <f>_xlfn.XLOOKUP(B743,orders!$B$2:$B$1001,orders!$M$2:$M$1001,,0)</f>
        <v>8.73</v>
      </c>
      <c r="F743" t="str">
        <v>SUZ-83036-175</v>
      </c>
      <c r="G743" s="10">
        <v>43697</v>
      </c>
      <c r="H743">
        <v>13.424999999999997</v>
      </c>
      <c r="I743" s="10"/>
    </row>
    <row r="744" spans="1:9" x14ac:dyDescent="0.35">
      <c r="A744" t="str">
        <f>_xlfn.XLOOKUP(orders!$A744,orders!$A$2:$A$1001,orders!$A$2:$A$1001,,0)</f>
        <v>SKA-73676-005</v>
      </c>
      <c r="B744" s="10">
        <f>_xlfn.XLOOKUP(orders!$A744,orders!$A$2:$A$1001,orders!$B$2:$B$1001,,0)</f>
        <v>44133</v>
      </c>
      <c r="C744">
        <f>_xlfn.XLOOKUP(B744,orders!$B$2:$B$1001,orders!$M$2:$M$1001,,0)</f>
        <v>13.5</v>
      </c>
      <c r="F744" t="str">
        <v>RGM-01187-513</v>
      </c>
      <c r="G744" s="10">
        <v>44757</v>
      </c>
      <c r="H744">
        <v>21.87</v>
      </c>
      <c r="I744" s="10"/>
    </row>
    <row r="745" spans="1:9" x14ac:dyDescent="0.35">
      <c r="A745" t="str">
        <f>_xlfn.XLOOKUP(orders!$A745,orders!$A$2:$A$1001,orders!$A$2:$A$1001,,0)</f>
        <v>TKH-62197-239</v>
      </c>
      <c r="B745" s="10">
        <f>_xlfn.XLOOKUP(orders!$A745,orders!$A$2:$A$1001,orders!$B$2:$B$1001,,0)</f>
        <v>44042</v>
      </c>
      <c r="C745">
        <f>_xlfn.XLOOKUP(B745,orders!$B$2:$B$1001,orders!$M$2:$M$1001,,0)</f>
        <v>17.91</v>
      </c>
      <c r="F745" t="str">
        <v>CZG-01299-952</v>
      </c>
      <c r="G745" s="10">
        <v>43508</v>
      </c>
      <c r="H745">
        <v>25.9</v>
      </c>
      <c r="I745" s="10"/>
    </row>
    <row r="746" spans="1:9" x14ac:dyDescent="0.35">
      <c r="A746" t="str">
        <f>_xlfn.XLOOKUP(orders!$A746,orders!$A$2:$A$1001,orders!$A$2:$A$1001,,0)</f>
        <v>YXF-57218-272</v>
      </c>
      <c r="B746" s="10">
        <f>_xlfn.XLOOKUP(orders!$A746,orders!$A$2:$A$1001,orders!$B$2:$B$1001,,0)</f>
        <v>43539</v>
      </c>
      <c r="C746">
        <f>_xlfn.XLOOKUP(B746,orders!$B$2:$B$1001,orders!$M$2:$M$1001,,0)</f>
        <v>167.67000000000002</v>
      </c>
      <c r="F746" t="str">
        <v>KLD-88731-484</v>
      </c>
      <c r="G746" s="10">
        <v>44447</v>
      </c>
      <c r="H746">
        <v>56.25</v>
      </c>
      <c r="I746" s="10"/>
    </row>
    <row r="747" spans="1:9" x14ac:dyDescent="0.35">
      <c r="A747" t="str">
        <f>_xlfn.XLOOKUP(orders!$A747,orders!$A$2:$A$1001,orders!$A$2:$A$1001,,0)</f>
        <v>PKJ-30083-501</v>
      </c>
      <c r="B747" s="10">
        <f>_xlfn.XLOOKUP(orders!$A747,orders!$A$2:$A$1001,orders!$B$2:$B$1001,,0)</f>
        <v>44557</v>
      </c>
      <c r="C747">
        <f>_xlfn.XLOOKUP(B747,orders!$B$2:$B$1001,orders!$M$2:$M$1001,,0)</f>
        <v>14.58</v>
      </c>
      <c r="F747" t="str">
        <v>BQK-38412-229</v>
      </c>
      <c r="G747" s="10">
        <v>43812</v>
      </c>
      <c r="H747">
        <v>10.754999999999999</v>
      </c>
      <c r="I747" s="10"/>
    </row>
    <row r="748" spans="1:9" x14ac:dyDescent="0.35">
      <c r="A748" t="str">
        <f>_xlfn.XLOOKUP(orders!$A748,orders!$A$2:$A$1001,orders!$A$2:$A$1001,,0)</f>
        <v>WTT-91832-645</v>
      </c>
      <c r="B748" s="10">
        <f>_xlfn.XLOOKUP(orders!$A748,orders!$A$2:$A$1001,orders!$B$2:$B$1001,,0)</f>
        <v>43741</v>
      </c>
      <c r="C748">
        <f>_xlfn.XLOOKUP(B748,orders!$B$2:$B$1001,orders!$M$2:$M$1001,,0)</f>
        <v>33.75</v>
      </c>
      <c r="F748" t="str">
        <v>TCX-76953-071</v>
      </c>
      <c r="G748" s="10">
        <v>44433</v>
      </c>
      <c r="H748">
        <v>18.225000000000001</v>
      </c>
      <c r="I748" s="10"/>
    </row>
    <row r="749" spans="1:9" x14ac:dyDescent="0.35">
      <c r="A749" t="str">
        <f>_xlfn.XLOOKUP(orders!$A749,orders!$A$2:$A$1001,orders!$A$2:$A$1001,,0)</f>
        <v>TRZ-94735-865</v>
      </c>
      <c r="B749" s="10">
        <f>_xlfn.XLOOKUP(orders!$A749,orders!$A$2:$A$1001,orders!$B$2:$B$1001,,0)</f>
        <v>43501</v>
      </c>
      <c r="C749">
        <f>_xlfn.XLOOKUP(B749,orders!$B$2:$B$1001,orders!$M$2:$M$1001,,0)</f>
        <v>24.3</v>
      </c>
      <c r="F749" t="str">
        <v>LIN-88046-551</v>
      </c>
      <c r="G749" s="10">
        <v>44643</v>
      </c>
      <c r="H749">
        <v>17.899999999999999</v>
      </c>
      <c r="I749" s="10"/>
    </row>
    <row r="750" spans="1:9" x14ac:dyDescent="0.35">
      <c r="A750" t="str">
        <f>_xlfn.XLOOKUP(orders!$A750,orders!$A$2:$A$1001,orders!$A$2:$A$1001,,0)</f>
        <v>UDB-09651-780</v>
      </c>
      <c r="B750" s="10">
        <f>_xlfn.XLOOKUP(orders!$A750,orders!$A$2:$A$1001,orders!$B$2:$B$1001,,0)</f>
        <v>44074</v>
      </c>
      <c r="C750">
        <f>_xlfn.XLOOKUP(B750,orders!$B$2:$B$1001,orders!$M$2:$M$1001,,0)</f>
        <v>14.58</v>
      </c>
      <c r="F750" t="str">
        <v>PMV-54491-220</v>
      </c>
      <c r="G750" s="10">
        <v>43566</v>
      </c>
      <c r="H750">
        <v>8.73</v>
      </c>
      <c r="I750" s="10"/>
    </row>
    <row r="751" spans="1:9" x14ac:dyDescent="0.35">
      <c r="A751" t="str">
        <f>_xlfn.XLOOKUP(orders!$A751,orders!$A$2:$A$1001,orders!$A$2:$A$1001,,0)</f>
        <v>EHJ-82097-549</v>
      </c>
      <c r="B751" s="10">
        <f>_xlfn.XLOOKUP(orders!$A751,orders!$A$2:$A$1001,orders!$B$2:$B$1001,,0)</f>
        <v>44209</v>
      </c>
      <c r="C751">
        <f>_xlfn.XLOOKUP(B751,orders!$B$2:$B$1001,orders!$M$2:$M$1001,,0)</f>
        <v>5.3699999999999992</v>
      </c>
      <c r="F751" t="str">
        <v>SKA-73676-005</v>
      </c>
      <c r="G751" s="10">
        <v>44133</v>
      </c>
      <c r="H751">
        <v>13.5</v>
      </c>
      <c r="I751" s="10"/>
    </row>
    <row r="752" spans="1:9" x14ac:dyDescent="0.35">
      <c r="A752" t="str">
        <f>_xlfn.XLOOKUP(orders!$A752,orders!$A$2:$A$1001,orders!$A$2:$A$1001,,0)</f>
        <v>ZFR-79447-696</v>
      </c>
      <c r="B752" s="10">
        <f>_xlfn.XLOOKUP(orders!$A752,orders!$A$2:$A$1001,orders!$B$2:$B$1001,,0)</f>
        <v>44277</v>
      </c>
      <c r="C752">
        <f>_xlfn.XLOOKUP(B752,orders!$B$2:$B$1001,orders!$M$2:$M$1001,,0)</f>
        <v>5.97</v>
      </c>
      <c r="F752" t="str">
        <v>TKH-62197-239</v>
      </c>
      <c r="G752" s="10">
        <v>44042</v>
      </c>
      <c r="H752">
        <v>17.91</v>
      </c>
      <c r="I752" s="10"/>
    </row>
    <row r="753" spans="1:9" x14ac:dyDescent="0.35">
      <c r="A753" t="str">
        <f>_xlfn.XLOOKUP(orders!$A753,orders!$A$2:$A$1001,orders!$A$2:$A$1001,,0)</f>
        <v>NUU-03893-975</v>
      </c>
      <c r="B753" s="10">
        <f>_xlfn.XLOOKUP(orders!$A753,orders!$A$2:$A$1001,orders!$B$2:$B$1001,,0)</f>
        <v>43847</v>
      </c>
      <c r="C753">
        <f>_xlfn.XLOOKUP(B753,orders!$B$2:$B$1001,orders!$M$2:$M$1001,,0)</f>
        <v>19.02</v>
      </c>
      <c r="F753" t="str">
        <v>YXF-57218-272</v>
      </c>
      <c r="G753" s="10">
        <v>43539</v>
      </c>
      <c r="H753">
        <v>167.67000000000002</v>
      </c>
      <c r="I753" s="10"/>
    </row>
    <row r="754" spans="1:9" x14ac:dyDescent="0.35">
      <c r="A754" t="str">
        <f>_xlfn.XLOOKUP(orders!$A754,orders!$A$2:$A$1001,orders!$A$2:$A$1001,,0)</f>
        <v>GVG-59542-307</v>
      </c>
      <c r="B754" s="10">
        <f>_xlfn.XLOOKUP(orders!$A754,orders!$A$2:$A$1001,orders!$B$2:$B$1001,,0)</f>
        <v>43648</v>
      </c>
      <c r="C754">
        <f>_xlfn.XLOOKUP(B754,orders!$B$2:$B$1001,orders!$M$2:$M$1001,,0)</f>
        <v>27.5</v>
      </c>
      <c r="F754" t="str">
        <v>PKJ-30083-501</v>
      </c>
      <c r="G754" s="10">
        <v>44557</v>
      </c>
      <c r="H754">
        <v>14.58</v>
      </c>
      <c r="I754" s="10"/>
    </row>
    <row r="755" spans="1:9" x14ac:dyDescent="0.35">
      <c r="A755" t="str">
        <f>_xlfn.XLOOKUP(orders!$A755,orders!$A$2:$A$1001,orders!$A$2:$A$1001,,0)</f>
        <v>YLY-35287-172</v>
      </c>
      <c r="B755" s="10">
        <f>_xlfn.XLOOKUP(orders!$A755,orders!$A$2:$A$1001,orders!$B$2:$B$1001,,0)</f>
        <v>44704</v>
      </c>
      <c r="C755">
        <f>_xlfn.XLOOKUP(B755,orders!$B$2:$B$1001,orders!$M$2:$M$1001,,0)</f>
        <v>29.849999999999998</v>
      </c>
      <c r="F755" t="str">
        <v>WTT-91832-645</v>
      </c>
      <c r="G755" s="10">
        <v>43741</v>
      </c>
      <c r="H755">
        <v>33.75</v>
      </c>
      <c r="I755" s="10"/>
    </row>
    <row r="756" spans="1:9" x14ac:dyDescent="0.35">
      <c r="A756" t="str">
        <f>_xlfn.XLOOKUP(orders!$A756,orders!$A$2:$A$1001,orders!$A$2:$A$1001,,0)</f>
        <v>DCI-96254-548</v>
      </c>
      <c r="B756" s="10">
        <f>_xlfn.XLOOKUP(orders!$A756,orders!$A$2:$A$1001,orders!$B$2:$B$1001,,0)</f>
        <v>44726</v>
      </c>
      <c r="C756">
        <f>_xlfn.XLOOKUP(B756,orders!$B$2:$B$1001,orders!$M$2:$M$1001,,0)</f>
        <v>17.91</v>
      </c>
      <c r="F756" t="str">
        <v>TRZ-94735-865</v>
      </c>
      <c r="G756" s="10">
        <v>43501</v>
      </c>
      <c r="H756">
        <v>24.3</v>
      </c>
      <c r="I756" s="10"/>
    </row>
    <row r="757" spans="1:9" x14ac:dyDescent="0.35">
      <c r="A757" t="str">
        <f>_xlfn.XLOOKUP(orders!$A757,orders!$A$2:$A$1001,orders!$A$2:$A$1001,,0)</f>
        <v>KHZ-26264-253</v>
      </c>
      <c r="B757" s="10">
        <f>_xlfn.XLOOKUP(orders!$A757,orders!$A$2:$A$1001,orders!$B$2:$B$1001,,0)</f>
        <v>44397</v>
      </c>
      <c r="C757">
        <f>_xlfn.XLOOKUP(B757,orders!$B$2:$B$1001,orders!$M$2:$M$1001,,0)</f>
        <v>31.08</v>
      </c>
      <c r="F757" t="str">
        <v>UDB-09651-780</v>
      </c>
      <c r="G757" s="10">
        <v>44074</v>
      </c>
      <c r="H757">
        <v>14.58</v>
      </c>
      <c r="I757" s="10"/>
    </row>
    <row r="758" spans="1:9" x14ac:dyDescent="0.35">
      <c r="A758" t="str">
        <f>_xlfn.XLOOKUP(orders!$A758,orders!$A$2:$A$1001,orders!$A$2:$A$1001,,0)</f>
        <v>AAQ-13644-699</v>
      </c>
      <c r="B758" s="10">
        <f>_xlfn.XLOOKUP(orders!$A758,orders!$A$2:$A$1001,orders!$B$2:$B$1001,,0)</f>
        <v>44715</v>
      </c>
      <c r="C758">
        <f>_xlfn.XLOOKUP(B758,orders!$B$2:$B$1001,orders!$M$2:$M$1001,,0)</f>
        <v>35.799999999999997</v>
      </c>
      <c r="F758" t="str">
        <v>EHJ-82097-549</v>
      </c>
      <c r="G758" s="10">
        <v>44209</v>
      </c>
      <c r="H758">
        <v>5.3699999999999992</v>
      </c>
      <c r="I758" s="10"/>
    </row>
    <row r="759" spans="1:9" x14ac:dyDescent="0.35">
      <c r="A759" t="str">
        <f>_xlfn.XLOOKUP(orders!$A759,orders!$A$2:$A$1001,orders!$A$2:$A$1001,,0)</f>
        <v>LWL-68108-794</v>
      </c>
      <c r="B759" s="10">
        <f>_xlfn.XLOOKUP(orders!$A759,orders!$A$2:$A$1001,orders!$B$2:$B$1001,,0)</f>
        <v>43977</v>
      </c>
      <c r="C759">
        <f>_xlfn.XLOOKUP(B759,orders!$B$2:$B$1001,orders!$M$2:$M$1001,,0)</f>
        <v>17.91</v>
      </c>
      <c r="F759" t="str">
        <v>ZFR-79447-696</v>
      </c>
      <c r="G759" s="10">
        <v>44277</v>
      </c>
      <c r="H759">
        <v>5.97</v>
      </c>
      <c r="I759" s="10"/>
    </row>
    <row r="760" spans="1:9" x14ac:dyDescent="0.35">
      <c r="A760" t="str">
        <f>_xlfn.XLOOKUP(orders!$A760,orders!$A$2:$A$1001,orders!$A$2:$A$1001,,0)</f>
        <v>JQT-14347-517</v>
      </c>
      <c r="B760" s="10">
        <f>_xlfn.XLOOKUP(orders!$A760,orders!$A$2:$A$1001,orders!$B$2:$B$1001,,0)</f>
        <v>43672</v>
      </c>
      <c r="C760">
        <f>_xlfn.XLOOKUP(B760,orders!$B$2:$B$1001,orders!$M$2:$M$1001,,0)</f>
        <v>8.9499999999999993</v>
      </c>
      <c r="F760" t="str">
        <v>NUU-03893-975</v>
      </c>
      <c r="G760" s="10">
        <v>43847</v>
      </c>
      <c r="H760">
        <v>19.02</v>
      </c>
      <c r="I760" s="10"/>
    </row>
    <row r="761" spans="1:9" x14ac:dyDescent="0.35">
      <c r="A761" t="str">
        <f>_xlfn.XLOOKUP(orders!$A761,orders!$A$2:$A$1001,orders!$A$2:$A$1001,,0)</f>
        <v>BMM-86471-923</v>
      </c>
      <c r="B761" s="10">
        <f>_xlfn.XLOOKUP(orders!$A761,orders!$A$2:$A$1001,orders!$B$2:$B$1001,,0)</f>
        <v>44126</v>
      </c>
      <c r="C761">
        <f>_xlfn.XLOOKUP(B761,orders!$B$2:$B$1001,orders!$M$2:$M$1001,,0)</f>
        <v>29.784999999999997</v>
      </c>
      <c r="F761" t="str">
        <v>GVG-59542-307</v>
      </c>
      <c r="G761" s="10">
        <v>43648</v>
      </c>
      <c r="H761">
        <v>27.5</v>
      </c>
      <c r="I761" s="10"/>
    </row>
    <row r="762" spans="1:9" x14ac:dyDescent="0.35">
      <c r="A762" t="str">
        <f>_xlfn.XLOOKUP(orders!$A762,orders!$A$2:$A$1001,orders!$A$2:$A$1001,,0)</f>
        <v>IXU-67272-326</v>
      </c>
      <c r="B762" s="10">
        <f>_xlfn.XLOOKUP(orders!$A762,orders!$A$2:$A$1001,orders!$B$2:$B$1001,,0)</f>
        <v>44189</v>
      </c>
      <c r="C762">
        <f>_xlfn.XLOOKUP(B762,orders!$B$2:$B$1001,orders!$M$2:$M$1001,,0)</f>
        <v>44.55</v>
      </c>
      <c r="F762" t="str">
        <v>YLY-35287-172</v>
      </c>
      <c r="G762" s="10">
        <v>44704</v>
      </c>
      <c r="H762">
        <v>29.849999999999998</v>
      </c>
      <c r="I762" s="10"/>
    </row>
    <row r="763" spans="1:9" x14ac:dyDescent="0.35">
      <c r="A763" t="str">
        <f>_xlfn.XLOOKUP(orders!$A763,orders!$A$2:$A$1001,orders!$A$2:$A$1001,,0)</f>
        <v>ITE-28312-615</v>
      </c>
      <c r="B763" s="10">
        <f>_xlfn.XLOOKUP(orders!$A763,orders!$A$2:$A$1001,orders!$B$2:$B$1001,,0)</f>
        <v>43714</v>
      </c>
      <c r="C763">
        <f>_xlfn.XLOOKUP(B763,orders!$B$2:$B$1001,orders!$M$2:$M$1001,,0)</f>
        <v>123.50999999999999</v>
      </c>
      <c r="F763" t="str">
        <v>DCI-96254-548</v>
      </c>
      <c r="G763" s="10">
        <v>44726</v>
      </c>
      <c r="H763">
        <v>17.91</v>
      </c>
      <c r="I763" s="10"/>
    </row>
    <row r="764" spans="1:9" x14ac:dyDescent="0.35">
      <c r="A764" t="str">
        <f>_xlfn.XLOOKUP(orders!$A764,orders!$A$2:$A$1001,orders!$A$2:$A$1001,,0)</f>
        <v>ZHQ-30471-635</v>
      </c>
      <c r="B764" s="10">
        <f>_xlfn.XLOOKUP(orders!$A764,orders!$A$2:$A$1001,orders!$B$2:$B$1001,,0)</f>
        <v>43563</v>
      </c>
      <c r="C764">
        <f>_xlfn.XLOOKUP(B764,orders!$B$2:$B$1001,orders!$M$2:$M$1001,,0)</f>
        <v>21.509999999999998</v>
      </c>
      <c r="F764" t="str">
        <v>KHZ-26264-253</v>
      </c>
      <c r="G764" s="10">
        <v>44397</v>
      </c>
      <c r="H764">
        <v>31.08</v>
      </c>
      <c r="I764" s="10"/>
    </row>
    <row r="765" spans="1:9" x14ac:dyDescent="0.35">
      <c r="A765" t="str">
        <f>_xlfn.XLOOKUP(orders!$A765,orders!$A$2:$A$1001,orders!$A$2:$A$1001,,0)</f>
        <v>LTP-31133-134</v>
      </c>
      <c r="B765" s="10">
        <f>_xlfn.XLOOKUP(orders!$A765,orders!$A$2:$A$1001,orders!$B$2:$B$1001,,0)</f>
        <v>44587</v>
      </c>
      <c r="C765">
        <f>_xlfn.XLOOKUP(B765,orders!$B$2:$B$1001,orders!$M$2:$M$1001,,0)</f>
        <v>23.31</v>
      </c>
      <c r="F765" t="str">
        <v>AAQ-13644-699</v>
      </c>
      <c r="G765" s="10">
        <v>44715</v>
      </c>
      <c r="H765">
        <v>35.799999999999997</v>
      </c>
      <c r="I765" s="10"/>
    </row>
    <row r="766" spans="1:9" x14ac:dyDescent="0.35">
      <c r="A766" t="str">
        <f>_xlfn.XLOOKUP(orders!$A766,orders!$A$2:$A$1001,orders!$A$2:$A$1001,,0)</f>
        <v>ZVQ-26122-859</v>
      </c>
      <c r="B766" s="10">
        <f>_xlfn.XLOOKUP(orders!$A766,orders!$A$2:$A$1001,orders!$B$2:$B$1001,,0)</f>
        <v>43797</v>
      </c>
      <c r="C766">
        <f>_xlfn.XLOOKUP(B766,orders!$B$2:$B$1001,orders!$M$2:$M$1001,,0)</f>
        <v>178.70999999999998</v>
      </c>
      <c r="F766" t="str">
        <v>LWL-68108-794</v>
      </c>
      <c r="G766" s="10">
        <v>43977</v>
      </c>
      <c r="H766">
        <v>17.91</v>
      </c>
      <c r="I766" s="10"/>
    </row>
    <row r="767" spans="1:9" x14ac:dyDescent="0.35">
      <c r="A767" t="str">
        <f>_xlfn.XLOOKUP(orders!$A767,orders!$A$2:$A$1001,orders!$A$2:$A$1001,,0)</f>
        <v>MIU-01481-194</v>
      </c>
      <c r="B767" s="10">
        <f>_xlfn.XLOOKUP(orders!$A767,orders!$A$2:$A$1001,orders!$B$2:$B$1001,,0)</f>
        <v>43667</v>
      </c>
      <c r="C767">
        <f>_xlfn.XLOOKUP(B767,orders!$B$2:$B$1001,orders!$M$2:$M$1001,,0)</f>
        <v>59.699999999999996</v>
      </c>
      <c r="F767" t="str">
        <v>JQT-14347-517</v>
      </c>
      <c r="G767" s="10">
        <v>43672</v>
      </c>
      <c r="H767">
        <v>8.9499999999999993</v>
      </c>
      <c r="I767" s="10"/>
    </row>
    <row r="768" spans="1:9" x14ac:dyDescent="0.35">
      <c r="A768" t="str">
        <f>_xlfn.XLOOKUP(orders!$A768,orders!$A$2:$A$1001,orders!$A$2:$A$1001,,0)</f>
        <v>MIU-01481-194</v>
      </c>
      <c r="B768" s="10">
        <f>_xlfn.XLOOKUP(orders!$A768,orders!$A$2:$A$1001,orders!$B$2:$B$1001,,0)</f>
        <v>43667</v>
      </c>
      <c r="C768">
        <f>_xlfn.XLOOKUP(B768,orders!$B$2:$B$1001,orders!$M$2:$M$1001,,0)</f>
        <v>59.699999999999996</v>
      </c>
      <c r="F768" t="str">
        <v>BMM-86471-923</v>
      </c>
      <c r="G768" s="10">
        <v>44126</v>
      </c>
      <c r="H768">
        <v>29.784999999999997</v>
      </c>
      <c r="I768" s="10"/>
    </row>
    <row r="769" spans="1:9" x14ac:dyDescent="0.35">
      <c r="A769" t="str">
        <f>_xlfn.XLOOKUP(orders!$A769,orders!$A$2:$A$1001,orders!$A$2:$A$1001,,0)</f>
        <v>UEA-72681-629</v>
      </c>
      <c r="B769" s="10">
        <f>_xlfn.XLOOKUP(orders!$A769,orders!$A$2:$A$1001,orders!$B$2:$B$1001,,0)</f>
        <v>44267</v>
      </c>
      <c r="C769">
        <f>_xlfn.XLOOKUP(B769,orders!$B$2:$B$1001,orders!$M$2:$M$1001,,0)</f>
        <v>7.77</v>
      </c>
      <c r="F769" t="str">
        <v>IXU-67272-326</v>
      </c>
      <c r="G769" s="10">
        <v>44189</v>
      </c>
      <c r="H769">
        <v>44.55</v>
      </c>
      <c r="I769" s="10"/>
    </row>
    <row r="770" spans="1:9" x14ac:dyDescent="0.35">
      <c r="A770" t="str">
        <f>_xlfn.XLOOKUP(orders!$A770,orders!$A$2:$A$1001,orders!$A$2:$A$1001,,0)</f>
        <v>CVE-15042-481</v>
      </c>
      <c r="B770" s="10">
        <f>_xlfn.XLOOKUP(orders!$A770,orders!$A$2:$A$1001,orders!$B$2:$B$1001,,0)</f>
        <v>44562</v>
      </c>
      <c r="C770">
        <f>_xlfn.XLOOKUP(B770,orders!$B$2:$B$1001,orders!$M$2:$M$1001,,0)</f>
        <v>23.9</v>
      </c>
      <c r="F770" t="str">
        <v>ITE-28312-615</v>
      </c>
      <c r="G770" s="10">
        <v>43714</v>
      </c>
      <c r="H770">
        <v>123.50999999999999</v>
      </c>
      <c r="I770" s="10"/>
    </row>
    <row r="771" spans="1:9" x14ac:dyDescent="0.35">
      <c r="A771" t="str">
        <f>_xlfn.XLOOKUP(orders!$A771,orders!$A$2:$A$1001,orders!$A$2:$A$1001,,0)</f>
        <v>EJA-79176-833</v>
      </c>
      <c r="B771" s="10">
        <f>_xlfn.XLOOKUP(orders!$A771,orders!$A$2:$A$1001,orders!$B$2:$B$1001,,0)</f>
        <v>43912</v>
      </c>
      <c r="C771">
        <f>_xlfn.XLOOKUP(B771,orders!$B$2:$B$1001,orders!$M$2:$M$1001,,0)</f>
        <v>137.31</v>
      </c>
      <c r="F771" t="str">
        <v>ZHQ-30471-635</v>
      </c>
      <c r="G771" s="10">
        <v>43563</v>
      </c>
      <c r="H771">
        <v>21.509999999999998</v>
      </c>
      <c r="I771" s="10"/>
    </row>
    <row r="772" spans="1:9" x14ac:dyDescent="0.35">
      <c r="A772" t="str">
        <f>_xlfn.XLOOKUP(orders!$A772,orders!$A$2:$A$1001,orders!$A$2:$A$1001,,0)</f>
        <v>AHQ-40440-522</v>
      </c>
      <c r="B772" s="10">
        <f>_xlfn.XLOOKUP(orders!$A772,orders!$A$2:$A$1001,orders!$B$2:$B$1001,,0)</f>
        <v>44092</v>
      </c>
      <c r="C772">
        <f>_xlfn.XLOOKUP(B772,orders!$B$2:$B$1001,orders!$M$2:$M$1001,,0)</f>
        <v>9.9499999999999993</v>
      </c>
      <c r="F772" t="str">
        <v>LTP-31133-134</v>
      </c>
      <c r="G772" s="10">
        <v>44587</v>
      </c>
      <c r="H772">
        <v>23.31</v>
      </c>
      <c r="I772" s="10"/>
    </row>
    <row r="773" spans="1:9" x14ac:dyDescent="0.35">
      <c r="A773" t="str">
        <f>_xlfn.XLOOKUP(orders!$A773,orders!$A$2:$A$1001,orders!$A$2:$A$1001,,0)</f>
        <v>TID-21626-411</v>
      </c>
      <c r="B773" s="10">
        <f>_xlfn.XLOOKUP(orders!$A773,orders!$A$2:$A$1001,orders!$B$2:$B$1001,,0)</f>
        <v>43468</v>
      </c>
      <c r="C773">
        <f>_xlfn.XLOOKUP(B773,orders!$B$2:$B$1001,orders!$M$2:$M$1001,,0)</f>
        <v>21.509999999999998</v>
      </c>
      <c r="F773" t="str">
        <v>ZVQ-26122-859</v>
      </c>
      <c r="G773" s="10">
        <v>43797</v>
      </c>
      <c r="H773">
        <v>178.70999999999998</v>
      </c>
      <c r="I773" s="10"/>
    </row>
    <row r="774" spans="1:9" x14ac:dyDescent="0.35">
      <c r="A774" t="str">
        <f>_xlfn.XLOOKUP(orders!$A774,orders!$A$2:$A$1001,orders!$A$2:$A$1001,,0)</f>
        <v>RSR-96390-187</v>
      </c>
      <c r="B774" s="10">
        <f>_xlfn.XLOOKUP(orders!$A774,orders!$A$2:$A$1001,orders!$B$2:$B$1001,,0)</f>
        <v>44468</v>
      </c>
      <c r="C774">
        <f>_xlfn.XLOOKUP(B774,orders!$B$2:$B$1001,orders!$M$2:$M$1001,,0)</f>
        <v>82.5</v>
      </c>
      <c r="F774" t="str">
        <v>MIU-01481-194</v>
      </c>
      <c r="G774" s="10">
        <v>43667</v>
      </c>
      <c r="H774">
        <v>59.699999999999996</v>
      </c>
      <c r="I774" s="10"/>
    </row>
    <row r="775" spans="1:9" x14ac:dyDescent="0.35">
      <c r="A775" t="str">
        <f>_xlfn.XLOOKUP(orders!$A775,orders!$A$2:$A$1001,orders!$A$2:$A$1001,,0)</f>
        <v>BZE-96093-118</v>
      </c>
      <c r="B775" s="10">
        <f>_xlfn.XLOOKUP(orders!$A775,orders!$A$2:$A$1001,orders!$B$2:$B$1001,,0)</f>
        <v>44488</v>
      </c>
      <c r="C775">
        <f>_xlfn.XLOOKUP(B775,orders!$B$2:$B$1001,orders!$M$2:$M$1001,,0)</f>
        <v>38.849999999999994</v>
      </c>
      <c r="F775" t="str">
        <v>MIU-01481-194</v>
      </c>
      <c r="G775" s="10">
        <v>43667</v>
      </c>
      <c r="H775">
        <v>59.699999999999996</v>
      </c>
      <c r="I775" s="10"/>
    </row>
    <row r="776" spans="1:9" x14ac:dyDescent="0.35">
      <c r="A776" t="str">
        <f>_xlfn.XLOOKUP(orders!$A776,orders!$A$2:$A$1001,orders!$A$2:$A$1001,,0)</f>
        <v>LOU-41819-242</v>
      </c>
      <c r="B776" s="10">
        <f>_xlfn.XLOOKUP(orders!$A776,orders!$A$2:$A$1001,orders!$B$2:$B$1001,,0)</f>
        <v>44756</v>
      </c>
      <c r="C776">
        <f>_xlfn.XLOOKUP(B776,orders!$B$2:$B$1001,orders!$M$2:$M$1001,,0)</f>
        <v>29.784999999999997</v>
      </c>
      <c r="F776" t="str">
        <v>UEA-72681-629</v>
      </c>
      <c r="G776" s="10">
        <v>44267</v>
      </c>
      <c r="H776">
        <v>7.77</v>
      </c>
      <c r="I776" s="10"/>
    </row>
    <row r="777" spans="1:9" x14ac:dyDescent="0.35">
      <c r="A777" t="str">
        <f>_xlfn.XLOOKUP(orders!$A777,orders!$A$2:$A$1001,orders!$A$2:$A$1001,,0)</f>
        <v>FND-99527-640</v>
      </c>
      <c r="B777" s="10">
        <f>_xlfn.XLOOKUP(orders!$A777,orders!$A$2:$A$1001,orders!$B$2:$B$1001,,0)</f>
        <v>44396</v>
      </c>
      <c r="C777">
        <f>_xlfn.XLOOKUP(B777,orders!$B$2:$B$1001,orders!$M$2:$M$1001,,0)</f>
        <v>17.82</v>
      </c>
      <c r="F777" t="str">
        <v>CVE-15042-481</v>
      </c>
      <c r="G777" s="10">
        <v>44562</v>
      </c>
      <c r="H777">
        <v>23.9</v>
      </c>
      <c r="I777" s="10"/>
    </row>
    <row r="778" spans="1:9" x14ac:dyDescent="0.35">
      <c r="A778" t="str">
        <f>_xlfn.XLOOKUP(orders!$A778,orders!$A$2:$A$1001,orders!$A$2:$A$1001,,0)</f>
        <v>ASG-27179-958</v>
      </c>
      <c r="B778" s="10">
        <f>_xlfn.XLOOKUP(orders!$A778,orders!$A$2:$A$1001,orders!$B$2:$B$1001,,0)</f>
        <v>44540</v>
      </c>
      <c r="C778">
        <f>_xlfn.XLOOKUP(B778,orders!$B$2:$B$1001,orders!$M$2:$M$1001,,0)</f>
        <v>20.25</v>
      </c>
      <c r="F778" t="str">
        <v>EJA-79176-833</v>
      </c>
      <c r="G778" s="10">
        <v>43912</v>
      </c>
      <c r="H778">
        <v>137.31</v>
      </c>
      <c r="I778" s="10"/>
    </row>
    <row r="779" spans="1:9" x14ac:dyDescent="0.35">
      <c r="A779" t="str">
        <f>_xlfn.XLOOKUP(orders!$A779,orders!$A$2:$A$1001,orders!$A$2:$A$1001,,0)</f>
        <v>YKX-23510-272</v>
      </c>
      <c r="B779" s="10">
        <f>_xlfn.XLOOKUP(orders!$A779,orders!$A$2:$A$1001,orders!$B$2:$B$1001,,0)</f>
        <v>43541</v>
      </c>
      <c r="C779">
        <f>_xlfn.XLOOKUP(B779,orders!$B$2:$B$1001,orders!$M$2:$M$1001,,0)</f>
        <v>59.569999999999993</v>
      </c>
      <c r="F779" t="str">
        <v>AHQ-40440-522</v>
      </c>
      <c r="G779" s="10">
        <v>44092</v>
      </c>
      <c r="H779">
        <v>9.9499999999999993</v>
      </c>
      <c r="I779" s="10"/>
    </row>
    <row r="780" spans="1:9" x14ac:dyDescent="0.35">
      <c r="A780" t="str">
        <f>_xlfn.XLOOKUP(orders!$A780,orders!$A$2:$A$1001,orders!$A$2:$A$1001,,0)</f>
        <v>FSA-98650-921</v>
      </c>
      <c r="B780" s="10">
        <f>_xlfn.XLOOKUP(orders!$A780,orders!$A$2:$A$1001,orders!$B$2:$B$1001,,0)</f>
        <v>43889</v>
      </c>
      <c r="C780">
        <f>_xlfn.XLOOKUP(B780,orders!$B$2:$B$1001,orders!$M$2:$M$1001,,0)</f>
        <v>31.624999999999996</v>
      </c>
      <c r="F780" t="str">
        <v>TID-21626-411</v>
      </c>
      <c r="G780" s="10">
        <v>43468</v>
      </c>
      <c r="H780">
        <v>21.509999999999998</v>
      </c>
      <c r="I780" s="10"/>
    </row>
    <row r="781" spans="1:9" x14ac:dyDescent="0.35">
      <c r="A781" t="str">
        <f>_xlfn.XLOOKUP(orders!$A781,orders!$A$2:$A$1001,orders!$A$2:$A$1001,,0)</f>
        <v>ZUR-55774-294</v>
      </c>
      <c r="B781" s="10">
        <f>_xlfn.XLOOKUP(orders!$A781,orders!$A$2:$A$1001,orders!$B$2:$B$1001,,0)</f>
        <v>43985</v>
      </c>
      <c r="C781">
        <f>_xlfn.XLOOKUP(B781,orders!$B$2:$B$1001,orders!$M$2:$M$1001,,0)</f>
        <v>25.874999999999996</v>
      </c>
      <c r="F781" t="str">
        <v>RSR-96390-187</v>
      </c>
      <c r="G781" s="10">
        <v>44468</v>
      </c>
      <c r="H781">
        <v>82.5</v>
      </c>
      <c r="I781" s="10"/>
    </row>
    <row r="782" spans="1:9" x14ac:dyDescent="0.35">
      <c r="A782" t="str">
        <f>_xlfn.XLOOKUP(orders!$A782,orders!$A$2:$A$1001,orders!$A$2:$A$1001,,0)</f>
        <v>FUO-99821-974</v>
      </c>
      <c r="B782" s="10">
        <f>_xlfn.XLOOKUP(orders!$A782,orders!$A$2:$A$1001,orders!$B$2:$B$1001,,0)</f>
        <v>43883</v>
      </c>
      <c r="C782">
        <f>_xlfn.XLOOKUP(B782,orders!$B$2:$B$1001,orders!$M$2:$M$1001,,0)</f>
        <v>8.0549999999999997</v>
      </c>
      <c r="F782" t="str">
        <v>BZE-96093-118</v>
      </c>
      <c r="G782" s="10">
        <v>44488</v>
      </c>
      <c r="H782">
        <v>38.849999999999994</v>
      </c>
      <c r="I782" s="10"/>
    </row>
    <row r="783" spans="1:9" x14ac:dyDescent="0.35">
      <c r="A783" t="str">
        <f>_xlfn.XLOOKUP(orders!$A783,orders!$A$2:$A$1001,orders!$A$2:$A$1001,,0)</f>
        <v>YVH-19865-819</v>
      </c>
      <c r="B783" s="10">
        <f>_xlfn.XLOOKUP(orders!$A783,orders!$A$2:$A$1001,orders!$B$2:$B$1001,,0)</f>
        <v>43778</v>
      </c>
      <c r="C783">
        <f>_xlfn.XLOOKUP(B783,orders!$B$2:$B$1001,orders!$M$2:$M$1001,,0)</f>
        <v>145.82</v>
      </c>
      <c r="F783" t="str">
        <v>LOU-41819-242</v>
      </c>
      <c r="G783" s="10">
        <v>44756</v>
      </c>
      <c r="H783">
        <v>29.784999999999997</v>
      </c>
      <c r="I783" s="10"/>
    </row>
    <row r="784" spans="1:9" x14ac:dyDescent="0.35">
      <c r="A784" t="str">
        <f>_xlfn.XLOOKUP(orders!$A784,orders!$A$2:$A$1001,orders!$A$2:$A$1001,,0)</f>
        <v>NNF-47422-501</v>
      </c>
      <c r="B784" s="10">
        <f>_xlfn.XLOOKUP(orders!$A784,orders!$A$2:$A$1001,orders!$B$2:$B$1001,,0)</f>
        <v>43897</v>
      </c>
      <c r="C784">
        <f>_xlfn.XLOOKUP(B784,orders!$B$2:$B$1001,orders!$M$2:$M$1001,,0)</f>
        <v>26.73</v>
      </c>
      <c r="F784" t="str">
        <v>FND-99527-640</v>
      </c>
      <c r="G784" s="10">
        <v>44396</v>
      </c>
      <c r="H784">
        <v>17.82</v>
      </c>
      <c r="I784" s="10"/>
    </row>
    <row r="785" spans="1:9" x14ac:dyDescent="0.35">
      <c r="A785" t="str">
        <f>_xlfn.XLOOKUP(orders!$A785,orders!$A$2:$A$1001,orders!$A$2:$A$1001,,0)</f>
        <v>RJI-71409-490</v>
      </c>
      <c r="B785" s="10">
        <f>_xlfn.XLOOKUP(orders!$A785,orders!$A$2:$A$1001,orders!$B$2:$B$1001,,0)</f>
        <v>44312</v>
      </c>
      <c r="C785">
        <f>_xlfn.XLOOKUP(B785,orders!$B$2:$B$1001,orders!$M$2:$M$1001,,0)</f>
        <v>8.91</v>
      </c>
      <c r="F785" t="str">
        <v>ASG-27179-958</v>
      </c>
      <c r="G785" s="10">
        <v>44540</v>
      </c>
      <c r="H785">
        <v>20.25</v>
      </c>
      <c r="I785" s="10"/>
    </row>
    <row r="786" spans="1:9" x14ac:dyDescent="0.35">
      <c r="A786" t="str">
        <f>_xlfn.XLOOKUP(orders!$A786,orders!$A$2:$A$1001,orders!$A$2:$A$1001,,0)</f>
        <v>UZL-46108-213</v>
      </c>
      <c r="B786" s="10">
        <f>_xlfn.XLOOKUP(orders!$A786,orders!$A$2:$A$1001,orders!$B$2:$B$1001,,0)</f>
        <v>44511</v>
      </c>
      <c r="C786">
        <f>_xlfn.XLOOKUP(B786,orders!$B$2:$B$1001,orders!$M$2:$M$1001,,0)</f>
        <v>31.7</v>
      </c>
      <c r="F786" t="str">
        <v>YKX-23510-272</v>
      </c>
      <c r="G786" s="10">
        <v>43541</v>
      </c>
      <c r="H786">
        <v>59.569999999999993</v>
      </c>
      <c r="I786" s="10"/>
    </row>
    <row r="787" spans="1:9" x14ac:dyDescent="0.35">
      <c r="A787" t="str">
        <f>_xlfn.XLOOKUP(orders!$A787,orders!$A$2:$A$1001,orders!$A$2:$A$1001,,0)</f>
        <v>AOX-44467-109</v>
      </c>
      <c r="B787" s="10">
        <f>_xlfn.XLOOKUP(orders!$A787,orders!$A$2:$A$1001,orders!$B$2:$B$1001,,0)</f>
        <v>44362</v>
      </c>
      <c r="C787">
        <f>_xlfn.XLOOKUP(B787,orders!$B$2:$B$1001,orders!$M$2:$M$1001,,0)</f>
        <v>21.825000000000003</v>
      </c>
      <c r="F787" t="str">
        <v>FSA-98650-921</v>
      </c>
      <c r="G787" s="10">
        <v>43889</v>
      </c>
      <c r="H787">
        <v>31.624999999999996</v>
      </c>
      <c r="I787" s="10"/>
    </row>
    <row r="788" spans="1:9" x14ac:dyDescent="0.35">
      <c r="A788" t="str">
        <f>_xlfn.XLOOKUP(orders!$A788,orders!$A$2:$A$1001,orders!$A$2:$A$1001,,0)</f>
        <v>TZD-67261-174</v>
      </c>
      <c r="B788" s="10">
        <f>_xlfn.XLOOKUP(orders!$A788,orders!$A$2:$A$1001,orders!$B$2:$B$1001,,0)</f>
        <v>43888</v>
      </c>
      <c r="C788">
        <f>_xlfn.XLOOKUP(B788,orders!$B$2:$B$1001,orders!$M$2:$M$1001,,0)</f>
        <v>27.945</v>
      </c>
      <c r="F788" t="str">
        <v>ZUR-55774-294</v>
      </c>
      <c r="G788" s="10">
        <v>43985</v>
      </c>
      <c r="H788">
        <v>25.874999999999996</v>
      </c>
      <c r="I788" s="10"/>
    </row>
    <row r="789" spans="1:9" x14ac:dyDescent="0.35">
      <c r="A789" t="str">
        <f>_xlfn.XLOOKUP(orders!$A789,orders!$A$2:$A$1001,orders!$A$2:$A$1001,,0)</f>
        <v>TBU-64277-625</v>
      </c>
      <c r="B789" s="10">
        <f>_xlfn.XLOOKUP(orders!$A789,orders!$A$2:$A$1001,orders!$B$2:$B$1001,,0)</f>
        <v>44305</v>
      </c>
      <c r="C789">
        <f>_xlfn.XLOOKUP(B789,orders!$B$2:$B$1001,orders!$M$2:$M$1001,,0)</f>
        <v>43.650000000000006</v>
      </c>
      <c r="F789" t="str">
        <v>FUO-99821-974</v>
      </c>
      <c r="G789" s="10">
        <v>43883</v>
      </c>
      <c r="H789">
        <v>8.0549999999999997</v>
      </c>
      <c r="I789" s="10"/>
    </row>
    <row r="790" spans="1:9" x14ac:dyDescent="0.35">
      <c r="A790" t="str">
        <f>_xlfn.XLOOKUP(orders!$A790,orders!$A$2:$A$1001,orders!$A$2:$A$1001,,0)</f>
        <v>TYP-85767-944</v>
      </c>
      <c r="B790" s="10">
        <f>_xlfn.XLOOKUP(orders!$A790,orders!$A$2:$A$1001,orders!$B$2:$B$1001,,0)</f>
        <v>44771</v>
      </c>
      <c r="C790">
        <f>_xlfn.XLOOKUP(B790,orders!$B$2:$B$1001,orders!$M$2:$M$1001,,0)</f>
        <v>45.769999999999996</v>
      </c>
      <c r="F790" t="str">
        <v>YVH-19865-819</v>
      </c>
      <c r="G790" s="10">
        <v>43778</v>
      </c>
      <c r="H790">
        <v>145.82</v>
      </c>
      <c r="I790" s="10"/>
    </row>
    <row r="791" spans="1:9" x14ac:dyDescent="0.35">
      <c r="A791" t="str">
        <f>_xlfn.XLOOKUP(orders!$A791,orders!$A$2:$A$1001,orders!$A$2:$A$1001,,0)</f>
        <v>GTT-73214-334</v>
      </c>
      <c r="B791" s="10">
        <f>_xlfn.XLOOKUP(orders!$A791,orders!$A$2:$A$1001,orders!$B$2:$B$1001,,0)</f>
        <v>43485</v>
      </c>
      <c r="C791">
        <f>_xlfn.XLOOKUP(B791,orders!$B$2:$B$1001,orders!$M$2:$M$1001,,0)</f>
        <v>17.82</v>
      </c>
      <c r="F791" t="str">
        <v>NNF-47422-501</v>
      </c>
      <c r="G791" s="10">
        <v>43897</v>
      </c>
      <c r="H791">
        <v>26.73</v>
      </c>
      <c r="I791" s="10"/>
    </row>
    <row r="792" spans="1:9" x14ac:dyDescent="0.35">
      <c r="A792" t="str">
        <f>_xlfn.XLOOKUP(orders!$A792,orders!$A$2:$A$1001,orders!$A$2:$A$1001,,0)</f>
        <v>WAI-89905-069</v>
      </c>
      <c r="B792" s="10">
        <f>_xlfn.XLOOKUP(orders!$A792,orders!$A$2:$A$1001,orders!$B$2:$B$1001,,0)</f>
        <v>44613</v>
      </c>
      <c r="C792">
        <f>_xlfn.XLOOKUP(B792,orders!$B$2:$B$1001,orders!$M$2:$M$1001,,0)</f>
        <v>23.31</v>
      </c>
      <c r="F792" t="str">
        <v>RJI-71409-490</v>
      </c>
      <c r="G792" s="10">
        <v>44312</v>
      </c>
      <c r="H792">
        <v>8.91</v>
      </c>
      <c r="I792" s="10"/>
    </row>
    <row r="793" spans="1:9" x14ac:dyDescent="0.35">
      <c r="A793" t="str">
        <f>_xlfn.XLOOKUP(orders!$A793,orders!$A$2:$A$1001,orders!$A$2:$A$1001,,0)</f>
        <v>OJL-96844-459</v>
      </c>
      <c r="B793" s="10">
        <f>_xlfn.XLOOKUP(orders!$A793,orders!$A$2:$A$1001,orders!$B$2:$B$1001,,0)</f>
        <v>43954</v>
      </c>
      <c r="C793">
        <f>_xlfn.XLOOKUP(B793,orders!$B$2:$B$1001,orders!$M$2:$M$1001,,0)</f>
        <v>14.924999999999999</v>
      </c>
      <c r="F793" t="str">
        <v>UZL-46108-213</v>
      </c>
      <c r="G793" s="10">
        <v>44511</v>
      </c>
      <c r="H793">
        <v>31.7</v>
      </c>
      <c r="I793" s="10"/>
    </row>
    <row r="794" spans="1:9" x14ac:dyDescent="0.35">
      <c r="A794" t="str">
        <f>_xlfn.XLOOKUP(orders!$A794,orders!$A$2:$A$1001,orders!$A$2:$A$1001,,0)</f>
        <v>VGI-33205-360</v>
      </c>
      <c r="B794" s="10">
        <f>_xlfn.XLOOKUP(orders!$A794,orders!$A$2:$A$1001,orders!$B$2:$B$1001,,0)</f>
        <v>43545</v>
      </c>
      <c r="C794">
        <f>_xlfn.XLOOKUP(B794,orders!$B$2:$B$1001,orders!$M$2:$M$1001,,0)</f>
        <v>52.38</v>
      </c>
      <c r="F794" t="str">
        <v>AOX-44467-109</v>
      </c>
      <c r="G794" s="10">
        <v>44362</v>
      </c>
      <c r="H794">
        <v>21.825000000000003</v>
      </c>
      <c r="I794" s="10"/>
    </row>
    <row r="795" spans="1:9" x14ac:dyDescent="0.35">
      <c r="A795" t="str">
        <f>_xlfn.XLOOKUP(orders!$A795,orders!$A$2:$A$1001,orders!$A$2:$A$1001,,0)</f>
        <v>PCA-14081-576</v>
      </c>
      <c r="B795" s="10">
        <f>_xlfn.XLOOKUP(orders!$A795,orders!$A$2:$A$1001,orders!$B$2:$B$1001,,0)</f>
        <v>43629</v>
      </c>
      <c r="C795">
        <f>_xlfn.XLOOKUP(B795,orders!$B$2:$B$1001,orders!$M$2:$M$1001,,0)</f>
        <v>82.339999999999989</v>
      </c>
      <c r="F795" t="str">
        <v>TZD-67261-174</v>
      </c>
      <c r="G795" s="10">
        <v>43888</v>
      </c>
      <c r="H795">
        <v>27.945</v>
      </c>
      <c r="I795" s="10"/>
    </row>
    <row r="796" spans="1:9" x14ac:dyDescent="0.35">
      <c r="A796" t="str">
        <f>_xlfn.XLOOKUP(orders!$A796,orders!$A$2:$A$1001,orders!$A$2:$A$1001,,0)</f>
        <v>SCS-67069-962</v>
      </c>
      <c r="B796" s="10">
        <f>_xlfn.XLOOKUP(orders!$A796,orders!$A$2:$A$1001,orders!$B$2:$B$1001,,0)</f>
        <v>43987</v>
      </c>
      <c r="C796">
        <f>_xlfn.XLOOKUP(B796,orders!$B$2:$B$1001,orders!$M$2:$M$1001,,0)</f>
        <v>91.539999999999992</v>
      </c>
      <c r="F796" t="str">
        <v>TBU-64277-625</v>
      </c>
      <c r="G796" s="10">
        <v>44305</v>
      </c>
      <c r="H796">
        <v>43.650000000000006</v>
      </c>
      <c r="I796" s="10"/>
    </row>
    <row r="797" spans="1:9" x14ac:dyDescent="0.35">
      <c r="A797" t="str">
        <f>_xlfn.XLOOKUP(orders!$A797,orders!$A$2:$A$1001,orders!$A$2:$A$1001,,0)</f>
        <v>BDM-03174-485</v>
      </c>
      <c r="B797" s="10">
        <f>_xlfn.XLOOKUP(orders!$A797,orders!$A$2:$A$1001,orders!$B$2:$B$1001,,0)</f>
        <v>43540</v>
      </c>
      <c r="C797">
        <f>_xlfn.XLOOKUP(B797,orders!$B$2:$B$1001,orders!$M$2:$M$1001,,0)</f>
        <v>25.9</v>
      </c>
      <c r="F797" t="str">
        <v>TYP-85767-944</v>
      </c>
      <c r="G797" s="10">
        <v>44771</v>
      </c>
      <c r="H797">
        <v>45.769999999999996</v>
      </c>
      <c r="I797" s="10"/>
    </row>
    <row r="798" spans="1:9" x14ac:dyDescent="0.35">
      <c r="A798" t="str">
        <f>_xlfn.XLOOKUP(orders!$A798,orders!$A$2:$A$1001,orders!$A$2:$A$1001,,0)</f>
        <v>UJV-32333-364</v>
      </c>
      <c r="B798" s="10">
        <f>_xlfn.XLOOKUP(orders!$A798,orders!$A$2:$A$1001,orders!$B$2:$B$1001,,0)</f>
        <v>44533</v>
      </c>
      <c r="C798">
        <f>_xlfn.XLOOKUP(B798,orders!$B$2:$B$1001,orders!$M$2:$M$1001,,0)</f>
        <v>9.51</v>
      </c>
      <c r="F798" t="str">
        <v>GTT-73214-334</v>
      </c>
      <c r="G798" s="10">
        <v>43485</v>
      </c>
      <c r="H798">
        <v>17.82</v>
      </c>
      <c r="I798" s="10"/>
    </row>
    <row r="799" spans="1:9" x14ac:dyDescent="0.35">
      <c r="A799" t="str">
        <f>_xlfn.XLOOKUP(orders!$A799,orders!$A$2:$A$1001,orders!$A$2:$A$1001,,0)</f>
        <v>FLI-11493-954</v>
      </c>
      <c r="B799" s="10">
        <f>_xlfn.XLOOKUP(orders!$A799,orders!$A$2:$A$1001,orders!$B$2:$B$1001,,0)</f>
        <v>44751</v>
      </c>
      <c r="C799">
        <f>_xlfn.XLOOKUP(B799,orders!$B$2:$B$1001,orders!$M$2:$M$1001,,0)</f>
        <v>31.08</v>
      </c>
      <c r="F799" t="str">
        <v>WAI-89905-069</v>
      </c>
      <c r="G799" s="10">
        <v>44613</v>
      </c>
      <c r="H799">
        <v>23.31</v>
      </c>
      <c r="I799" s="10"/>
    </row>
    <row r="800" spans="1:9" x14ac:dyDescent="0.35">
      <c r="A800" t="str">
        <f>_xlfn.XLOOKUP(orders!$A800,orders!$A$2:$A$1001,orders!$A$2:$A$1001,,0)</f>
        <v>IWL-13117-537</v>
      </c>
      <c r="B800" s="10">
        <f>_xlfn.XLOOKUP(orders!$A800,orders!$A$2:$A$1001,orders!$B$2:$B$1001,,0)</f>
        <v>43950</v>
      </c>
      <c r="C800">
        <f>_xlfn.XLOOKUP(B800,orders!$B$2:$B$1001,orders!$M$2:$M$1001,,0)</f>
        <v>63.249999999999993</v>
      </c>
      <c r="F800" t="str">
        <v>OJL-96844-459</v>
      </c>
      <c r="G800" s="10">
        <v>43954</v>
      </c>
      <c r="H800">
        <v>14.924999999999999</v>
      </c>
      <c r="I800" s="10"/>
    </row>
    <row r="801" spans="1:9" x14ac:dyDescent="0.35">
      <c r="A801" t="str">
        <f>_xlfn.XLOOKUP(orders!$A801,orders!$A$2:$A$1001,orders!$A$2:$A$1001,,0)</f>
        <v>OAM-76916-748</v>
      </c>
      <c r="B801" s="10">
        <f>_xlfn.XLOOKUP(orders!$A801,orders!$A$2:$A$1001,orders!$B$2:$B$1001,,0)</f>
        <v>44588</v>
      </c>
      <c r="C801">
        <f>_xlfn.XLOOKUP(B801,orders!$B$2:$B$1001,orders!$M$2:$M$1001,,0)</f>
        <v>36.450000000000003</v>
      </c>
      <c r="F801" t="str">
        <v>VGI-33205-360</v>
      </c>
      <c r="G801" s="10">
        <v>43545</v>
      </c>
      <c r="H801">
        <v>52.38</v>
      </c>
      <c r="I801" s="10"/>
    </row>
    <row r="802" spans="1:9" x14ac:dyDescent="0.35">
      <c r="A802" t="str">
        <f>_xlfn.XLOOKUP(orders!$A802,orders!$A$2:$A$1001,orders!$A$2:$A$1001,,0)</f>
        <v>UMB-11223-710</v>
      </c>
      <c r="B802" s="10">
        <f>_xlfn.XLOOKUP(orders!$A802,orders!$A$2:$A$1001,orders!$B$2:$B$1001,,0)</f>
        <v>44240</v>
      </c>
      <c r="C802">
        <f>_xlfn.XLOOKUP(B802,orders!$B$2:$B$1001,orders!$M$2:$M$1001,,0)</f>
        <v>16.11</v>
      </c>
      <c r="F802" t="str">
        <v>PCA-14081-576</v>
      </c>
      <c r="G802" s="10">
        <v>43629</v>
      </c>
      <c r="H802">
        <v>82.339999999999989</v>
      </c>
      <c r="I802" s="10"/>
    </row>
    <row r="803" spans="1:9" x14ac:dyDescent="0.35">
      <c r="A803" t="str">
        <f>_xlfn.XLOOKUP(orders!$A803,orders!$A$2:$A$1001,orders!$A$2:$A$1001,,0)</f>
        <v>LXR-09892-726</v>
      </c>
      <c r="B803" s="10">
        <f>_xlfn.XLOOKUP(orders!$A803,orders!$A$2:$A$1001,orders!$B$2:$B$1001,,0)</f>
        <v>44025</v>
      </c>
      <c r="C803">
        <f>_xlfn.XLOOKUP(B803,orders!$B$2:$B$1001,orders!$M$2:$M$1001,,0)</f>
        <v>47.8</v>
      </c>
      <c r="F803" t="str">
        <v>SCS-67069-962</v>
      </c>
      <c r="G803" s="10">
        <v>43987</v>
      </c>
      <c r="H803">
        <v>91.539999999999992</v>
      </c>
      <c r="I803" s="10"/>
    </row>
    <row r="804" spans="1:9" x14ac:dyDescent="0.35">
      <c r="A804" t="str">
        <f>_xlfn.XLOOKUP(orders!$A804,orders!$A$2:$A$1001,orders!$A$2:$A$1001,,0)</f>
        <v>QXX-89943-393</v>
      </c>
      <c r="B804" s="10">
        <f>_xlfn.XLOOKUP(orders!$A804,orders!$A$2:$A$1001,orders!$B$2:$B$1001,,0)</f>
        <v>43902</v>
      </c>
      <c r="C804">
        <f>_xlfn.XLOOKUP(B804,orders!$B$2:$B$1001,orders!$M$2:$M$1001,,0)</f>
        <v>10.739999999999998</v>
      </c>
      <c r="F804" t="str">
        <v>BDM-03174-485</v>
      </c>
      <c r="G804" s="10">
        <v>43540</v>
      </c>
      <c r="H804">
        <v>25.9</v>
      </c>
      <c r="I804" s="10"/>
    </row>
    <row r="805" spans="1:9" x14ac:dyDescent="0.35">
      <c r="A805" t="str">
        <f>_xlfn.XLOOKUP(orders!$A805,orders!$A$2:$A$1001,orders!$A$2:$A$1001,,0)</f>
        <v>WVS-57822-366</v>
      </c>
      <c r="B805" s="10">
        <f>_xlfn.XLOOKUP(orders!$A805,orders!$A$2:$A$1001,orders!$B$2:$B$1001,,0)</f>
        <v>43955</v>
      </c>
      <c r="C805">
        <f>_xlfn.XLOOKUP(B805,orders!$B$2:$B$1001,orders!$M$2:$M$1001,,0)</f>
        <v>126.49999999999999</v>
      </c>
      <c r="F805" t="str">
        <v>UJV-32333-364</v>
      </c>
      <c r="G805" s="10">
        <v>44533</v>
      </c>
      <c r="H805">
        <v>9.51</v>
      </c>
      <c r="I805" s="10"/>
    </row>
    <row r="806" spans="1:9" x14ac:dyDescent="0.35">
      <c r="A806" t="str">
        <f>_xlfn.XLOOKUP(orders!$A806,orders!$A$2:$A$1001,orders!$A$2:$A$1001,,0)</f>
        <v>CLJ-23403-689</v>
      </c>
      <c r="B806" s="10">
        <f>_xlfn.XLOOKUP(orders!$A806,orders!$A$2:$A$1001,orders!$B$2:$B$1001,,0)</f>
        <v>44289</v>
      </c>
      <c r="C806">
        <f>_xlfn.XLOOKUP(B806,orders!$B$2:$B$1001,orders!$M$2:$M$1001,,0)</f>
        <v>33.75</v>
      </c>
      <c r="F806" t="str">
        <v>FLI-11493-954</v>
      </c>
      <c r="G806" s="10">
        <v>44751</v>
      </c>
      <c r="H806">
        <v>31.08</v>
      </c>
      <c r="I806" s="10"/>
    </row>
    <row r="807" spans="1:9" x14ac:dyDescent="0.35">
      <c r="A807" t="str">
        <f>_xlfn.XLOOKUP(orders!$A807,orders!$A$2:$A$1001,orders!$A$2:$A$1001,,0)</f>
        <v>XNU-83276-288</v>
      </c>
      <c r="B807" s="10">
        <f>_xlfn.XLOOKUP(orders!$A807,orders!$A$2:$A$1001,orders!$B$2:$B$1001,,0)</f>
        <v>44713</v>
      </c>
      <c r="C807">
        <f>_xlfn.XLOOKUP(B807,orders!$B$2:$B$1001,orders!$M$2:$M$1001,,0)</f>
        <v>5.97</v>
      </c>
      <c r="F807" t="str">
        <v>IWL-13117-537</v>
      </c>
      <c r="G807" s="10">
        <v>43950</v>
      </c>
      <c r="H807">
        <v>63.249999999999993</v>
      </c>
      <c r="I807" s="10"/>
    </row>
    <row r="808" spans="1:9" x14ac:dyDescent="0.35">
      <c r="A808" t="str">
        <f>_xlfn.XLOOKUP(orders!$A808,orders!$A$2:$A$1001,orders!$A$2:$A$1001,,0)</f>
        <v>YOG-94666-679</v>
      </c>
      <c r="B808" s="10">
        <f>_xlfn.XLOOKUP(orders!$A808,orders!$A$2:$A$1001,orders!$B$2:$B$1001,,0)</f>
        <v>44241</v>
      </c>
      <c r="C808">
        <f>_xlfn.XLOOKUP(B808,orders!$B$2:$B$1001,orders!$M$2:$M$1001,,0)</f>
        <v>7.77</v>
      </c>
      <c r="F808" t="str">
        <v>OAM-76916-748</v>
      </c>
      <c r="G808" s="10">
        <v>44588</v>
      </c>
      <c r="H808">
        <v>36.450000000000003</v>
      </c>
      <c r="I808" s="10"/>
    </row>
    <row r="809" spans="1:9" x14ac:dyDescent="0.35">
      <c r="A809" t="str">
        <f>_xlfn.XLOOKUP(orders!$A809,orders!$A$2:$A$1001,orders!$A$2:$A$1001,,0)</f>
        <v>KHG-33953-115</v>
      </c>
      <c r="B809" s="10">
        <f>_xlfn.XLOOKUP(orders!$A809,orders!$A$2:$A$1001,orders!$B$2:$B$1001,,0)</f>
        <v>44543</v>
      </c>
      <c r="C809">
        <f>_xlfn.XLOOKUP(B809,orders!$B$2:$B$1001,orders!$M$2:$M$1001,,0)</f>
        <v>178.70999999999998</v>
      </c>
      <c r="F809" t="str">
        <v>UMB-11223-710</v>
      </c>
      <c r="G809" s="10">
        <v>44240</v>
      </c>
      <c r="H809">
        <v>16.11</v>
      </c>
      <c r="I809" s="10"/>
    </row>
    <row r="810" spans="1:9" x14ac:dyDescent="0.35">
      <c r="A810" t="str">
        <f>_xlfn.XLOOKUP(orders!$A810,orders!$A$2:$A$1001,orders!$A$2:$A$1001,,0)</f>
        <v>MHD-95615-696</v>
      </c>
      <c r="B810" s="10">
        <f>_xlfn.XLOOKUP(orders!$A810,orders!$A$2:$A$1001,orders!$B$2:$B$1001,,0)</f>
        <v>43868</v>
      </c>
      <c r="C810">
        <f>_xlfn.XLOOKUP(B810,orders!$B$2:$B$1001,orders!$M$2:$M$1001,,0)</f>
        <v>6.75</v>
      </c>
      <c r="F810" t="str">
        <v>LXR-09892-726</v>
      </c>
      <c r="G810" s="10">
        <v>44025</v>
      </c>
      <c r="H810">
        <v>47.8</v>
      </c>
      <c r="I810" s="10"/>
    </row>
    <row r="811" spans="1:9" x14ac:dyDescent="0.35">
      <c r="A811" t="str">
        <f>_xlfn.XLOOKUP(orders!$A811,orders!$A$2:$A$1001,orders!$A$2:$A$1001,,0)</f>
        <v>HBH-64794-080</v>
      </c>
      <c r="B811" s="10">
        <f>_xlfn.XLOOKUP(orders!$A811,orders!$A$2:$A$1001,orders!$B$2:$B$1001,,0)</f>
        <v>44235</v>
      </c>
      <c r="C811">
        <f>_xlfn.XLOOKUP(B811,orders!$B$2:$B$1001,orders!$M$2:$M$1001,,0)</f>
        <v>8.0549999999999997</v>
      </c>
      <c r="F811" t="str">
        <v>QXX-89943-393</v>
      </c>
      <c r="G811" s="10">
        <v>43902</v>
      </c>
      <c r="H811">
        <v>10.739999999999998</v>
      </c>
      <c r="I811" s="10"/>
    </row>
    <row r="812" spans="1:9" x14ac:dyDescent="0.35">
      <c r="A812" t="str">
        <f>_xlfn.XLOOKUP(orders!$A812,orders!$A$2:$A$1001,orders!$A$2:$A$1001,,0)</f>
        <v>CNJ-56058-223</v>
      </c>
      <c r="B812" s="10">
        <f>_xlfn.XLOOKUP(orders!$A812,orders!$A$2:$A$1001,orders!$B$2:$B$1001,,0)</f>
        <v>44054</v>
      </c>
      <c r="C812">
        <f>_xlfn.XLOOKUP(B812,orders!$B$2:$B$1001,orders!$M$2:$M$1001,,0)</f>
        <v>19.02</v>
      </c>
      <c r="F812" t="str">
        <v>WVS-57822-366</v>
      </c>
      <c r="G812" s="10">
        <v>43955</v>
      </c>
      <c r="H812">
        <v>126.49999999999999</v>
      </c>
      <c r="I812" s="10"/>
    </row>
    <row r="813" spans="1:9" x14ac:dyDescent="0.35">
      <c r="A813" t="str">
        <f>_xlfn.XLOOKUP(orders!$A813,orders!$A$2:$A$1001,orders!$A$2:$A$1001,,0)</f>
        <v>KHO-27106-786</v>
      </c>
      <c r="B813" s="10">
        <f>_xlfn.XLOOKUP(orders!$A813,orders!$A$2:$A$1001,orders!$B$2:$B$1001,,0)</f>
        <v>44114</v>
      </c>
      <c r="C813">
        <f>_xlfn.XLOOKUP(B813,orders!$B$2:$B$1001,orders!$M$2:$M$1001,,0)</f>
        <v>29.16</v>
      </c>
      <c r="F813" t="str">
        <v>CLJ-23403-689</v>
      </c>
      <c r="G813" s="10">
        <v>44289</v>
      </c>
      <c r="H813">
        <v>33.75</v>
      </c>
      <c r="I813" s="10"/>
    </row>
    <row r="814" spans="1:9" x14ac:dyDescent="0.35">
      <c r="A814" t="str">
        <f>_xlfn.XLOOKUP(orders!$A814,orders!$A$2:$A$1001,orders!$A$2:$A$1001,,0)</f>
        <v>KHO-27106-786</v>
      </c>
      <c r="B814" s="10">
        <f>_xlfn.XLOOKUP(orders!$A814,orders!$A$2:$A$1001,orders!$B$2:$B$1001,,0)</f>
        <v>44114</v>
      </c>
      <c r="C814">
        <f>_xlfn.XLOOKUP(B814,orders!$B$2:$B$1001,orders!$M$2:$M$1001,,0)</f>
        <v>29.16</v>
      </c>
      <c r="F814" t="str">
        <v>XNU-83276-288</v>
      </c>
      <c r="G814" s="10">
        <v>44713</v>
      </c>
      <c r="H814">
        <v>5.97</v>
      </c>
      <c r="I814" s="10"/>
    </row>
    <row r="815" spans="1:9" x14ac:dyDescent="0.35">
      <c r="A815" t="str">
        <f>_xlfn.XLOOKUP(orders!$A815,orders!$A$2:$A$1001,orders!$A$2:$A$1001,,0)</f>
        <v>YAC-50329-982</v>
      </c>
      <c r="B815" s="10">
        <f>_xlfn.XLOOKUP(orders!$A815,orders!$A$2:$A$1001,orders!$B$2:$B$1001,,0)</f>
        <v>44173</v>
      </c>
      <c r="C815">
        <f>_xlfn.XLOOKUP(B815,orders!$B$2:$B$1001,orders!$M$2:$M$1001,,0)</f>
        <v>31.624999999999996</v>
      </c>
      <c r="F815" t="str">
        <v>YOG-94666-679</v>
      </c>
      <c r="G815" s="10">
        <v>44241</v>
      </c>
      <c r="H815">
        <v>7.77</v>
      </c>
      <c r="I815" s="10"/>
    </row>
    <row r="816" spans="1:9" x14ac:dyDescent="0.35">
      <c r="A816" t="str">
        <f>_xlfn.XLOOKUP(orders!$A816,orders!$A$2:$A$1001,orders!$A$2:$A$1001,,0)</f>
        <v>VVL-95291-039</v>
      </c>
      <c r="B816" s="10">
        <f>_xlfn.XLOOKUP(orders!$A816,orders!$A$2:$A$1001,orders!$B$2:$B$1001,,0)</f>
        <v>43573</v>
      </c>
      <c r="C816">
        <f>_xlfn.XLOOKUP(B816,orders!$B$2:$B$1001,orders!$M$2:$M$1001,,0)</f>
        <v>36.450000000000003</v>
      </c>
      <c r="F816" t="str">
        <v>KHG-33953-115</v>
      </c>
      <c r="G816" s="10">
        <v>44543</v>
      </c>
      <c r="H816">
        <v>178.70999999999998</v>
      </c>
      <c r="I816" s="10"/>
    </row>
    <row r="817" spans="1:9" x14ac:dyDescent="0.35">
      <c r="A817" t="str">
        <f>_xlfn.XLOOKUP(orders!$A817,orders!$A$2:$A$1001,orders!$A$2:$A$1001,,0)</f>
        <v>VUT-20974-364</v>
      </c>
      <c r="B817" s="10">
        <f>_xlfn.XLOOKUP(orders!$A817,orders!$A$2:$A$1001,orders!$B$2:$B$1001,,0)</f>
        <v>44200</v>
      </c>
      <c r="C817">
        <f>_xlfn.XLOOKUP(B817,orders!$B$2:$B$1001,orders!$M$2:$M$1001,,0)</f>
        <v>9.51</v>
      </c>
      <c r="F817" t="str">
        <v>MHD-95615-696</v>
      </c>
      <c r="G817" s="10">
        <v>43868</v>
      </c>
      <c r="H817">
        <v>6.75</v>
      </c>
      <c r="I817" s="10"/>
    </row>
    <row r="818" spans="1:9" x14ac:dyDescent="0.35">
      <c r="A818" t="str">
        <f>_xlfn.XLOOKUP(orders!$A818,orders!$A$2:$A$1001,orders!$A$2:$A$1001,,0)</f>
        <v>SFC-34054-213</v>
      </c>
      <c r="B818" s="10">
        <f>_xlfn.XLOOKUP(orders!$A818,orders!$A$2:$A$1001,orders!$B$2:$B$1001,,0)</f>
        <v>43534</v>
      </c>
      <c r="C818">
        <f>_xlfn.XLOOKUP(B818,orders!$B$2:$B$1001,orders!$M$2:$M$1001,,0)</f>
        <v>38.04</v>
      </c>
      <c r="F818" t="str">
        <v>HBH-64794-080</v>
      </c>
      <c r="G818" s="10">
        <v>44235</v>
      </c>
      <c r="H818">
        <v>8.0549999999999997</v>
      </c>
      <c r="I818" s="10"/>
    </row>
    <row r="819" spans="1:9" x14ac:dyDescent="0.35">
      <c r="A819" t="str">
        <f>_xlfn.XLOOKUP(orders!$A819,orders!$A$2:$A$1001,orders!$A$2:$A$1001,,0)</f>
        <v>UDS-04807-593</v>
      </c>
      <c r="B819" s="10">
        <f>_xlfn.XLOOKUP(orders!$A819,orders!$A$2:$A$1001,orders!$B$2:$B$1001,,0)</f>
        <v>43798</v>
      </c>
      <c r="C819">
        <f>_xlfn.XLOOKUP(B819,orders!$B$2:$B$1001,orders!$M$2:$M$1001,,0)</f>
        <v>15.54</v>
      </c>
      <c r="F819" t="str">
        <v>CNJ-56058-223</v>
      </c>
      <c r="G819" s="10">
        <v>44054</v>
      </c>
      <c r="H819">
        <v>19.02</v>
      </c>
      <c r="I819" s="10"/>
    </row>
    <row r="820" spans="1:9" x14ac:dyDescent="0.35">
      <c r="A820" t="str">
        <f>_xlfn.XLOOKUP(orders!$A820,orders!$A$2:$A$1001,orders!$A$2:$A$1001,,0)</f>
        <v>FWE-98471-488</v>
      </c>
      <c r="B820" s="10">
        <f>_xlfn.XLOOKUP(orders!$A820,orders!$A$2:$A$1001,orders!$B$2:$B$1001,,0)</f>
        <v>44761</v>
      </c>
      <c r="C820">
        <f>_xlfn.XLOOKUP(B820,orders!$B$2:$B$1001,orders!$M$2:$M$1001,,0)</f>
        <v>79.25</v>
      </c>
      <c r="F820" t="str">
        <v>KHO-27106-786</v>
      </c>
      <c r="G820" s="10">
        <v>44114</v>
      </c>
      <c r="H820">
        <v>29.16</v>
      </c>
      <c r="I820" s="10"/>
    </row>
    <row r="821" spans="1:9" x14ac:dyDescent="0.35">
      <c r="A821" t="str">
        <f>_xlfn.XLOOKUP(orders!$A821,orders!$A$2:$A$1001,orders!$A$2:$A$1001,,0)</f>
        <v>RAU-17060-674</v>
      </c>
      <c r="B821" s="10">
        <f>_xlfn.XLOOKUP(orders!$A821,orders!$A$2:$A$1001,orders!$B$2:$B$1001,,0)</f>
        <v>44008</v>
      </c>
      <c r="C821">
        <f>_xlfn.XLOOKUP(B821,orders!$B$2:$B$1001,orders!$M$2:$M$1001,,0)</f>
        <v>4.7549999999999999</v>
      </c>
      <c r="F821" t="str">
        <v>KHO-27106-786</v>
      </c>
      <c r="G821" s="10">
        <v>44114</v>
      </c>
      <c r="H821">
        <v>29.16</v>
      </c>
      <c r="I821" s="10"/>
    </row>
    <row r="822" spans="1:9" x14ac:dyDescent="0.35">
      <c r="A822" t="str">
        <f>_xlfn.XLOOKUP(orders!$A822,orders!$A$2:$A$1001,orders!$A$2:$A$1001,,0)</f>
        <v>AOL-13866-711</v>
      </c>
      <c r="B822" s="10">
        <f>_xlfn.XLOOKUP(orders!$A822,orders!$A$2:$A$1001,orders!$B$2:$B$1001,,0)</f>
        <v>43510</v>
      </c>
      <c r="C822">
        <f>_xlfn.XLOOKUP(B822,orders!$B$2:$B$1001,orders!$M$2:$M$1001,,0)</f>
        <v>55</v>
      </c>
      <c r="F822" t="str">
        <v>YAC-50329-982</v>
      </c>
      <c r="G822" s="10">
        <v>44173</v>
      </c>
      <c r="H822">
        <v>31.624999999999996</v>
      </c>
      <c r="I822" s="10"/>
    </row>
    <row r="823" spans="1:9" x14ac:dyDescent="0.35">
      <c r="A823" t="str">
        <f>_xlfn.XLOOKUP(orders!$A823,orders!$A$2:$A$1001,orders!$A$2:$A$1001,,0)</f>
        <v>NOA-79645-377</v>
      </c>
      <c r="B823" s="10">
        <f>_xlfn.XLOOKUP(orders!$A823,orders!$A$2:$A$1001,orders!$B$2:$B$1001,,0)</f>
        <v>44144</v>
      </c>
      <c r="C823">
        <f>_xlfn.XLOOKUP(B823,orders!$B$2:$B$1001,orders!$M$2:$M$1001,,0)</f>
        <v>26.849999999999994</v>
      </c>
      <c r="F823" t="str">
        <v>VVL-95291-039</v>
      </c>
      <c r="G823" s="10">
        <v>43573</v>
      </c>
      <c r="H823">
        <v>36.450000000000003</v>
      </c>
      <c r="I823" s="10"/>
    </row>
    <row r="824" spans="1:9" x14ac:dyDescent="0.35">
      <c r="A824" t="str">
        <f>_xlfn.XLOOKUP(orders!$A824,orders!$A$2:$A$1001,orders!$A$2:$A$1001,,0)</f>
        <v>KMS-49214-806</v>
      </c>
      <c r="B824" s="10">
        <f>_xlfn.XLOOKUP(orders!$A824,orders!$A$2:$A$1001,orders!$B$2:$B$1001,,0)</f>
        <v>43585</v>
      </c>
      <c r="C824">
        <f>_xlfn.XLOOKUP(B824,orders!$B$2:$B$1001,orders!$M$2:$M$1001,,0)</f>
        <v>136.61999999999998</v>
      </c>
      <c r="F824" t="str">
        <v>VUT-20974-364</v>
      </c>
      <c r="G824" s="10">
        <v>44200</v>
      </c>
      <c r="H824">
        <v>9.51</v>
      </c>
      <c r="I824" s="10"/>
    </row>
    <row r="825" spans="1:9" x14ac:dyDescent="0.35">
      <c r="A825" t="str">
        <f>_xlfn.XLOOKUP(orders!$A825,orders!$A$2:$A$1001,orders!$A$2:$A$1001,,0)</f>
        <v>ABK-08091-531</v>
      </c>
      <c r="B825" s="10">
        <f>_xlfn.XLOOKUP(orders!$A825,orders!$A$2:$A$1001,orders!$B$2:$B$1001,,0)</f>
        <v>44134</v>
      </c>
      <c r="C825">
        <f>_xlfn.XLOOKUP(B825,orders!$B$2:$B$1001,orders!$M$2:$M$1001,,0)</f>
        <v>47.55</v>
      </c>
      <c r="F825" t="str">
        <v>SFC-34054-213</v>
      </c>
      <c r="G825" s="10">
        <v>43534</v>
      </c>
      <c r="H825">
        <v>38.04</v>
      </c>
      <c r="I825" s="10"/>
    </row>
    <row r="826" spans="1:9" x14ac:dyDescent="0.35">
      <c r="A826" t="str">
        <f>_xlfn.XLOOKUP(orders!$A826,orders!$A$2:$A$1001,orders!$A$2:$A$1001,,0)</f>
        <v>GPT-67705-953</v>
      </c>
      <c r="B826" s="10">
        <f>_xlfn.XLOOKUP(orders!$A826,orders!$A$2:$A$1001,orders!$B$2:$B$1001,,0)</f>
        <v>43781</v>
      </c>
      <c r="C826">
        <f>_xlfn.XLOOKUP(B826,orders!$B$2:$B$1001,orders!$M$2:$M$1001,,0)</f>
        <v>67.5</v>
      </c>
      <c r="F826" t="str">
        <v>UDS-04807-593</v>
      </c>
      <c r="G826" s="10">
        <v>43798</v>
      </c>
      <c r="H826">
        <v>15.54</v>
      </c>
      <c r="I826" s="10"/>
    </row>
    <row r="827" spans="1:9" x14ac:dyDescent="0.35">
      <c r="A827" t="str">
        <f>_xlfn.XLOOKUP(orders!$A827,orders!$A$2:$A$1001,orders!$A$2:$A$1001,,0)</f>
        <v>JNA-21450-177</v>
      </c>
      <c r="B827" s="10">
        <f>_xlfn.XLOOKUP(orders!$A827,orders!$A$2:$A$1001,orders!$B$2:$B$1001,,0)</f>
        <v>44603</v>
      </c>
      <c r="C827">
        <f>_xlfn.XLOOKUP(B827,orders!$B$2:$B$1001,orders!$M$2:$M$1001,,0)</f>
        <v>11.94</v>
      </c>
      <c r="F827" t="str">
        <v>FWE-98471-488</v>
      </c>
      <c r="G827" s="10">
        <v>44761</v>
      </c>
      <c r="H827">
        <v>79.25</v>
      </c>
      <c r="I827" s="10"/>
    </row>
    <row r="828" spans="1:9" x14ac:dyDescent="0.35">
      <c r="A828" t="str">
        <f>_xlfn.XLOOKUP(orders!$A828,orders!$A$2:$A$1001,orders!$A$2:$A$1001,,0)</f>
        <v>MPQ-23421-608</v>
      </c>
      <c r="B828" s="10">
        <f>_xlfn.XLOOKUP(orders!$A828,orders!$A$2:$A$1001,orders!$B$2:$B$1001,,0)</f>
        <v>44283</v>
      </c>
      <c r="C828">
        <f>_xlfn.XLOOKUP(B828,orders!$B$2:$B$1001,orders!$M$2:$M$1001,,0)</f>
        <v>53.46</v>
      </c>
      <c r="F828" t="str">
        <v>RAU-17060-674</v>
      </c>
      <c r="G828" s="10">
        <v>44008</v>
      </c>
      <c r="H828">
        <v>4.7549999999999999</v>
      </c>
      <c r="I828" s="10"/>
    </row>
    <row r="829" spans="1:9" x14ac:dyDescent="0.35">
      <c r="A829" t="str">
        <f>_xlfn.XLOOKUP(orders!$A829,orders!$A$2:$A$1001,orders!$A$2:$A$1001,,0)</f>
        <v>NLI-63891-565</v>
      </c>
      <c r="B829" s="10">
        <f>_xlfn.XLOOKUP(orders!$A829,orders!$A$2:$A$1001,orders!$B$2:$B$1001,,0)</f>
        <v>44540</v>
      </c>
      <c r="C829">
        <f>_xlfn.XLOOKUP(B829,orders!$B$2:$B$1001,orders!$M$2:$M$1001,,0)</f>
        <v>20.25</v>
      </c>
      <c r="F829" t="str">
        <v>AOL-13866-711</v>
      </c>
      <c r="G829" s="10">
        <v>43510</v>
      </c>
      <c r="H829">
        <v>55</v>
      </c>
      <c r="I829" s="10"/>
    </row>
    <row r="830" spans="1:9" x14ac:dyDescent="0.35">
      <c r="A830" t="str">
        <f>_xlfn.XLOOKUP(orders!$A830,orders!$A$2:$A$1001,orders!$A$2:$A$1001,,0)</f>
        <v>HHF-36647-854</v>
      </c>
      <c r="B830" s="10">
        <f>_xlfn.XLOOKUP(orders!$A830,orders!$A$2:$A$1001,orders!$B$2:$B$1001,,0)</f>
        <v>44505</v>
      </c>
      <c r="C830">
        <f>_xlfn.XLOOKUP(B830,orders!$B$2:$B$1001,orders!$M$2:$M$1001,,0)</f>
        <v>16.5</v>
      </c>
      <c r="F830" t="str">
        <v>NOA-79645-377</v>
      </c>
      <c r="G830" s="10">
        <v>44144</v>
      </c>
      <c r="H830">
        <v>26.849999999999994</v>
      </c>
      <c r="I830" s="10"/>
    </row>
    <row r="831" spans="1:9" x14ac:dyDescent="0.35">
      <c r="A831" t="str">
        <f>_xlfn.XLOOKUP(orders!$A831,orders!$A$2:$A$1001,orders!$A$2:$A$1001,,0)</f>
        <v>SBN-16537-046</v>
      </c>
      <c r="B831" s="10">
        <f>_xlfn.XLOOKUP(orders!$A831,orders!$A$2:$A$1001,orders!$B$2:$B$1001,,0)</f>
        <v>43890</v>
      </c>
      <c r="C831">
        <f>_xlfn.XLOOKUP(B831,orders!$B$2:$B$1001,orders!$M$2:$M$1001,,0)</f>
        <v>14.924999999999999</v>
      </c>
      <c r="F831" t="str">
        <v>KMS-49214-806</v>
      </c>
      <c r="G831" s="10">
        <v>43585</v>
      </c>
      <c r="H831">
        <v>136.61999999999998</v>
      </c>
      <c r="I831" s="10"/>
    </row>
    <row r="832" spans="1:9" x14ac:dyDescent="0.35">
      <c r="A832" t="str">
        <f>_xlfn.XLOOKUP(orders!$A832,orders!$A$2:$A$1001,orders!$A$2:$A$1001,,0)</f>
        <v>XZD-44484-632</v>
      </c>
      <c r="B832" s="10">
        <f>_xlfn.XLOOKUP(orders!$A832,orders!$A$2:$A$1001,orders!$B$2:$B$1001,,0)</f>
        <v>44414</v>
      </c>
      <c r="C832">
        <f>_xlfn.XLOOKUP(B832,orders!$B$2:$B$1001,orders!$M$2:$M$1001,,0)</f>
        <v>27.5</v>
      </c>
      <c r="F832" t="str">
        <v>ABK-08091-531</v>
      </c>
      <c r="G832" s="10">
        <v>44134</v>
      </c>
      <c r="H832">
        <v>47.55</v>
      </c>
      <c r="I832" s="10"/>
    </row>
    <row r="833" spans="1:9" x14ac:dyDescent="0.35">
      <c r="A833" t="str">
        <f>_xlfn.XLOOKUP(orders!$A833,orders!$A$2:$A$1001,orders!$A$2:$A$1001,,0)</f>
        <v>XZD-44484-632</v>
      </c>
      <c r="B833" s="10">
        <f>_xlfn.XLOOKUP(orders!$A833,orders!$A$2:$A$1001,orders!$B$2:$B$1001,,0)</f>
        <v>44414</v>
      </c>
      <c r="C833">
        <f>_xlfn.XLOOKUP(B833,orders!$B$2:$B$1001,orders!$M$2:$M$1001,,0)</f>
        <v>27.5</v>
      </c>
      <c r="F833" t="str">
        <v>GPT-67705-953</v>
      </c>
      <c r="G833" s="10">
        <v>43781</v>
      </c>
      <c r="H833">
        <v>67.5</v>
      </c>
      <c r="I833" s="10"/>
    </row>
    <row r="834" spans="1:9" x14ac:dyDescent="0.35">
      <c r="A834" t="str">
        <f>_xlfn.XLOOKUP(orders!$A834,orders!$A$2:$A$1001,orders!$A$2:$A$1001,,0)</f>
        <v>IKQ-39946-768</v>
      </c>
      <c r="B834" s="10">
        <f>_xlfn.XLOOKUP(orders!$A834,orders!$A$2:$A$1001,orders!$B$2:$B$1001,,0)</f>
        <v>44274</v>
      </c>
      <c r="C834">
        <f>_xlfn.XLOOKUP(B834,orders!$B$2:$B$1001,orders!$M$2:$M$1001,,0)</f>
        <v>26.73</v>
      </c>
      <c r="F834" t="str">
        <v>JNA-21450-177</v>
      </c>
      <c r="G834" s="10">
        <v>44603</v>
      </c>
      <c r="H834">
        <v>11.94</v>
      </c>
      <c r="I834" s="10"/>
    </row>
    <row r="835" spans="1:9" x14ac:dyDescent="0.35">
      <c r="A835" t="str">
        <f>_xlfn.XLOOKUP(orders!$A835,orders!$A$2:$A$1001,orders!$A$2:$A$1001,,0)</f>
        <v>KMB-95211-174</v>
      </c>
      <c r="B835" s="10">
        <f>_xlfn.XLOOKUP(orders!$A835,orders!$A$2:$A$1001,orders!$B$2:$B$1001,,0)</f>
        <v>44302</v>
      </c>
      <c r="C835">
        <f>_xlfn.XLOOKUP(B835,orders!$B$2:$B$1001,orders!$M$2:$M$1001,,0)</f>
        <v>82.339999999999989</v>
      </c>
      <c r="F835" t="str">
        <v>MPQ-23421-608</v>
      </c>
      <c r="G835" s="10">
        <v>44283</v>
      </c>
      <c r="H835">
        <v>53.46</v>
      </c>
      <c r="I835" s="10"/>
    </row>
    <row r="836" spans="1:9" x14ac:dyDescent="0.35">
      <c r="A836" t="str">
        <f>_xlfn.XLOOKUP(orders!$A836,orders!$A$2:$A$1001,orders!$A$2:$A$1001,,0)</f>
        <v>QWY-99467-368</v>
      </c>
      <c r="B836" s="10">
        <f>_xlfn.XLOOKUP(orders!$A836,orders!$A$2:$A$1001,orders!$B$2:$B$1001,,0)</f>
        <v>44141</v>
      </c>
      <c r="C836">
        <f>_xlfn.XLOOKUP(B836,orders!$B$2:$B$1001,orders!$M$2:$M$1001,,0)</f>
        <v>22.884999999999998</v>
      </c>
      <c r="F836" t="str">
        <v>NLI-63891-565</v>
      </c>
      <c r="G836" s="10">
        <v>44540</v>
      </c>
      <c r="H836">
        <v>20.25</v>
      </c>
      <c r="I836" s="10"/>
    </row>
    <row r="837" spans="1:9" x14ac:dyDescent="0.35">
      <c r="A837" t="str">
        <f>_xlfn.XLOOKUP(orders!$A837,orders!$A$2:$A$1001,orders!$A$2:$A$1001,,0)</f>
        <v>SRG-76791-614</v>
      </c>
      <c r="B837" s="10">
        <f>_xlfn.XLOOKUP(orders!$A837,orders!$A$2:$A$1001,orders!$B$2:$B$1001,,0)</f>
        <v>44270</v>
      </c>
      <c r="C837">
        <f>_xlfn.XLOOKUP(B837,orders!$B$2:$B$1001,orders!$M$2:$M$1001,,0)</f>
        <v>26.849999999999994</v>
      </c>
      <c r="F837" t="str">
        <v>HHF-36647-854</v>
      </c>
      <c r="G837" s="10">
        <v>44505</v>
      </c>
      <c r="H837">
        <v>16.5</v>
      </c>
      <c r="I837" s="10"/>
    </row>
    <row r="838" spans="1:9" x14ac:dyDescent="0.35">
      <c r="A838" t="str">
        <f>_xlfn.XLOOKUP(orders!$A838,orders!$A$2:$A$1001,orders!$A$2:$A$1001,,0)</f>
        <v>VSN-94485-621</v>
      </c>
      <c r="B838" s="10">
        <f>_xlfn.XLOOKUP(orders!$A838,orders!$A$2:$A$1001,orders!$B$2:$B$1001,,0)</f>
        <v>44486</v>
      </c>
      <c r="C838">
        <f>_xlfn.XLOOKUP(B838,orders!$B$2:$B$1001,orders!$M$2:$M$1001,,0)</f>
        <v>178.70999999999998</v>
      </c>
      <c r="F838" t="str">
        <v>SBN-16537-046</v>
      </c>
      <c r="G838" s="10">
        <v>43890</v>
      </c>
      <c r="H838">
        <v>14.924999999999999</v>
      </c>
      <c r="I838" s="10"/>
    </row>
    <row r="839" spans="1:9" x14ac:dyDescent="0.35">
      <c r="A839" t="str">
        <f>_xlfn.XLOOKUP(orders!$A839,orders!$A$2:$A$1001,orders!$A$2:$A$1001,,0)</f>
        <v>UFZ-24348-219</v>
      </c>
      <c r="B839" s="10">
        <f>_xlfn.XLOOKUP(orders!$A839,orders!$A$2:$A$1001,orders!$B$2:$B$1001,,0)</f>
        <v>43715</v>
      </c>
      <c r="C839">
        <f>_xlfn.XLOOKUP(B839,orders!$B$2:$B$1001,orders!$M$2:$M$1001,,0)</f>
        <v>100.39499999999998</v>
      </c>
      <c r="F839" t="str">
        <v>XZD-44484-632</v>
      </c>
      <c r="G839" s="10">
        <v>44414</v>
      </c>
      <c r="H839">
        <v>27.5</v>
      </c>
      <c r="I839" s="10"/>
    </row>
    <row r="840" spans="1:9" x14ac:dyDescent="0.35">
      <c r="A840" t="str">
        <f>_xlfn.XLOOKUP(orders!$A840,orders!$A$2:$A$1001,orders!$A$2:$A$1001,,0)</f>
        <v>UKS-93055-397</v>
      </c>
      <c r="B840" s="10">
        <f>_xlfn.XLOOKUP(orders!$A840,orders!$A$2:$A$1001,orders!$B$2:$B$1001,,0)</f>
        <v>44755</v>
      </c>
      <c r="C840">
        <f>_xlfn.XLOOKUP(B840,orders!$B$2:$B$1001,orders!$M$2:$M$1001,,0)</f>
        <v>114.42499999999998</v>
      </c>
      <c r="F840" t="str">
        <v>XZD-44484-632</v>
      </c>
      <c r="G840" s="10">
        <v>44414</v>
      </c>
      <c r="H840">
        <v>27.5</v>
      </c>
      <c r="I840" s="10"/>
    </row>
    <row r="841" spans="1:9" x14ac:dyDescent="0.35">
      <c r="A841" t="str">
        <f>_xlfn.XLOOKUP(orders!$A841,orders!$A$2:$A$1001,orders!$A$2:$A$1001,,0)</f>
        <v>AVH-56062-335</v>
      </c>
      <c r="B841" s="10">
        <f>_xlfn.XLOOKUP(orders!$A841,orders!$A$2:$A$1001,orders!$B$2:$B$1001,,0)</f>
        <v>44521</v>
      </c>
      <c r="C841">
        <f>_xlfn.XLOOKUP(B841,orders!$B$2:$B$1001,orders!$M$2:$M$1001,,0)</f>
        <v>41.25</v>
      </c>
      <c r="F841" t="str">
        <v>IKQ-39946-768</v>
      </c>
      <c r="G841" s="10">
        <v>44274</v>
      </c>
      <c r="H841">
        <v>26.73</v>
      </c>
      <c r="I841" s="10"/>
    </row>
    <row r="842" spans="1:9" x14ac:dyDescent="0.35">
      <c r="A842" t="str">
        <f>_xlfn.XLOOKUP(orders!$A842,orders!$A$2:$A$1001,orders!$A$2:$A$1001,,0)</f>
        <v>HGE-19842-613</v>
      </c>
      <c r="B842" s="10">
        <f>_xlfn.XLOOKUP(orders!$A842,orders!$A$2:$A$1001,orders!$B$2:$B$1001,,0)</f>
        <v>44574</v>
      </c>
      <c r="C842">
        <f>_xlfn.XLOOKUP(B842,orders!$B$2:$B$1001,orders!$M$2:$M$1001,,0)</f>
        <v>28.679999999999996</v>
      </c>
      <c r="F842" t="str">
        <v>KMB-95211-174</v>
      </c>
      <c r="G842" s="10">
        <v>44302</v>
      </c>
      <c r="H842">
        <v>82.339999999999989</v>
      </c>
      <c r="I842" s="10"/>
    </row>
    <row r="843" spans="1:9" x14ac:dyDescent="0.35">
      <c r="A843" t="str">
        <f>_xlfn.XLOOKUP(orders!$A843,orders!$A$2:$A$1001,orders!$A$2:$A$1001,,0)</f>
        <v>WBA-85905-175</v>
      </c>
      <c r="B843" s="10">
        <f>_xlfn.XLOOKUP(orders!$A843,orders!$A$2:$A$1001,orders!$B$2:$B$1001,,0)</f>
        <v>44755</v>
      </c>
      <c r="C843">
        <f>_xlfn.XLOOKUP(B843,orders!$B$2:$B$1001,orders!$M$2:$M$1001,,0)</f>
        <v>114.42499999999998</v>
      </c>
      <c r="F843" t="str">
        <v>QWY-99467-368</v>
      </c>
      <c r="G843" s="10">
        <v>44141</v>
      </c>
      <c r="H843">
        <v>22.884999999999998</v>
      </c>
      <c r="I843" s="10"/>
    </row>
    <row r="844" spans="1:9" x14ac:dyDescent="0.35">
      <c r="A844" t="str">
        <f>_xlfn.XLOOKUP(orders!$A844,orders!$A$2:$A$1001,orders!$A$2:$A$1001,,0)</f>
        <v>DZI-35365-596</v>
      </c>
      <c r="B844" s="10">
        <f>_xlfn.XLOOKUP(orders!$A844,orders!$A$2:$A$1001,orders!$B$2:$B$1001,,0)</f>
        <v>44502</v>
      </c>
      <c r="C844">
        <f>_xlfn.XLOOKUP(B844,orders!$B$2:$B$1001,orders!$M$2:$M$1001,,0)</f>
        <v>28.53</v>
      </c>
      <c r="F844" t="str">
        <v>SRG-76791-614</v>
      </c>
      <c r="G844" s="10">
        <v>44270</v>
      </c>
      <c r="H844">
        <v>26.849999999999994</v>
      </c>
      <c r="I844" s="10"/>
    </row>
    <row r="845" spans="1:9" x14ac:dyDescent="0.35">
      <c r="A845" t="str">
        <f>_xlfn.XLOOKUP(orders!$A845,orders!$A$2:$A$1001,orders!$A$2:$A$1001,,0)</f>
        <v>XIR-88982-743</v>
      </c>
      <c r="B845" s="10">
        <f>_xlfn.XLOOKUP(orders!$A845,orders!$A$2:$A$1001,orders!$B$2:$B$1001,,0)</f>
        <v>44387</v>
      </c>
      <c r="C845">
        <f>_xlfn.XLOOKUP(B845,orders!$B$2:$B$1001,orders!$M$2:$M$1001,,0)</f>
        <v>8.25</v>
      </c>
      <c r="F845" t="str">
        <v>VSN-94485-621</v>
      </c>
      <c r="G845" s="10">
        <v>44486</v>
      </c>
      <c r="H845">
        <v>178.70999999999998</v>
      </c>
      <c r="I845" s="10"/>
    </row>
    <row r="846" spans="1:9" x14ac:dyDescent="0.35">
      <c r="A846" t="str">
        <f>_xlfn.XLOOKUP(orders!$A846,orders!$A$2:$A$1001,orders!$A$2:$A$1001,,0)</f>
        <v>VUC-72395-865</v>
      </c>
      <c r="B846" s="10">
        <f>_xlfn.XLOOKUP(orders!$A846,orders!$A$2:$A$1001,orders!$B$2:$B$1001,,0)</f>
        <v>44476</v>
      </c>
      <c r="C846">
        <f>_xlfn.XLOOKUP(B846,orders!$B$2:$B$1001,orders!$M$2:$M$1001,,0)</f>
        <v>68.309999999999988</v>
      </c>
      <c r="F846" t="str">
        <v>UFZ-24348-219</v>
      </c>
      <c r="G846" s="10">
        <v>43715</v>
      </c>
      <c r="H846">
        <v>100.39499999999998</v>
      </c>
      <c r="I846" s="10"/>
    </row>
    <row r="847" spans="1:9" x14ac:dyDescent="0.35">
      <c r="A847" t="str">
        <f>_xlfn.XLOOKUP(orders!$A847,orders!$A$2:$A$1001,orders!$A$2:$A$1001,,0)</f>
        <v>BQJ-44755-910</v>
      </c>
      <c r="B847" s="10">
        <f>_xlfn.XLOOKUP(orders!$A847,orders!$A$2:$A$1001,orders!$B$2:$B$1001,,0)</f>
        <v>43889</v>
      </c>
      <c r="C847">
        <f>_xlfn.XLOOKUP(B847,orders!$B$2:$B$1001,orders!$M$2:$M$1001,,0)</f>
        <v>31.624999999999996</v>
      </c>
      <c r="F847" t="str">
        <v>UKS-93055-397</v>
      </c>
      <c r="G847" s="10">
        <v>44755</v>
      </c>
      <c r="H847">
        <v>114.42499999999998</v>
      </c>
      <c r="I847" s="10"/>
    </row>
    <row r="848" spans="1:9" x14ac:dyDescent="0.35">
      <c r="A848" t="str">
        <f>_xlfn.XLOOKUP(orders!$A848,orders!$A$2:$A$1001,orders!$A$2:$A$1001,,0)</f>
        <v>JKC-64636-831</v>
      </c>
      <c r="B848" s="10">
        <f>_xlfn.XLOOKUP(orders!$A848,orders!$A$2:$A$1001,orders!$B$2:$B$1001,,0)</f>
        <v>44747</v>
      </c>
      <c r="C848">
        <f>_xlfn.XLOOKUP(B848,orders!$B$2:$B$1001,orders!$M$2:$M$1001,,0)</f>
        <v>51.749999999999993</v>
      </c>
      <c r="F848" t="str">
        <v>AVH-56062-335</v>
      </c>
      <c r="G848" s="10">
        <v>44521</v>
      </c>
      <c r="H848">
        <v>41.25</v>
      </c>
      <c r="I848" s="10"/>
    </row>
    <row r="849" spans="1:9" x14ac:dyDescent="0.35">
      <c r="A849" t="str">
        <f>_xlfn.XLOOKUP(orders!$A849,orders!$A$2:$A$1001,orders!$A$2:$A$1001,,0)</f>
        <v>ZKI-78561-066</v>
      </c>
      <c r="B849" s="10">
        <f>_xlfn.XLOOKUP(orders!$A849,orders!$A$2:$A$1001,orders!$B$2:$B$1001,,0)</f>
        <v>44460</v>
      </c>
      <c r="C849">
        <f>_xlfn.XLOOKUP(B849,orders!$B$2:$B$1001,orders!$M$2:$M$1001,,0)</f>
        <v>8.9550000000000001</v>
      </c>
      <c r="F849" t="str">
        <v>HGE-19842-613</v>
      </c>
      <c r="G849" s="10">
        <v>44574</v>
      </c>
      <c r="H849">
        <v>28.679999999999996</v>
      </c>
      <c r="I849" s="10"/>
    </row>
    <row r="850" spans="1:9" x14ac:dyDescent="0.35">
      <c r="A850" t="str">
        <f>_xlfn.XLOOKUP(orders!$A850,orders!$A$2:$A$1001,orders!$A$2:$A$1001,,0)</f>
        <v>IMP-12563-728</v>
      </c>
      <c r="B850" s="10">
        <f>_xlfn.XLOOKUP(orders!$A850,orders!$A$2:$A$1001,orders!$B$2:$B$1001,,0)</f>
        <v>43468</v>
      </c>
      <c r="C850">
        <f>_xlfn.XLOOKUP(B850,orders!$B$2:$B$1001,orders!$M$2:$M$1001,,0)</f>
        <v>21.509999999999998</v>
      </c>
      <c r="F850" t="str">
        <v>WBA-85905-175</v>
      </c>
      <c r="G850" s="10">
        <v>44755</v>
      </c>
      <c r="H850">
        <v>114.42499999999998</v>
      </c>
      <c r="I850" s="10"/>
    </row>
    <row r="851" spans="1:9" x14ac:dyDescent="0.35">
      <c r="A851" t="str">
        <f>_xlfn.XLOOKUP(orders!$A851,orders!$A$2:$A$1001,orders!$A$2:$A$1001,,0)</f>
        <v>MZL-81126-390</v>
      </c>
      <c r="B851" s="10">
        <f>_xlfn.XLOOKUP(orders!$A851,orders!$A$2:$A$1001,orders!$B$2:$B$1001,,0)</f>
        <v>44628</v>
      </c>
      <c r="C851">
        <f>_xlfn.XLOOKUP(B851,orders!$B$2:$B$1001,orders!$M$2:$M$1001,,0)</f>
        <v>23.31</v>
      </c>
      <c r="F851" t="str">
        <v>DZI-35365-596</v>
      </c>
      <c r="G851" s="10">
        <v>44502</v>
      </c>
      <c r="H851">
        <v>28.53</v>
      </c>
      <c r="I851" s="10"/>
    </row>
    <row r="852" spans="1:9" x14ac:dyDescent="0.35">
      <c r="A852" t="str">
        <f>_xlfn.XLOOKUP(orders!$A852,orders!$A$2:$A$1001,orders!$A$2:$A$1001,,0)</f>
        <v>MZL-81126-390</v>
      </c>
      <c r="B852" s="10">
        <f>_xlfn.XLOOKUP(orders!$A852,orders!$A$2:$A$1001,orders!$B$2:$B$1001,,0)</f>
        <v>44628</v>
      </c>
      <c r="C852">
        <f>_xlfn.XLOOKUP(B852,orders!$B$2:$B$1001,orders!$M$2:$M$1001,,0)</f>
        <v>23.31</v>
      </c>
      <c r="F852" t="str">
        <v>XIR-88982-743</v>
      </c>
      <c r="G852" s="10">
        <v>44387</v>
      </c>
      <c r="H852">
        <v>8.25</v>
      </c>
      <c r="I852" s="10"/>
    </row>
    <row r="853" spans="1:9" x14ac:dyDescent="0.35">
      <c r="A853" t="str">
        <f>_xlfn.XLOOKUP(orders!$A853,orders!$A$2:$A$1001,orders!$A$2:$A$1001,,0)</f>
        <v>TVF-57766-608</v>
      </c>
      <c r="B853" s="10">
        <f>_xlfn.XLOOKUP(orders!$A853,orders!$A$2:$A$1001,orders!$B$2:$B$1001,,0)</f>
        <v>43900</v>
      </c>
      <c r="C853">
        <f>_xlfn.XLOOKUP(B853,orders!$B$2:$B$1001,orders!$M$2:$M$1001,,0)</f>
        <v>34.154999999999994</v>
      </c>
      <c r="F853" t="str">
        <v>VUC-72395-865</v>
      </c>
      <c r="G853" s="10">
        <v>44476</v>
      </c>
      <c r="H853">
        <v>68.309999999999988</v>
      </c>
      <c r="I853" s="10"/>
    </row>
    <row r="854" spans="1:9" x14ac:dyDescent="0.35">
      <c r="A854" t="str">
        <f>_xlfn.XLOOKUP(orders!$A854,orders!$A$2:$A$1001,orders!$A$2:$A$1001,,0)</f>
        <v>RUX-37995-892</v>
      </c>
      <c r="B854" s="10">
        <f>_xlfn.XLOOKUP(orders!$A854,orders!$A$2:$A$1001,orders!$B$2:$B$1001,,0)</f>
        <v>44527</v>
      </c>
      <c r="C854">
        <f>_xlfn.XLOOKUP(B854,orders!$B$2:$B$1001,orders!$M$2:$M$1001,,0)</f>
        <v>14.85</v>
      </c>
      <c r="F854" t="str">
        <v>BQJ-44755-910</v>
      </c>
      <c r="G854" s="10">
        <v>43889</v>
      </c>
      <c r="H854">
        <v>31.624999999999996</v>
      </c>
      <c r="I854" s="10"/>
    </row>
    <row r="855" spans="1:9" x14ac:dyDescent="0.35">
      <c r="A855" t="str">
        <f>_xlfn.XLOOKUP(orders!$A855,orders!$A$2:$A$1001,orders!$A$2:$A$1001,,0)</f>
        <v>AVK-76526-953</v>
      </c>
      <c r="B855" s="10">
        <f>_xlfn.XLOOKUP(orders!$A855,orders!$A$2:$A$1001,orders!$B$2:$B$1001,,0)</f>
        <v>44259</v>
      </c>
      <c r="C855">
        <f>_xlfn.XLOOKUP(B855,orders!$B$2:$B$1001,orders!$M$2:$M$1001,,0)</f>
        <v>13.5</v>
      </c>
      <c r="F855" t="str">
        <v>JKC-64636-831</v>
      </c>
      <c r="G855" s="10">
        <v>44747</v>
      </c>
      <c r="H855">
        <v>51.749999999999993</v>
      </c>
      <c r="I855" s="10"/>
    </row>
    <row r="856" spans="1:9" x14ac:dyDescent="0.35">
      <c r="A856" t="str">
        <f>_xlfn.XLOOKUP(orders!$A856,orders!$A$2:$A$1001,orders!$A$2:$A$1001,,0)</f>
        <v>RIU-02231-623</v>
      </c>
      <c r="B856" s="10">
        <f>_xlfn.XLOOKUP(orders!$A856,orders!$A$2:$A$1001,orders!$B$2:$B$1001,,0)</f>
        <v>44516</v>
      </c>
      <c r="C856">
        <f>_xlfn.XLOOKUP(B856,orders!$B$2:$B$1001,orders!$M$2:$M$1001,,0)</f>
        <v>35.849999999999994</v>
      </c>
      <c r="F856" t="str">
        <v>ZKI-78561-066</v>
      </c>
      <c r="G856" s="10">
        <v>44460</v>
      </c>
      <c r="H856">
        <v>8.9550000000000001</v>
      </c>
      <c r="I856" s="10"/>
    </row>
    <row r="857" spans="1:9" x14ac:dyDescent="0.35">
      <c r="A857" t="str">
        <f>_xlfn.XLOOKUP(orders!$A857,orders!$A$2:$A$1001,orders!$A$2:$A$1001,,0)</f>
        <v>WFK-99317-827</v>
      </c>
      <c r="B857" s="10">
        <f>_xlfn.XLOOKUP(orders!$A857,orders!$A$2:$A$1001,orders!$B$2:$B$1001,,0)</f>
        <v>43632</v>
      </c>
      <c r="C857">
        <f>_xlfn.XLOOKUP(B857,orders!$B$2:$B$1001,orders!$M$2:$M$1001,,0)</f>
        <v>89.35499999999999</v>
      </c>
      <c r="F857" t="str">
        <v>IMP-12563-728</v>
      </c>
      <c r="G857" s="10">
        <v>43468</v>
      </c>
      <c r="H857">
        <v>21.509999999999998</v>
      </c>
      <c r="I857" s="10"/>
    </row>
    <row r="858" spans="1:9" x14ac:dyDescent="0.35">
      <c r="A858" t="str">
        <f>_xlfn.XLOOKUP(orders!$A858,orders!$A$2:$A$1001,orders!$A$2:$A$1001,,0)</f>
        <v>SFD-00372-284</v>
      </c>
      <c r="B858" s="10">
        <f>_xlfn.XLOOKUP(orders!$A858,orders!$A$2:$A$1001,orders!$B$2:$B$1001,,0)</f>
        <v>44031</v>
      </c>
      <c r="C858">
        <f>_xlfn.XLOOKUP(B858,orders!$B$2:$B$1001,orders!$M$2:$M$1001,,0)</f>
        <v>82.339999999999989</v>
      </c>
      <c r="F858" t="str">
        <v>MZL-81126-390</v>
      </c>
      <c r="G858" s="10">
        <v>44628</v>
      </c>
      <c r="H858">
        <v>23.31</v>
      </c>
      <c r="I858" s="10"/>
    </row>
    <row r="859" spans="1:9" x14ac:dyDescent="0.35">
      <c r="A859" t="str">
        <f>_xlfn.XLOOKUP(orders!$A859,orders!$A$2:$A$1001,orders!$A$2:$A$1001,,0)</f>
        <v>SXC-62166-515</v>
      </c>
      <c r="B859" s="10">
        <f>_xlfn.XLOOKUP(orders!$A859,orders!$A$2:$A$1001,orders!$B$2:$B$1001,,0)</f>
        <v>43889</v>
      </c>
      <c r="C859">
        <f>_xlfn.XLOOKUP(B859,orders!$B$2:$B$1001,orders!$M$2:$M$1001,,0)</f>
        <v>31.624999999999996</v>
      </c>
      <c r="F859" t="str">
        <v>MZL-81126-390</v>
      </c>
      <c r="G859" s="10">
        <v>44628</v>
      </c>
      <c r="H859">
        <v>23.31</v>
      </c>
      <c r="I859" s="10"/>
    </row>
    <row r="860" spans="1:9" x14ac:dyDescent="0.35">
      <c r="A860" t="str">
        <f>_xlfn.XLOOKUP(orders!$A860,orders!$A$2:$A$1001,orders!$A$2:$A$1001,,0)</f>
        <v>YIE-87008-621</v>
      </c>
      <c r="B860" s="10">
        <f>_xlfn.XLOOKUP(orders!$A860,orders!$A$2:$A$1001,orders!$B$2:$B$1001,,0)</f>
        <v>43638</v>
      </c>
      <c r="C860">
        <f>_xlfn.XLOOKUP(B860,orders!$B$2:$B$1001,orders!$M$2:$M$1001,,0)</f>
        <v>34.92</v>
      </c>
      <c r="F860" t="str">
        <v>TVF-57766-608</v>
      </c>
      <c r="G860" s="10">
        <v>43900</v>
      </c>
      <c r="H860">
        <v>34.154999999999994</v>
      </c>
      <c r="I860" s="10"/>
    </row>
    <row r="861" spans="1:9" x14ac:dyDescent="0.35">
      <c r="A861" t="str">
        <f>_xlfn.XLOOKUP(orders!$A861,orders!$A$2:$A$1001,orders!$A$2:$A$1001,,0)</f>
        <v>HRM-94548-288</v>
      </c>
      <c r="B861" s="10">
        <f>_xlfn.XLOOKUP(orders!$A861,orders!$A$2:$A$1001,orders!$B$2:$B$1001,,0)</f>
        <v>43716</v>
      </c>
      <c r="C861">
        <f>_xlfn.XLOOKUP(B861,orders!$B$2:$B$1001,orders!$M$2:$M$1001,,0)</f>
        <v>178.70999999999998</v>
      </c>
      <c r="F861" t="str">
        <v>RUX-37995-892</v>
      </c>
      <c r="G861" s="10">
        <v>44527</v>
      </c>
      <c r="H861">
        <v>14.85</v>
      </c>
      <c r="I861" s="10"/>
    </row>
    <row r="862" spans="1:9" x14ac:dyDescent="0.35">
      <c r="A862" t="str">
        <f>_xlfn.XLOOKUP(orders!$A862,orders!$A$2:$A$1001,orders!$A$2:$A$1001,,0)</f>
        <v>UJG-34731-295</v>
      </c>
      <c r="B862" s="10">
        <f>_xlfn.XLOOKUP(orders!$A862,orders!$A$2:$A$1001,orders!$B$2:$B$1001,,0)</f>
        <v>44707</v>
      </c>
      <c r="C862">
        <f>_xlfn.XLOOKUP(B862,orders!$B$2:$B$1001,orders!$M$2:$M$1001,,0)</f>
        <v>45</v>
      </c>
      <c r="F862" t="str">
        <v>AVK-76526-953</v>
      </c>
      <c r="G862" s="10">
        <v>44259</v>
      </c>
      <c r="H862">
        <v>13.5</v>
      </c>
      <c r="I862" s="10"/>
    </row>
    <row r="863" spans="1:9" x14ac:dyDescent="0.35">
      <c r="A863" t="str">
        <f>_xlfn.XLOOKUP(orders!$A863,orders!$A$2:$A$1001,orders!$A$2:$A$1001,,0)</f>
        <v>TWD-70988-853</v>
      </c>
      <c r="B863" s="10">
        <f>_xlfn.XLOOKUP(orders!$A863,orders!$A$2:$A$1001,orders!$B$2:$B$1001,,0)</f>
        <v>43802</v>
      </c>
      <c r="C863">
        <f>_xlfn.XLOOKUP(B863,orders!$B$2:$B$1001,orders!$M$2:$M$1001,,0)</f>
        <v>10.754999999999999</v>
      </c>
      <c r="F863" t="str">
        <v>RIU-02231-623</v>
      </c>
      <c r="G863" s="10">
        <v>44516</v>
      </c>
      <c r="H863">
        <v>35.849999999999994</v>
      </c>
      <c r="I863" s="10"/>
    </row>
    <row r="864" spans="1:9" x14ac:dyDescent="0.35">
      <c r="A864" t="str">
        <f>_xlfn.XLOOKUP(orders!$A864,orders!$A$2:$A$1001,orders!$A$2:$A$1001,,0)</f>
        <v>CIX-22904-641</v>
      </c>
      <c r="B864" s="10">
        <f>_xlfn.XLOOKUP(orders!$A864,orders!$A$2:$A$1001,orders!$B$2:$B$1001,,0)</f>
        <v>43725</v>
      </c>
      <c r="C864">
        <f>_xlfn.XLOOKUP(B864,orders!$B$2:$B$1001,orders!$M$2:$M$1001,,0)</f>
        <v>9.9499999999999993</v>
      </c>
      <c r="F864" t="str">
        <v>WFK-99317-827</v>
      </c>
      <c r="G864" s="10">
        <v>43632</v>
      </c>
      <c r="H864">
        <v>89.35499999999999</v>
      </c>
      <c r="I864" s="10"/>
    </row>
    <row r="865" spans="1:9" x14ac:dyDescent="0.35">
      <c r="A865" t="str">
        <f>_xlfn.XLOOKUP(orders!$A865,orders!$A$2:$A$1001,orders!$A$2:$A$1001,,0)</f>
        <v>DLV-65840-759</v>
      </c>
      <c r="B865" s="10">
        <f>_xlfn.XLOOKUP(orders!$A865,orders!$A$2:$A$1001,orders!$B$2:$B$1001,,0)</f>
        <v>44712</v>
      </c>
      <c r="C865">
        <f>_xlfn.XLOOKUP(B865,orders!$B$2:$B$1001,orders!$M$2:$M$1001,,0)</f>
        <v>29.1</v>
      </c>
      <c r="F865" t="str">
        <v>SFD-00372-284</v>
      </c>
      <c r="G865" s="10">
        <v>44031</v>
      </c>
      <c r="H865">
        <v>82.339999999999989</v>
      </c>
      <c r="I865" s="10"/>
    </row>
    <row r="866" spans="1:9" x14ac:dyDescent="0.35">
      <c r="A866" t="str">
        <f>_xlfn.XLOOKUP(orders!$A866,orders!$A$2:$A$1001,orders!$A$2:$A$1001,,0)</f>
        <v>RXN-55491-201</v>
      </c>
      <c r="B866" s="10">
        <f>_xlfn.XLOOKUP(orders!$A866,orders!$A$2:$A$1001,orders!$B$2:$B$1001,,0)</f>
        <v>43759</v>
      </c>
      <c r="C866">
        <f>_xlfn.XLOOKUP(B866,orders!$B$2:$B$1001,orders!$M$2:$M$1001,,0)</f>
        <v>59.75</v>
      </c>
      <c r="F866" t="str">
        <v>SXC-62166-515</v>
      </c>
      <c r="G866" s="10">
        <v>43889</v>
      </c>
      <c r="H866">
        <v>31.624999999999996</v>
      </c>
      <c r="I866" s="10"/>
    </row>
    <row r="867" spans="1:9" x14ac:dyDescent="0.35">
      <c r="A867" t="str">
        <f>_xlfn.XLOOKUP(orders!$A867,orders!$A$2:$A$1001,orders!$A$2:$A$1001,,0)</f>
        <v>UHK-63283-868</v>
      </c>
      <c r="B867" s="10">
        <f>_xlfn.XLOOKUP(orders!$A867,orders!$A$2:$A$1001,orders!$B$2:$B$1001,,0)</f>
        <v>44675</v>
      </c>
      <c r="C867">
        <f>_xlfn.XLOOKUP(B867,orders!$B$2:$B$1001,orders!$M$2:$M$1001,,0)</f>
        <v>6.75</v>
      </c>
      <c r="F867" t="str">
        <v>YIE-87008-621</v>
      </c>
      <c r="G867" s="10">
        <v>43638</v>
      </c>
      <c r="H867">
        <v>34.92</v>
      </c>
      <c r="I867" s="10"/>
    </row>
    <row r="868" spans="1:9" x14ac:dyDescent="0.35">
      <c r="A868" t="str">
        <f>_xlfn.XLOOKUP(orders!$A868,orders!$A$2:$A$1001,orders!$A$2:$A$1001,,0)</f>
        <v>PJC-31401-893</v>
      </c>
      <c r="B868" s="10">
        <f>_xlfn.XLOOKUP(orders!$A868,orders!$A$2:$A$1001,orders!$B$2:$B$1001,,0)</f>
        <v>44209</v>
      </c>
      <c r="C868">
        <f>_xlfn.XLOOKUP(B868,orders!$B$2:$B$1001,orders!$M$2:$M$1001,,0)</f>
        <v>5.3699999999999992</v>
      </c>
      <c r="F868" t="str">
        <v>HRM-94548-288</v>
      </c>
      <c r="G868" s="10">
        <v>43716</v>
      </c>
      <c r="H868">
        <v>178.70999999999998</v>
      </c>
      <c r="I868" s="10"/>
    </row>
    <row r="869" spans="1:9" x14ac:dyDescent="0.35">
      <c r="A869" t="str">
        <f>_xlfn.XLOOKUP(orders!$A869,orders!$A$2:$A$1001,orders!$A$2:$A$1001,,0)</f>
        <v>HHO-79903-185</v>
      </c>
      <c r="B869" s="10">
        <f>_xlfn.XLOOKUP(orders!$A869,orders!$A$2:$A$1001,orders!$B$2:$B$1001,,0)</f>
        <v>44792</v>
      </c>
      <c r="C869">
        <f>_xlfn.XLOOKUP(B869,orders!$B$2:$B$1001,orders!$M$2:$M$1001,,0)</f>
        <v>15.54</v>
      </c>
      <c r="F869" t="str">
        <v>UJG-34731-295</v>
      </c>
      <c r="G869" s="10">
        <v>44707</v>
      </c>
      <c r="H869">
        <v>45</v>
      </c>
      <c r="I869" s="10"/>
    </row>
    <row r="870" spans="1:9" x14ac:dyDescent="0.35">
      <c r="A870" t="str">
        <f>_xlfn.XLOOKUP(orders!$A870,orders!$A$2:$A$1001,orders!$A$2:$A$1001,,0)</f>
        <v>YWM-07310-594</v>
      </c>
      <c r="B870" s="10">
        <f>_xlfn.XLOOKUP(orders!$A870,orders!$A$2:$A$1001,orders!$B$2:$B$1001,,0)</f>
        <v>43526</v>
      </c>
      <c r="C870">
        <f>_xlfn.XLOOKUP(B870,orders!$B$2:$B$1001,orders!$M$2:$M$1001,,0)</f>
        <v>21.87</v>
      </c>
      <c r="F870" t="str">
        <v>TWD-70988-853</v>
      </c>
      <c r="G870" s="10">
        <v>43802</v>
      </c>
      <c r="H870">
        <v>10.754999999999999</v>
      </c>
      <c r="I870" s="10"/>
    </row>
    <row r="871" spans="1:9" x14ac:dyDescent="0.35">
      <c r="A871" t="str">
        <f>_xlfn.XLOOKUP(orders!$A871,orders!$A$2:$A$1001,orders!$A$2:$A$1001,,0)</f>
        <v>FHD-94983-982</v>
      </c>
      <c r="B871" s="10">
        <f>_xlfn.XLOOKUP(orders!$A871,orders!$A$2:$A$1001,orders!$B$2:$B$1001,,0)</f>
        <v>43851</v>
      </c>
      <c r="C871">
        <f>_xlfn.XLOOKUP(B871,orders!$B$2:$B$1001,orders!$M$2:$M$1001,,0)</f>
        <v>17.91</v>
      </c>
      <c r="F871" t="str">
        <v>CIX-22904-641</v>
      </c>
      <c r="G871" s="10">
        <v>43725</v>
      </c>
      <c r="H871">
        <v>9.9499999999999993</v>
      </c>
      <c r="I871" s="10"/>
    </row>
    <row r="872" spans="1:9" x14ac:dyDescent="0.35">
      <c r="A872" t="str">
        <f>_xlfn.XLOOKUP(orders!$A872,orders!$A$2:$A$1001,orders!$A$2:$A$1001,,0)</f>
        <v>WQK-10857-119</v>
      </c>
      <c r="B872" s="10">
        <f>_xlfn.XLOOKUP(orders!$A872,orders!$A$2:$A$1001,orders!$B$2:$B$1001,,0)</f>
        <v>44460</v>
      </c>
      <c r="C872">
        <f>_xlfn.XLOOKUP(B872,orders!$B$2:$B$1001,orders!$M$2:$M$1001,,0)</f>
        <v>8.9550000000000001</v>
      </c>
      <c r="F872" t="str">
        <v>DLV-65840-759</v>
      </c>
      <c r="G872" s="10">
        <v>44712</v>
      </c>
      <c r="H872">
        <v>29.1</v>
      </c>
      <c r="I872" s="10"/>
    </row>
    <row r="873" spans="1:9" x14ac:dyDescent="0.35">
      <c r="A873" t="str">
        <f>_xlfn.XLOOKUP(orders!$A873,orders!$A$2:$A$1001,orders!$A$2:$A$1001,,0)</f>
        <v>DXA-50313-073</v>
      </c>
      <c r="B873" s="10">
        <f>_xlfn.XLOOKUP(orders!$A873,orders!$A$2:$A$1001,orders!$B$2:$B$1001,,0)</f>
        <v>43707</v>
      </c>
      <c r="C873">
        <f>_xlfn.XLOOKUP(B873,orders!$B$2:$B$1001,orders!$M$2:$M$1001,,0)</f>
        <v>29.7</v>
      </c>
      <c r="F873" t="str">
        <v>RXN-55491-201</v>
      </c>
      <c r="G873" s="10">
        <v>43759</v>
      </c>
      <c r="H873">
        <v>59.75</v>
      </c>
      <c r="I873" s="10"/>
    </row>
    <row r="874" spans="1:9" x14ac:dyDescent="0.35">
      <c r="A874" t="str">
        <f>_xlfn.XLOOKUP(orders!$A874,orders!$A$2:$A$1001,orders!$A$2:$A$1001,,0)</f>
        <v>ONW-00560-570</v>
      </c>
      <c r="B874" s="10">
        <f>_xlfn.XLOOKUP(orders!$A874,orders!$A$2:$A$1001,orders!$B$2:$B$1001,,0)</f>
        <v>43521</v>
      </c>
      <c r="C874">
        <f>_xlfn.XLOOKUP(B874,orders!$B$2:$B$1001,orders!$M$2:$M$1001,,0)</f>
        <v>26.849999999999994</v>
      </c>
      <c r="F874" t="str">
        <v>UHK-63283-868</v>
      </c>
      <c r="G874" s="10">
        <v>44675</v>
      </c>
      <c r="H874">
        <v>6.75</v>
      </c>
      <c r="I874" s="10"/>
    </row>
    <row r="875" spans="1:9" x14ac:dyDescent="0.35">
      <c r="A875" t="str">
        <f>_xlfn.XLOOKUP(orders!$A875,orders!$A$2:$A$1001,orders!$A$2:$A$1001,,0)</f>
        <v>BRJ-19414-277</v>
      </c>
      <c r="B875" s="10">
        <f>_xlfn.XLOOKUP(orders!$A875,orders!$A$2:$A$1001,orders!$B$2:$B$1001,,0)</f>
        <v>43725</v>
      </c>
      <c r="C875">
        <f>_xlfn.XLOOKUP(B875,orders!$B$2:$B$1001,orders!$M$2:$M$1001,,0)</f>
        <v>9.9499999999999993</v>
      </c>
      <c r="F875" t="str">
        <v>PJC-31401-893</v>
      </c>
      <c r="G875" s="10">
        <v>44209</v>
      </c>
      <c r="H875">
        <v>5.3699999999999992</v>
      </c>
      <c r="I875" s="10"/>
    </row>
    <row r="876" spans="1:9" x14ac:dyDescent="0.35">
      <c r="A876" t="str">
        <f>_xlfn.XLOOKUP(orders!$A876,orders!$A$2:$A$1001,orders!$A$2:$A$1001,,0)</f>
        <v>MIQ-16322-908</v>
      </c>
      <c r="B876" s="10">
        <f>_xlfn.XLOOKUP(orders!$A876,orders!$A$2:$A$1001,orders!$B$2:$B$1001,,0)</f>
        <v>43680</v>
      </c>
      <c r="C876">
        <f>_xlfn.XLOOKUP(B876,orders!$B$2:$B$1001,orders!$M$2:$M$1001,,0)</f>
        <v>25.9</v>
      </c>
      <c r="F876" t="str">
        <v>HHO-79903-185</v>
      </c>
      <c r="G876" s="10">
        <v>44792</v>
      </c>
      <c r="H876">
        <v>15.54</v>
      </c>
      <c r="I876" s="10"/>
    </row>
    <row r="877" spans="1:9" x14ac:dyDescent="0.35">
      <c r="A877" t="str">
        <f>_xlfn.XLOOKUP(orders!$A877,orders!$A$2:$A$1001,orders!$A$2:$A$1001,,0)</f>
        <v>MVO-39328-830</v>
      </c>
      <c r="B877" s="10">
        <f>_xlfn.XLOOKUP(orders!$A877,orders!$A$2:$A$1001,orders!$B$2:$B$1001,,0)</f>
        <v>44253</v>
      </c>
      <c r="C877">
        <f>_xlfn.XLOOKUP(B877,orders!$B$2:$B$1001,orders!$M$2:$M$1001,,0)</f>
        <v>43.650000000000006</v>
      </c>
      <c r="F877" t="str">
        <v>YWM-07310-594</v>
      </c>
      <c r="G877" s="10">
        <v>43526</v>
      </c>
      <c r="H877">
        <v>21.87</v>
      </c>
      <c r="I877" s="10"/>
    </row>
    <row r="878" spans="1:9" x14ac:dyDescent="0.35">
      <c r="A878" t="str">
        <f>_xlfn.XLOOKUP(orders!$A878,orders!$A$2:$A$1001,orders!$A$2:$A$1001,,0)</f>
        <v>MVO-39328-830</v>
      </c>
      <c r="B878" s="10">
        <f>_xlfn.XLOOKUP(orders!$A878,orders!$A$2:$A$1001,orders!$B$2:$B$1001,,0)</f>
        <v>44253</v>
      </c>
      <c r="C878">
        <f>_xlfn.XLOOKUP(B878,orders!$B$2:$B$1001,orders!$M$2:$M$1001,,0)</f>
        <v>43.650000000000006</v>
      </c>
      <c r="F878" t="str">
        <v>FHD-94983-982</v>
      </c>
      <c r="G878" s="10">
        <v>43851</v>
      </c>
      <c r="H878">
        <v>17.91</v>
      </c>
      <c r="I878" s="10"/>
    </row>
    <row r="879" spans="1:9" x14ac:dyDescent="0.35">
      <c r="A879" t="str">
        <f>_xlfn.XLOOKUP(orders!$A879,orders!$A$2:$A$1001,orders!$A$2:$A$1001,,0)</f>
        <v>NTJ-88319-746</v>
      </c>
      <c r="B879" s="10">
        <f>_xlfn.XLOOKUP(orders!$A879,orders!$A$2:$A$1001,orders!$B$2:$B$1001,,0)</f>
        <v>44411</v>
      </c>
      <c r="C879">
        <f>_xlfn.XLOOKUP(B879,orders!$B$2:$B$1001,orders!$M$2:$M$1001,,0)</f>
        <v>28.53</v>
      </c>
      <c r="F879" t="str">
        <v>WQK-10857-119</v>
      </c>
      <c r="G879" s="10">
        <v>44460</v>
      </c>
      <c r="H879">
        <v>8.9550000000000001</v>
      </c>
      <c r="I879" s="10"/>
    </row>
    <row r="880" spans="1:9" x14ac:dyDescent="0.35">
      <c r="A880" t="str">
        <f>_xlfn.XLOOKUP(orders!$A880,orders!$A$2:$A$1001,orders!$A$2:$A$1001,,0)</f>
        <v>LCY-24377-948</v>
      </c>
      <c r="B880" s="10">
        <f>_xlfn.XLOOKUP(orders!$A880,orders!$A$2:$A$1001,orders!$B$2:$B$1001,,0)</f>
        <v>44323</v>
      </c>
      <c r="C880">
        <f>_xlfn.XLOOKUP(B880,orders!$B$2:$B$1001,orders!$M$2:$M$1001,,0)</f>
        <v>27.484999999999996</v>
      </c>
      <c r="F880" t="str">
        <v>DXA-50313-073</v>
      </c>
      <c r="G880" s="10">
        <v>43707</v>
      </c>
      <c r="H880">
        <v>29.7</v>
      </c>
      <c r="I880" s="10"/>
    </row>
    <row r="881" spans="1:9" x14ac:dyDescent="0.35">
      <c r="A881" t="str">
        <f>_xlfn.XLOOKUP(orders!$A881,orders!$A$2:$A$1001,orders!$A$2:$A$1001,,0)</f>
        <v>FWD-85967-769</v>
      </c>
      <c r="B881" s="10">
        <f>_xlfn.XLOOKUP(orders!$A881,orders!$A$2:$A$1001,orders!$B$2:$B$1001,,0)</f>
        <v>43630</v>
      </c>
      <c r="C881">
        <f>_xlfn.XLOOKUP(B881,orders!$B$2:$B$1001,orders!$M$2:$M$1001,,0)</f>
        <v>10.935</v>
      </c>
      <c r="F881" t="str">
        <v>ONW-00560-570</v>
      </c>
      <c r="G881" s="10">
        <v>43521</v>
      </c>
      <c r="H881">
        <v>26.849999999999994</v>
      </c>
      <c r="I881" s="10"/>
    </row>
    <row r="882" spans="1:9" x14ac:dyDescent="0.35">
      <c r="A882" t="str">
        <f>_xlfn.XLOOKUP(orders!$A882,orders!$A$2:$A$1001,orders!$A$2:$A$1001,,0)</f>
        <v>KTO-53793-109</v>
      </c>
      <c r="B882" s="10">
        <f>_xlfn.XLOOKUP(orders!$A882,orders!$A$2:$A$1001,orders!$B$2:$B$1001,,0)</f>
        <v>43790</v>
      </c>
      <c r="C882">
        <f>_xlfn.XLOOKUP(B882,orders!$B$2:$B$1001,orders!$M$2:$M$1001,,0)</f>
        <v>19.899999999999999</v>
      </c>
      <c r="F882" t="str">
        <v>BRJ-19414-277</v>
      </c>
      <c r="G882" s="10">
        <v>43725</v>
      </c>
      <c r="H882">
        <v>9.9499999999999993</v>
      </c>
      <c r="I882" s="10"/>
    </row>
    <row r="883" spans="1:9" x14ac:dyDescent="0.35">
      <c r="A883" t="str">
        <f>_xlfn.XLOOKUP(orders!$A883,orders!$A$2:$A$1001,orders!$A$2:$A$1001,,0)</f>
        <v>OCK-89033-348</v>
      </c>
      <c r="B883" s="10">
        <f>_xlfn.XLOOKUP(orders!$A883,orders!$A$2:$A$1001,orders!$B$2:$B$1001,,0)</f>
        <v>44286</v>
      </c>
      <c r="C883">
        <f>_xlfn.XLOOKUP(B883,orders!$B$2:$B$1001,orders!$M$2:$M$1001,,0)</f>
        <v>23.31</v>
      </c>
      <c r="F883" t="str">
        <v>MIQ-16322-908</v>
      </c>
      <c r="G883" s="10">
        <v>43680</v>
      </c>
      <c r="H883">
        <v>25.9</v>
      </c>
      <c r="I883" s="10"/>
    </row>
    <row r="884" spans="1:9" x14ac:dyDescent="0.35">
      <c r="A884" t="str">
        <f>_xlfn.XLOOKUP(orders!$A884,orders!$A$2:$A$1001,orders!$A$2:$A$1001,,0)</f>
        <v>GPZ-36017-366</v>
      </c>
      <c r="B884" s="10">
        <f>_xlfn.XLOOKUP(orders!$A884,orders!$A$2:$A$1001,orders!$B$2:$B$1001,,0)</f>
        <v>43647</v>
      </c>
      <c r="C884">
        <f>_xlfn.XLOOKUP(B884,orders!$B$2:$B$1001,orders!$M$2:$M$1001,,0)</f>
        <v>114.42499999999998</v>
      </c>
      <c r="F884" t="str">
        <v>MVO-39328-830</v>
      </c>
      <c r="G884" s="10">
        <v>44253</v>
      </c>
      <c r="H884">
        <v>43.650000000000006</v>
      </c>
      <c r="I884" s="10"/>
    </row>
    <row r="885" spans="1:9" x14ac:dyDescent="0.35">
      <c r="A885" t="str">
        <f>_xlfn.XLOOKUP(orders!$A885,orders!$A$2:$A$1001,orders!$A$2:$A$1001,,0)</f>
        <v>BZP-33213-637</v>
      </c>
      <c r="B885" s="10">
        <f>_xlfn.XLOOKUP(orders!$A885,orders!$A$2:$A$1001,orders!$B$2:$B$1001,,0)</f>
        <v>43956</v>
      </c>
      <c r="C885">
        <f>_xlfn.XLOOKUP(B885,orders!$B$2:$B$1001,orders!$M$2:$M$1001,,0)</f>
        <v>24.3</v>
      </c>
      <c r="F885" t="str">
        <v>MVO-39328-830</v>
      </c>
      <c r="G885" s="10">
        <v>44253</v>
      </c>
      <c r="H885">
        <v>43.650000000000006</v>
      </c>
      <c r="I885" s="10"/>
    </row>
    <row r="886" spans="1:9" x14ac:dyDescent="0.35">
      <c r="A886" t="str">
        <f>_xlfn.XLOOKUP(orders!$A886,orders!$A$2:$A$1001,orders!$A$2:$A$1001,,0)</f>
        <v>WFH-21507-708</v>
      </c>
      <c r="B886" s="10">
        <f>_xlfn.XLOOKUP(orders!$A886,orders!$A$2:$A$1001,orders!$B$2:$B$1001,,0)</f>
        <v>43941</v>
      </c>
      <c r="C886">
        <f>_xlfn.XLOOKUP(B886,orders!$B$2:$B$1001,orders!$M$2:$M$1001,,0)</f>
        <v>46.62</v>
      </c>
      <c r="F886" t="str">
        <v>NTJ-88319-746</v>
      </c>
      <c r="G886" s="10">
        <v>44411</v>
      </c>
      <c r="H886">
        <v>28.53</v>
      </c>
      <c r="I886" s="10"/>
    </row>
    <row r="887" spans="1:9" x14ac:dyDescent="0.35">
      <c r="A887" t="str">
        <f>_xlfn.XLOOKUP(orders!$A887,orders!$A$2:$A$1001,orders!$A$2:$A$1001,,0)</f>
        <v>HST-96923-073</v>
      </c>
      <c r="B887" s="10">
        <f>_xlfn.XLOOKUP(orders!$A887,orders!$A$2:$A$1001,orders!$B$2:$B$1001,,0)</f>
        <v>43664</v>
      </c>
      <c r="C887">
        <f>_xlfn.XLOOKUP(B887,orders!$B$2:$B$1001,orders!$M$2:$M$1001,,0)</f>
        <v>89.35499999999999</v>
      </c>
      <c r="F887" t="str">
        <v>LCY-24377-948</v>
      </c>
      <c r="G887" s="10">
        <v>44323</v>
      </c>
      <c r="H887">
        <v>27.484999999999996</v>
      </c>
      <c r="I887" s="10"/>
    </row>
    <row r="888" spans="1:9" x14ac:dyDescent="0.35">
      <c r="A888" t="str">
        <f>_xlfn.XLOOKUP(orders!$A888,orders!$A$2:$A$1001,orders!$A$2:$A$1001,,0)</f>
        <v>ENN-79947-323</v>
      </c>
      <c r="B888" s="10">
        <f>_xlfn.XLOOKUP(orders!$A888,orders!$A$2:$A$1001,orders!$B$2:$B$1001,,0)</f>
        <v>44518</v>
      </c>
      <c r="C888">
        <f>_xlfn.XLOOKUP(B888,orders!$B$2:$B$1001,orders!$M$2:$M$1001,,0)</f>
        <v>17.46</v>
      </c>
      <c r="F888" t="str">
        <v>FWD-85967-769</v>
      </c>
      <c r="G888" s="10">
        <v>43630</v>
      </c>
      <c r="H888">
        <v>10.935</v>
      </c>
      <c r="I888" s="10"/>
    </row>
    <row r="889" spans="1:9" x14ac:dyDescent="0.35">
      <c r="A889" t="str">
        <f>_xlfn.XLOOKUP(orders!$A889,orders!$A$2:$A$1001,orders!$A$2:$A$1001,,0)</f>
        <v>BHA-47429-889</v>
      </c>
      <c r="B889" s="10">
        <f>_xlfn.XLOOKUP(orders!$A889,orders!$A$2:$A$1001,orders!$B$2:$B$1001,,0)</f>
        <v>44002</v>
      </c>
      <c r="C889">
        <f>_xlfn.XLOOKUP(B889,orders!$B$2:$B$1001,orders!$M$2:$M$1001,,0)</f>
        <v>13.365</v>
      </c>
      <c r="F889" t="str">
        <v>KTO-53793-109</v>
      </c>
      <c r="G889" s="10">
        <v>43790</v>
      </c>
      <c r="H889">
        <v>19.899999999999999</v>
      </c>
      <c r="I889" s="10"/>
    </row>
    <row r="890" spans="1:9" x14ac:dyDescent="0.35">
      <c r="A890" t="str">
        <f>_xlfn.XLOOKUP(orders!$A890,orders!$A$2:$A$1001,orders!$A$2:$A$1001,,0)</f>
        <v>SZY-63017-318</v>
      </c>
      <c r="B890" s="10">
        <f>_xlfn.XLOOKUP(orders!$A890,orders!$A$2:$A$1001,orders!$B$2:$B$1001,,0)</f>
        <v>44292</v>
      </c>
      <c r="C890">
        <f>_xlfn.XLOOKUP(B890,orders!$B$2:$B$1001,orders!$M$2:$M$1001,,0)</f>
        <v>7.77</v>
      </c>
      <c r="F890" t="str">
        <v>OCK-89033-348</v>
      </c>
      <c r="G890" s="10">
        <v>44286</v>
      </c>
      <c r="H890">
        <v>23.31</v>
      </c>
      <c r="I890" s="10"/>
    </row>
    <row r="891" spans="1:9" x14ac:dyDescent="0.35">
      <c r="A891" t="str">
        <f>_xlfn.XLOOKUP(orders!$A891,orders!$A$2:$A$1001,orders!$A$2:$A$1001,,0)</f>
        <v>LCU-93317-340</v>
      </c>
      <c r="B891" s="10">
        <f>_xlfn.XLOOKUP(orders!$A891,orders!$A$2:$A$1001,orders!$B$2:$B$1001,,0)</f>
        <v>43633</v>
      </c>
      <c r="C891">
        <f>_xlfn.XLOOKUP(B891,orders!$B$2:$B$1001,orders!$M$2:$M$1001,,0)</f>
        <v>2.6849999999999996</v>
      </c>
      <c r="F891" t="str">
        <v>GPZ-36017-366</v>
      </c>
      <c r="G891" s="10">
        <v>43647</v>
      </c>
      <c r="H891">
        <v>114.42499999999998</v>
      </c>
      <c r="I891" s="10"/>
    </row>
    <row r="892" spans="1:9" x14ac:dyDescent="0.35">
      <c r="A892" t="str">
        <f>_xlfn.XLOOKUP(orders!$A892,orders!$A$2:$A$1001,orders!$A$2:$A$1001,,0)</f>
        <v>UOM-71431-481</v>
      </c>
      <c r="B892" s="10">
        <f>_xlfn.XLOOKUP(orders!$A892,orders!$A$2:$A$1001,orders!$B$2:$B$1001,,0)</f>
        <v>44646</v>
      </c>
      <c r="C892">
        <f>_xlfn.XLOOKUP(B892,orders!$B$2:$B$1001,orders!$M$2:$M$1001,,0)</f>
        <v>20.584999999999997</v>
      </c>
      <c r="F892" t="str">
        <v>BZP-33213-637</v>
      </c>
      <c r="G892" s="10">
        <v>43956</v>
      </c>
      <c r="H892">
        <v>24.3</v>
      </c>
      <c r="I892" s="10"/>
    </row>
    <row r="893" spans="1:9" x14ac:dyDescent="0.35">
      <c r="A893" t="str">
        <f>_xlfn.XLOOKUP(orders!$A893,orders!$A$2:$A$1001,orders!$A$2:$A$1001,,0)</f>
        <v>PJH-42618-877</v>
      </c>
      <c r="B893" s="10">
        <f>_xlfn.XLOOKUP(orders!$A893,orders!$A$2:$A$1001,orders!$B$2:$B$1001,,0)</f>
        <v>44469</v>
      </c>
      <c r="C893">
        <f>_xlfn.XLOOKUP(B893,orders!$B$2:$B$1001,orders!$M$2:$M$1001,,0)</f>
        <v>72.900000000000006</v>
      </c>
      <c r="F893" t="str">
        <v>WFH-21507-708</v>
      </c>
      <c r="G893" s="10">
        <v>43941</v>
      </c>
      <c r="H893">
        <v>46.62</v>
      </c>
      <c r="I893" s="10"/>
    </row>
    <row r="894" spans="1:9" x14ac:dyDescent="0.35">
      <c r="A894" t="str">
        <f>_xlfn.XLOOKUP(orders!$A894,orders!$A$2:$A$1001,orders!$A$2:$A$1001,,0)</f>
        <v>XED-90333-402</v>
      </c>
      <c r="B894" s="10">
        <f>_xlfn.XLOOKUP(orders!$A894,orders!$A$2:$A$1001,orders!$B$2:$B$1001,,0)</f>
        <v>43635</v>
      </c>
      <c r="C894">
        <f>_xlfn.XLOOKUP(B894,orders!$B$2:$B$1001,orders!$M$2:$M$1001,,0)</f>
        <v>20.625</v>
      </c>
      <c r="F894" t="str">
        <v>HST-96923-073</v>
      </c>
      <c r="G894" s="10">
        <v>43664</v>
      </c>
      <c r="H894">
        <v>89.35499999999999</v>
      </c>
      <c r="I894" s="10"/>
    </row>
    <row r="895" spans="1:9" x14ac:dyDescent="0.35">
      <c r="A895" t="str">
        <f>_xlfn.XLOOKUP(orders!$A895,orders!$A$2:$A$1001,orders!$A$2:$A$1001,,0)</f>
        <v>IKK-62234-199</v>
      </c>
      <c r="B895" s="10">
        <f>_xlfn.XLOOKUP(orders!$A895,orders!$A$2:$A$1001,orders!$B$2:$B$1001,,0)</f>
        <v>44651</v>
      </c>
      <c r="C895">
        <f>_xlfn.XLOOKUP(B895,orders!$B$2:$B$1001,orders!$M$2:$M$1001,,0)</f>
        <v>57.06</v>
      </c>
      <c r="F895" t="str">
        <v>ENN-79947-323</v>
      </c>
      <c r="G895" s="10">
        <v>44518</v>
      </c>
      <c r="H895">
        <v>17.46</v>
      </c>
      <c r="I895" s="10"/>
    </row>
    <row r="896" spans="1:9" x14ac:dyDescent="0.35">
      <c r="A896" t="str">
        <f>_xlfn.XLOOKUP(orders!$A896,orders!$A$2:$A$1001,orders!$A$2:$A$1001,,0)</f>
        <v>KAW-95195-329</v>
      </c>
      <c r="B896" s="10">
        <f>_xlfn.XLOOKUP(orders!$A896,orders!$A$2:$A$1001,orders!$B$2:$B$1001,,0)</f>
        <v>44016</v>
      </c>
      <c r="C896">
        <f>_xlfn.XLOOKUP(B896,orders!$B$2:$B$1001,orders!$M$2:$M$1001,,0)</f>
        <v>82.339999999999989</v>
      </c>
      <c r="F896" t="str">
        <v>BHA-47429-889</v>
      </c>
      <c r="G896" s="10">
        <v>44002</v>
      </c>
      <c r="H896">
        <v>13.365</v>
      </c>
      <c r="I896" s="10"/>
    </row>
    <row r="897" spans="1:9" x14ac:dyDescent="0.35">
      <c r="A897" t="str">
        <f>_xlfn.XLOOKUP(orders!$A897,orders!$A$2:$A$1001,orders!$A$2:$A$1001,,0)</f>
        <v>QDO-57268-842</v>
      </c>
      <c r="B897" s="10">
        <f>_xlfn.XLOOKUP(orders!$A897,orders!$A$2:$A$1001,orders!$B$2:$B$1001,,0)</f>
        <v>44521</v>
      </c>
      <c r="C897">
        <f>_xlfn.XLOOKUP(B897,orders!$B$2:$B$1001,orders!$M$2:$M$1001,,0)</f>
        <v>41.25</v>
      </c>
      <c r="F897" t="str">
        <v>SZY-63017-318</v>
      </c>
      <c r="G897" s="10">
        <v>44292</v>
      </c>
      <c r="H897">
        <v>7.77</v>
      </c>
      <c r="I897" s="10"/>
    </row>
    <row r="898" spans="1:9" x14ac:dyDescent="0.35">
      <c r="A898" t="str">
        <f>_xlfn.XLOOKUP(orders!$A898,orders!$A$2:$A$1001,orders!$A$2:$A$1001,,0)</f>
        <v>IIZ-24416-212</v>
      </c>
      <c r="B898" s="10">
        <f>_xlfn.XLOOKUP(orders!$A898,orders!$A$2:$A$1001,orders!$B$2:$B$1001,,0)</f>
        <v>44347</v>
      </c>
      <c r="C898">
        <f>_xlfn.XLOOKUP(B898,orders!$B$2:$B$1001,orders!$M$2:$M$1001,,0)</f>
        <v>32.22</v>
      </c>
      <c r="F898" t="str">
        <v>LCU-93317-340</v>
      </c>
      <c r="G898" s="10">
        <v>43633</v>
      </c>
      <c r="H898">
        <v>2.6849999999999996</v>
      </c>
      <c r="I898" s="10"/>
    </row>
    <row r="899" spans="1:9" x14ac:dyDescent="0.35">
      <c r="A899" t="str">
        <f>_xlfn.XLOOKUP(orders!$A899,orders!$A$2:$A$1001,orders!$A$2:$A$1001,,0)</f>
        <v>AWP-11469-510</v>
      </c>
      <c r="B899" s="10">
        <f>_xlfn.XLOOKUP(orders!$A899,orders!$A$2:$A$1001,orders!$B$2:$B$1001,,0)</f>
        <v>43932</v>
      </c>
      <c r="C899">
        <f>_xlfn.XLOOKUP(B899,orders!$B$2:$B$1001,orders!$M$2:$M$1001,,0)</f>
        <v>16.5</v>
      </c>
      <c r="F899" t="str">
        <v>UOM-71431-481</v>
      </c>
      <c r="G899" s="10">
        <v>44646</v>
      </c>
      <c r="H899">
        <v>20.584999999999997</v>
      </c>
      <c r="I899" s="10"/>
    </row>
    <row r="900" spans="1:9" x14ac:dyDescent="0.35">
      <c r="A900" t="str">
        <f>_xlfn.XLOOKUP(orders!$A900,orders!$A$2:$A$1001,orders!$A$2:$A$1001,,0)</f>
        <v>KXA-27983-918</v>
      </c>
      <c r="B900" s="10">
        <f>_xlfn.XLOOKUP(orders!$A900,orders!$A$2:$A$1001,orders!$B$2:$B$1001,,0)</f>
        <v>44089</v>
      </c>
      <c r="C900">
        <f>_xlfn.XLOOKUP(B900,orders!$B$2:$B$1001,orders!$M$2:$M$1001,,0)</f>
        <v>35.849999999999994</v>
      </c>
      <c r="F900" t="str">
        <v>PJH-42618-877</v>
      </c>
      <c r="G900" s="10">
        <v>44469</v>
      </c>
      <c r="H900">
        <v>72.900000000000006</v>
      </c>
      <c r="I900" s="10"/>
    </row>
    <row r="901" spans="1:9" x14ac:dyDescent="0.35">
      <c r="A901" t="str">
        <f>_xlfn.XLOOKUP(orders!$A901,orders!$A$2:$A$1001,orders!$A$2:$A$1001,,0)</f>
        <v>VKQ-39009-292</v>
      </c>
      <c r="B901" s="10">
        <f>_xlfn.XLOOKUP(orders!$A901,orders!$A$2:$A$1001,orders!$B$2:$B$1001,,0)</f>
        <v>44523</v>
      </c>
      <c r="C901">
        <f>_xlfn.XLOOKUP(B901,orders!$B$2:$B$1001,orders!$M$2:$M$1001,,0)</f>
        <v>58.2</v>
      </c>
      <c r="F901" t="str">
        <v>XED-90333-402</v>
      </c>
      <c r="G901" s="10">
        <v>43635</v>
      </c>
      <c r="H901">
        <v>20.625</v>
      </c>
      <c r="I901" s="10"/>
    </row>
    <row r="902" spans="1:9" x14ac:dyDescent="0.35">
      <c r="A902" t="str">
        <f>_xlfn.XLOOKUP(orders!$A902,orders!$A$2:$A$1001,orders!$A$2:$A$1001,,0)</f>
        <v>PDB-98743-282</v>
      </c>
      <c r="B902" s="10">
        <f>_xlfn.XLOOKUP(orders!$A902,orders!$A$2:$A$1001,orders!$B$2:$B$1001,,0)</f>
        <v>44584</v>
      </c>
      <c r="C902">
        <f>_xlfn.XLOOKUP(B902,orders!$B$2:$B$1001,orders!$M$2:$M$1001,,0)</f>
        <v>47.55</v>
      </c>
      <c r="F902" t="str">
        <v>IKK-62234-199</v>
      </c>
      <c r="G902" s="10">
        <v>44651</v>
      </c>
      <c r="H902">
        <v>57.06</v>
      </c>
      <c r="I902" s="10"/>
    </row>
    <row r="903" spans="1:9" x14ac:dyDescent="0.35">
      <c r="A903" t="str">
        <f>_xlfn.XLOOKUP(orders!$A903,orders!$A$2:$A$1001,orders!$A$2:$A$1001,,0)</f>
        <v>SXW-34014-556</v>
      </c>
      <c r="B903" s="10">
        <f>_xlfn.XLOOKUP(orders!$A903,orders!$A$2:$A$1001,orders!$B$2:$B$1001,,0)</f>
        <v>44223</v>
      </c>
      <c r="C903">
        <f>_xlfn.XLOOKUP(B903,orders!$B$2:$B$1001,orders!$M$2:$M$1001,,0)</f>
        <v>3.5849999999999995</v>
      </c>
      <c r="F903" t="str">
        <v>KAW-95195-329</v>
      </c>
      <c r="G903" s="10">
        <v>44016</v>
      </c>
      <c r="H903">
        <v>82.339999999999989</v>
      </c>
      <c r="I903" s="10"/>
    </row>
    <row r="904" spans="1:9" x14ac:dyDescent="0.35">
      <c r="A904" t="str">
        <f>_xlfn.XLOOKUP(orders!$A904,orders!$A$2:$A$1001,orders!$A$2:$A$1001,,0)</f>
        <v>QOJ-38788-727</v>
      </c>
      <c r="B904" s="10">
        <f>_xlfn.XLOOKUP(orders!$A904,orders!$A$2:$A$1001,orders!$B$2:$B$1001,,0)</f>
        <v>43640</v>
      </c>
      <c r="C904">
        <f>_xlfn.XLOOKUP(B904,orders!$B$2:$B$1001,orders!$M$2:$M$1001,,0)</f>
        <v>155.24999999999997</v>
      </c>
      <c r="F904" t="str">
        <v>QDO-57268-842</v>
      </c>
      <c r="G904" s="10">
        <v>44521</v>
      </c>
      <c r="H904">
        <v>41.25</v>
      </c>
      <c r="I904" s="10"/>
    </row>
    <row r="905" spans="1:9" x14ac:dyDescent="0.35">
      <c r="A905" t="str">
        <f>_xlfn.XLOOKUP(orders!$A905,orders!$A$2:$A$1001,orders!$A$2:$A$1001,,0)</f>
        <v>TGF-38649-658</v>
      </c>
      <c r="B905" s="10">
        <f>_xlfn.XLOOKUP(orders!$A905,orders!$A$2:$A$1001,orders!$B$2:$B$1001,,0)</f>
        <v>43905</v>
      </c>
      <c r="C905">
        <f>_xlfn.XLOOKUP(B905,orders!$B$2:$B$1001,orders!$M$2:$M$1001,,0)</f>
        <v>17.46</v>
      </c>
      <c r="F905" t="str">
        <v>IIZ-24416-212</v>
      </c>
      <c r="G905" s="10">
        <v>44347</v>
      </c>
      <c r="H905">
        <v>32.22</v>
      </c>
      <c r="I905" s="10"/>
    </row>
    <row r="906" spans="1:9" x14ac:dyDescent="0.35">
      <c r="A906" t="str">
        <f>_xlfn.XLOOKUP(orders!$A906,orders!$A$2:$A$1001,orders!$A$2:$A$1001,,0)</f>
        <v>EAI-25194-209</v>
      </c>
      <c r="B906" s="10">
        <f>_xlfn.XLOOKUP(orders!$A906,orders!$A$2:$A$1001,orders!$B$2:$B$1001,,0)</f>
        <v>44463</v>
      </c>
      <c r="C906">
        <f>_xlfn.XLOOKUP(B906,orders!$B$2:$B$1001,orders!$M$2:$M$1001,,0)</f>
        <v>148.92499999999998</v>
      </c>
      <c r="F906" t="str">
        <v>AWP-11469-510</v>
      </c>
      <c r="G906" s="10">
        <v>43932</v>
      </c>
      <c r="H906">
        <v>16.5</v>
      </c>
      <c r="I906" s="10"/>
    </row>
    <row r="907" spans="1:9" x14ac:dyDescent="0.35">
      <c r="A907" t="str">
        <f>_xlfn.XLOOKUP(orders!$A907,orders!$A$2:$A$1001,orders!$A$2:$A$1001,,0)</f>
        <v>IJK-34441-720</v>
      </c>
      <c r="B907" s="10">
        <f>_xlfn.XLOOKUP(orders!$A907,orders!$A$2:$A$1001,orders!$B$2:$B$1001,,0)</f>
        <v>43560</v>
      </c>
      <c r="C907">
        <f>_xlfn.XLOOKUP(B907,orders!$B$2:$B$1001,orders!$M$2:$M$1001,,0)</f>
        <v>40.5</v>
      </c>
      <c r="F907" t="str">
        <v>KXA-27983-918</v>
      </c>
      <c r="G907" s="10">
        <v>44089</v>
      </c>
      <c r="H907">
        <v>35.849999999999994</v>
      </c>
      <c r="I907" s="10"/>
    </row>
    <row r="908" spans="1:9" x14ac:dyDescent="0.35">
      <c r="A908" t="str">
        <f>_xlfn.XLOOKUP(orders!$A908,orders!$A$2:$A$1001,orders!$A$2:$A$1001,,0)</f>
        <v>ZMC-00336-619</v>
      </c>
      <c r="B908" s="10">
        <f>_xlfn.XLOOKUP(orders!$A908,orders!$A$2:$A$1001,orders!$B$2:$B$1001,,0)</f>
        <v>44588</v>
      </c>
      <c r="C908">
        <f>_xlfn.XLOOKUP(B908,orders!$B$2:$B$1001,orders!$M$2:$M$1001,,0)</f>
        <v>36.450000000000003</v>
      </c>
      <c r="F908" t="str">
        <v>VKQ-39009-292</v>
      </c>
      <c r="G908" s="10">
        <v>44523</v>
      </c>
      <c r="H908">
        <v>58.2</v>
      </c>
      <c r="I908" s="10"/>
    </row>
    <row r="909" spans="1:9" x14ac:dyDescent="0.35">
      <c r="A909" t="str">
        <f>_xlfn.XLOOKUP(orders!$A909,orders!$A$2:$A$1001,orders!$A$2:$A$1001,,0)</f>
        <v>UPX-54529-618</v>
      </c>
      <c r="B909" s="10">
        <f>_xlfn.XLOOKUP(orders!$A909,orders!$A$2:$A$1001,orders!$B$2:$B$1001,,0)</f>
        <v>44449</v>
      </c>
      <c r="C909">
        <f>_xlfn.XLOOKUP(B909,orders!$B$2:$B$1001,orders!$M$2:$M$1001,,0)</f>
        <v>38.849999999999994</v>
      </c>
      <c r="F909" t="str">
        <v>PDB-98743-282</v>
      </c>
      <c r="G909" s="10">
        <v>44584</v>
      </c>
      <c r="H909">
        <v>47.55</v>
      </c>
      <c r="I909" s="10"/>
    </row>
    <row r="910" spans="1:9" x14ac:dyDescent="0.35">
      <c r="A910" t="str">
        <f>_xlfn.XLOOKUP(orders!$A910,orders!$A$2:$A$1001,orders!$A$2:$A$1001,,0)</f>
        <v>DLX-01059-899</v>
      </c>
      <c r="B910" s="10">
        <f>_xlfn.XLOOKUP(orders!$A910,orders!$A$2:$A$1001,orders!$B$2:$B$1001,,0)</f>
        <v>43836</v>
      </c>
      <c r="C910">
        <f>_xlfn.XLOOKUP(B910,orders!$B$2:$B$1001,orders!$M$2:$M$1001,,0)</f>
        <v>119.13999999999999</v>
      </c>
      <c r="F910" t="str">
        <v>SXW-34014-556</v>
      </c>
      <c r="G910" s="10">
        <v>44223</v>
      </c>
      <c r="H910">
        <v>3.5849999999999995</v>
      </c>
      <c r="I910" s="10"/>
    </row>
    <row r="911" spans="1:9" x14ac:dyDescent="0.35">
      <c r="A911" t="str">
        <f>_xlfn.XLOOKUP(orders!$A911,orders!$A$2:$A$1001,orders!$A$2:$A$1001,,0)</f>
        <v>MEK-85120-243</v>
      </c>
      <c r="B911" s="10">
        <f>_xlfn.XLOOKUP(orders!$A911,orders!$A$2:$A$1001,orders!$B$2:$B$1001,,0)</f>
        <v>44635</v>
      </c>
      <c r="C911">
        <f>_xlfn.XLOOKUP(B911,orders!$B$2:$B$1001,orders!$M$2:$M$1001,,0)</f>
        <v>10.754999999999999</v>
      </c>
      <c r="F911" t="str">
        <v>QOJ-38788-727</v>
      </c>
      <c r="G911" s="10">
        <v>43640</v>
      </c>
      <c r="H911">
        <v>155.24999999999997</v>
      </c>
      <c r="I911" s="10"/>
    </row>
    <row r="912" spans="1:9" x14ac:dyDescent="0.35">
      <c r="A912" t="str">
        <f>_xlfn.XLOOKUP(orders!$A912,orders!$A$2:$A$1001,orders!$A$2:$A$1001,,0)</f>
        <v>NFI-37188-246</v>
      </c>
      <c r="B912" s="10">
        <f>_xlfn.XLOOKUP(orders!$A912,orders!$A$2:$A$1001,orders!$B$2:$B$1001,,0)</f>
        <v>44447</v>
      </c>
      <c r="C912">
        <f>_xlfn.XLOOKUP(B912,orders!$B$2:$B$1001,orders!$M$2:$M$1001,,0)</f>
        <v>56.25</v>
      </c>
      <c r="F912" t="str">
        <v>TGF-38649-658</v>
      </c>
      <c r="G912" s="10">
        <v>43905</v>
      </c>
      <c r="H912">
        <v>17.46</v>
      </c>
      <c r="I912" s="10"/>
    </row>
    <row r="913" spans="1:9" x14ac:dyDescent="0.35">
      <c r="A913" t="str">
        <f>_xlfn.XLOOKUP(orders!$A913,orders!$A$2:$A$1001,orders!$A$2:$A$1001,,0)</f>
        <v>BXH-62195-013</v>
      </c>
      <c r="B913" s="10">
        <f>_xlfn.XLOOKUP(orders!$A913,orders!$A$2:$A$1001,orders!$B$2:$B$1001,,0)</f>
        <v>44511</v>
      </c>
      <c r="C913">
        <f>_xlfn.XLOOKUP(B913,orders!$B$2:$B$1001,orders!$M$2:$M$1001,,0)</f>
        <v>31.7</v>
      </c>
      <c r="F913" t="str">
        <v>EAI-25194-209</v>
      </c>
      <c r="G913" s="10">
        <v>44463</v>
      </c>
      <c r="H913">
        <v>148.92499999999998</v>
      </c>
      <c r="I913" s="10"/>
    </row>
    <row r="914" spans="1:9" x14ac:dyDescent="0.35">
      <c r="A914" t="str">
        <f>_xlfn.XLOOKUP(orders!$A914,orders!$A$2:$A$1001,orders!$A$2:$A$1001,,0)</f>
        <v>YLK-78851-470</v>
      </c>
      <c r="B914" s="10">
        <f>_xlfn.XLOOKUP(orders!$A914,orders!$A$2:$A$1001,orders!$B$2:$B$1001,,0)</f>
        <v>43726</v>
      </c>
      <c r="C914">
        <f>_xlfn.XLOOKUP(B914,orders!$B$2:$B$1001,orders!$M$2:$M$1001,,0)</f>
        <v>137.31</v>
      </c>
      <c r="F914" t="str">
        <v>IJK-34441-720</v>
      </c>
      <c r="G914" s="10">
        <v>43560</v>
      </c>
      <c r="H914">
        <v>40.5</v>
      </c>
      <c r="I914" s="10"/>
    </row>
    <row r="915" spans="1:9" x14ac:dyDescent="0.35">
      <c r="A915" t="str">
        <f>_xlfn.XLOOKUP(orders!$A915,orders!$A$2:$A$1001,orders!$A$2:$A$1001,,0)</f>
        <v>DXY-76225-633</v>
      </c>
      <c r="B915" s="10">
        <f>_xlfn.XLOOKUP(orders!$A915,orders!$A$2:$A$1001,orders!$B$2:$B$1001,,0)</f>
        <v>44406</v>
      </c>
      <c r="C915">
        <f>_xlfn.XLOOKUP(B915,orders!$B$2:$B$1001,orders!$M$2:$M$1001,,0)</f>
        <v>11.94</v>
      </c>
      <c r="F915" t="str">
        <v>ZMC-00336-619</v>
      </c>
      <c r="G915" s="10">
        <v>44588</v>
      </c>
      <c r="H915">
        <v>36.450000000000003</v>
      </c>
      <c r="I915" s="10"/>
    </row>
    <row r="916" spans="1:9" x14ac:dyDescent="0.35">
      <c r="A916" t="str">
        <f>_xlfn.XLOOKUP(orders!$A916,orders!$A$2:$A$1001,orders!$A$2:$A$1001,,0)</f>
        <v>UHP-24614-199</v>
      </c>
      <c r="B916" s="10">
        <f>_xlfn.XLOOKUP(orders!$A916,orders!$A$2:$A$1001,orders!$B$2:$B$1001,,0)</f>
        <v>44640</v>
      </c>
      <c r="C916">
        <f>_xlfn.XLOOKUP(B916,orders!$B$2:$B$1001,orders!$M$2:$M$1001,,0)</f>
        <v>3.645</v>
      </c>
      <c r="F916" t="str">
        <v>UPX-54529-618</v>
      </c>
      <c r="G916" s="10">
        <v>44449</v>
      </c>
      <c r="H916">
        <v>38.849999999999994</v>
      </c>
      <c r="I916" s="10"/>
    </row>
    <row r="917" spans="1:9" x14ac:dyDescent="0.35">
      <c r="A917" t="str">
        <f>_xlfn.XLOOKUP(orders!$A917,orders!$A$2:$A$1001,orders!$A$2:$A$1001,,0)</f>
        <v>HBY-35655-049</v>
      </c>
      <c r="B917" s="10">
        <f>_xlfn.XLOOKUP(orders!$A917,orders!$A$2:$A$1001,orders!$B$2:$B$1001,,0)</f>
        <v>43955</v>
      </c>
      <c r="C917">
        <f>_xlfn.XLOOKUP(B917,orders!$B$2:$B$1001,orders!$M$2:$M$1001,,0)</f>
        <v>126.49999999999999</v>
      </c>
      <c r="F917" t="str">
        <v>DLX-01059-899</v>
      </c>
      <c r="G917" s="10">
        <v>43836</v>
      </c>
      <c r="H917">
        <v>119.13999999999999</v>
      </c>
      <c r="I917" s="10"/>
    </row>
    <row r="918" spans="1:9" x14ac:dyDescent="0.35">
      <c r="A918" t="str">
        <f>_xlfn.XLOOKUP(orders!$A918,orders!$A$2:$A$1001,orders!$A$2:$A$1001,,0)</f>
        <v>DCE-22886-861</v>
      </c>
      <c r="B918" s="10">
        <f>_xlfn.XLOOKUP(orders!$A918,orders!$A$2:$A$1001,orders!$B$2:$B$1001,,0)</f>
        <v>44291</v>
      </c>
      <c r="C918">
        <f>_xlfn.XLOOKUP(B918,orders!$B$2:$B$1001,orders!$M$2:$M$1001,,0)</f>
        <v>7.77</v>
      </c>
      <c r="F918" t="str">
        <v>MEK-85120-243</v>
      </c>
      <c r="G918" s="10">
        <v>44635</v>
      </c>
      <c r="H918">
        <v>10.754999999999999</v>
      </c>
      <c r="I918" s="10"/>
    </row>
    <row r="919" spans="1:9" x14ac:dyDescent="0.35">
      <c r="A919" t="str">
        <f>_xlfn.XLOOKUP(orders!$A919,orders!$A$2:$A$1001,orders!$A$2:$A$1001,,0)</f>
        <v>QTG-93823-843</v>
      </c>
      <c r="B919" s="10">
        <f>_xlfn.XLOOKUP(orders!$A919,orders!$A$2:$A$1001,orders!$B$2:$B$1001,,0)</f>
        <v>44573</v>
      </c>
      <c r="C919">
        <f>_xlfn.XLOOKUP(B919,orders!$B$2:$B$1001,orders!$M$2:$M$1001,,0)</f>
        <v>6.75</v>
      </c>
      <c r="F919" t="str">
        <v>NFI-37188-246</v>
      </c>
      <c r="G919" s="10">
        <v>44447</v>
      </c>
      <c r="H919">
        <v>56.25</v>
      </c>
      <c r="I919" s="10"/>
    </row>
    <row r="920" spans="1:9" x14ac:dyDescent="0.35">
      <c r="A920" t="str">
        <f>_xlfn.XLOOKUP(orders!$A920,orders!$A$2:$A$1001,orders!$A$2:$A$1001,,0)</f>
        <v>QTG-93823-843</v>
      </c>
      <c r="B920" s="10">
        <f>_xlfn.XLOOKUP(orders!$A920,orders!$A$2:$A$1001,orders!$B$2:$B$1001,,0)</f>
        <v>44573</v>
      </c>
      <c r="C920">
        <f>_xlfn.XLOOKUP(B920,orders!$B$2:$B$1001,orders!$M$2:$M$1001,,0)</f>
        <v>6.75</v>
      </c>
      <c r="F920" t="str">
        <v>BXH-62195-013</v>
      </c>
      <c r="G920" s="10">
        <v>44511</v>
      </c>
      <c r="H920">
        <v>31.7</v>
      </c>
      <c r="I920" s="10"/>
    </row>
    <row r="921" spans="1:9" x14ac:dyDescent="0.35">
      <c r="A921" t="str">
        <f>_xlfn.XLOOKUP(orders!$A921,orders!$A$2:$A$1001,orders!$A$2:$A$1001,,0)</f>
        <v>WFT-16178-396</v>
      </c>
      <c r="B921" s="10">
        <f>_xlfn.XLOOKUP(orders!$A921,orders!$A$2:$A$1001,orders!$B$2:$B$1001,,0)</f>
        <v>44181</v>
      </c>
      <c r="C921">
        <f>_xlfn.XLOOKUP(B921,orders!$B$2:$B$1001,orders!$M$2:$M$1001,,0)</f>
        <v>16.5</v>
      </c>
      <c r="F921" t="str">
        <v>YLK-78851-470</v>
      </c>
      <c r="G921" s="10">
        <v>43726</v>
      </c>
      <c r="H921">
        <v>137.31</v>
      </c>
      <c r="I921" s="10"/>
    </row>
    <row r="922" spans="1:9" x14ac:dyDescent="0.35">
      <c r="A922" t="str">
        <f>_xlfn.XLOOKUP(orders!$A922,orders!$A$2:$A$1001,orders!$A$2:$A$1001,,0)</f>
        <v>ERC-54560-934</v>
      </c>
      <c r="B922" s="10">
        <f>_xlfn.XLOOKUP(orders!$A922,orders!$A$2:$A$1001,orders!$B$2:$B$1001,,0)</f>
        <v>44711</v>
      </c>
      <c r="C922">
        <f>_xlfn.XLOOKUP(B922,orders!$B$2:$B$1001,orders!$M$2:$M$1001,,0)</f>
        <v>123.50999999999999</v>
      </c>
      <c r="F922" t="str">
        <v>DXY-76225-633</v>
      </c>
      <c r="G922" s="10">
        <v>44406</v>
      </c>
      <c r="H922">
        <v>11.94</v>
      </c>
      <c r="I922" s="10"/>
    </row>
    <row r="923" spans="1:9" x14ac:dyDescent="0.35">
      <c r="A923" t="str">
        <f>_xlfn.XLOOKUP(orders!$A923,orders!$A$2:$A$1001,orders!$A$2:$A$1001,,0)</f>
        <v>RUK-78200-416</v>
      </c>
      <c r="B923" s="10">
        <f>_xlfn.XLOOKUP(orders!$A923,orders!$A$2:$A$1001,orders!$B$2:$B$1001,,0)</f>
        <v>44509</v>
      </c>
      <c r="C923">
        <f>_xlfn.XLOOKUP(B923,orders!$B$2:$B$1001,orders!$M$2:$M$1001,,0)</f>
        <v>7.77</v>
      </c>
      <c r="F923" t="str">
        <v>UHP-24614-199</v>
      </c>
      <c r="G923" s="10">
        <v>44640</v>
      </c>
      <c r="H923">
        <v>3.645</v>
      </c>
      <c r="I923" s="10"/>
    </row>
    <row r="924" spans="1:9" x14ac:dyDescent="0.35">
      <c r="A924" t="str">
        <f>_xlfn.XLOOKUP(orders!$A924,orders!$A$2:$A$1001,orders!$A$2:$A$1001,,0)</f>
        <v>KHK-13105-388</v>
      </c>
      <c r="B924" s="10">
        <f>_xlfn.XLOOKUP(orders!$A924,orders!$A$2:$A$1001,orders!$B$2:$B$1001,,0)</f>
        <v>44659</v>
      </c>
      <c r="C924">
        <f>_xlfn.XLOOKUP(B924,orders!$B$2:$B$1001,orders!$M$2:$M$1001,,0)</f>
        <v>29.16</v>
      </c>
      <c r="F924" t="str">
        <v>HBY-35655-049</v>
      </c>
      <c r="G924" s="10">
        <v>43955</v>
      </c>
      <c r="H924">
        <v>126.49999999999999</v>
      </c>
      <c r="I924" s="10"/>
    </row>
    <row r="925" spans="1:9" x14ac:dyDescent="0.35">
      <c r="A925" t="str">
        <f>_xlfn.XLOOKUP(orders!$A925,orders!$A$2:$A$1001,orders!$A$2:$A$1001,,0)</f>
        <v>NJR-03699-189</v>
      </c>
      <c r="B925" s="10">
        <f>_xlfn.XLOOKUP(orders!$A925,orders!$A$2:$A$1001,orders!$B$2:$B$1001,,0)</f>
        <v>43746</v>
      </c>
      <c r="C925">
        <f>_xlfn.XLOOKUP(B925,orders!$B$2:$B$1001,orders!$M$2:$M$1001,,0)</f>
        <v>16.875</v>
      </c>
      <c r="F925" t="str">
        <v>DCE-22886-861</v>
      </c>
      <c r="G925" s="10">
        <v>44291</v>
      </c>
      <c r="H925">
        <v>7.77</v>
      </c>
      <c r="I925" s="10"/>
    </row>
    <row r="926" spans="1:9" x14ac:dyDescent="0.35">
      <c r="A926" t="str">
        <f>_xlfn.XLOOKUP(orders!$A926,orders!$A$2:$A$1001,orders!$A$2:$A$1001,,0)</f>
        <v>PJV-20427-019</v>
      </c>
      <c r="B926" s="10">
        <f>_xlfn.XLOOKUP(orders!$A926,orders!$A$2:$A$1001,orders!$B$2:$B$1001,,0)</f>
        <v>44451</v>
      </c>
      <c r="C926">
        <f>_xlfn.XLOOKUP(B926,orders!$B$2:$B$1001,orders!$M$2:$M$1001,,0)</f>
        <v>59.699999999999996</v>
      </c>
      <c r="F926" t="str">
        <v>QTG-93823-843</v>
      </c>
      <c r="G926" s="10">
        <v>44573</v>
      </c>
      <c r="H926">
        <v>6.75</v>
      </c>
      <c r="I926" s="10"/>
    </row>
    <row r="927" spans="1:9" x14ac:dyDescent="0.35">
      <c r="A927" t="str">
        <f>_xlfn.XLOOKUP(orders!$A927,orders!$A$2:$A$1001,orders!$A$2:$A$1001,,0)</f>
        <v>UGK-07613-982</v>
      </c>
      <c r="B927" s="10">
        <f>_xlfn.XLOOKUP(orders!$A927,orders!$A$2:$A$1001,orders!$B$2:$B$1001,,0)</f>
        <v>44770</v>
      </c>
      <c r="C927">
        <f>_xlfn.XLOOKUP(B927,orders!$B$2:$B$1001,orders!$M$2:$M$1001,,0)</f>
        <v>20.25</v>
      </c>
      <c r="F927" t="str">
        <v>QTG-93823-843</v>
      </c>
      <c r="G927" s="10">
        <v>44573</v>
      </c>
      <c r="H927">
        <v>6.75</v>
      </c>
      <c r="I927" s="10"/>
    </row>
    <row r="928" spans="1:9" x14ac:dyDescent="0.35">
      <c r="A928" t="str">
        <f>_xlfn.XLOOKUP(orders!$A928,orders!$A$2:$A$1001,orders!$A$2:$A$1001,,0)</f>
        <v>OLA-68289-577</v>
      </c>
      <c r="B928" s="10">
        <f>_xlfn.XLOOKUP(orders!$A928,orders!$A$2:$A$1001,orders!$B$2:$B$1001,,0)</f>
        <v>44012</v>
      </c>
      <c r="C928">
        <f>_xlfn.XLOOKUP(B928,orders!$B$2:$B$1001,orders!$M$2:$M$1001,,0)</f>
        <v>51.749999999999993</v>
      </c>
      <c r="F928" t="str">
        <v>WFT-16178-396</v>
      </c>
      <c r="G928" s="10">
        <v>44181</v>
      </c>
      <c r="H928">
        <v>16.5</v>
      </c>
      <c r="I928" s="10"/>
    </row>
    <row r="929" spans="1:9" x14ac:dyDescent="0.35">
      <c r="A929" t="str">
        <f>_xlfn.XLOOKUP(orders!$A929,orders!$A$2:$A$1001,orders!$A$2:$A$1001,,0)</f>
        <v>TNR-84447-052</v>
      </c>
      <c r="B929" s="10">
        <f>_xlfn.XLOOKUP(orders!$A929,orders!$A$2:$A$1001,orders!$B$2:$B$1001,,0)</f>
        <v>43474</v>
      </c>
      <c r="C929">
        <f>_xlfn.XLOOKUP(B929,orders!$B$2:$B$1001,orders!$M$2:$M$1001,,0)</f>
        <v>111.78</v>
      </c>
      <c r="F929" t="str">
        <v>ERC-54560-934</v>
      </c>
      <c r="G929" s="10">
        <v>44711</v>
      </c>
      <c r="H929">
        <v>123.50999999999999</v>
      </c>
      <c r="I929" s="10"/>
    </row>
    <row r="930" spans="1:9" x14ac:dyDescent="0.35">
      <c r="A930" t="str">
        <f>_xlfn.XLOOKUP(orders!$A930,orders!$A$2:$A$1001,orders!$A$2:$A$1001,,0)</f>
        <v>FBZ-64200-586</v>
      </c>
      <c r="B930" s="10">
        <f>_xlfn.XLOOKUP(orders!$A930,orders!$A$2:$A$1001,orders!$B$2:$B$1001,,0)</f>
        <v>44754</v>
      </c>
      <c r="C930">
        <f>_xlfn.XLOOKUP(B930,orders!$B$2:$B$1001,orders!$M$2:$M$1001,,0)</f>
        <v>178.70999999999998</v>
      </c>
      <c r="F930" t="str">
        <v>RUK-78200-416</v>
      </c>
      <c r="G930" s="10">
        <v>44509</v>
      </c>
      <c r="H930">
        <v>7.77</v>
      </c>
      <c r="I930" s="10"/>
    </row>
    <row r="931" spans="1:9" x14ac:dyDescent="0.35">
      <c r="A931" t="str">
        <f>_xlfn.XLOOKUP(orders!$A931,orders!$A$2:$A$1001,orders!$A$2:$A$1001,,0)</f>
        <v>OBN-66334-505</v>
      </c>
      <c r="B931" s="10">
        <f>_xlfn.XLOOKUP(orders!$A931,orders!$A$2:$A$1001,orders!$B$2:$B$1001,,0)</f>
        <v>44165</v>
      </c>
      <c r="C931">
        <f>_xlfn.XLOOKUP(B931,orders!$B$2:$B$1001,orders!$M$2:$M$1001,,0)</f>
        <v>8.91</v>
      </c>
      <c r="F931" t="str">
        <v>KHK-13105-388</v>
      </c>
      <c r="G931" s="10">
        <v>44659</v>
      </c>
      <c r="H931">
        <v>29.16</v>
      </c>
      <c r="I931" s="10"/>
    </row>
    <row r="932" spans="1:9" x14ac:dyDescent="0.35">
      <c r="A932" t="str">
        <f>_xlfn.XLOOKUP(orders!$A932,orders!$A$2:$A$1001,orders!$A$2:$A$1001,,0)</f>
        <v>NXM-89323-646</v>
      </c>
      <c r="B932" s="10">
        <f>_xlfn.XLOOKUP(orders!$A932,orders!$A$2:$A$1001,orders!$B$2:$B$1001,,0)</f>
        <v>43546</v>
      </c>
      <c r="C932">
        <f>_xlfn.XLOOKUP(B932,orders!$B$2:$B$1001,orders!$M$2:$M$1001,,0)</f>
        <v>12.15</v>
      </c>
      <c r="F932" t="str">
        <v>NJR-03699-189</v>
      </c>
      <c r="G932" s="10">
        <v>43746</v>
      </c>
      <c r="H932">
        <v>16.875</v>
      </c>
      <c r="I932" s="10"/>
    </row>
    <row r="933" spans="1:9" x14ac:dyDescent="0.35">
      <c r="A933" t="str">
        <f>_xlfn.XLOOKUP(orders!$A933,orders!$A$2:$A$1001,orders!$A$2:$A$1001,,0)</f>
        <v>NHI-23264-055</v>
      </c>
      <c r="B933" s="10">
        <f>_xlfn.XLOOKUP(orders!$A933,orders!$A$2:$A$1001,orders!$B$2:$B$1001,,0)</f>
        <v>44607</v>
      </c>
      <c r="C933">
        <f>_xlfn.XLOOKUP(B933,orders!$B$2:$B$1001,orders!$M$2:$M$1001,,0)</f>
        <v>23.88</v>
      </c>
      <c r="F933" t="str">
        <v>PJV-20427-019</v>
      </c>
      <c r="G933" s="10">
        <v>44451</v>
      </c>
      <c r="H933">
        <v>59.699999999999996</v>
      </c>
      <c r="I933" s="10"/>
    </row>
    <row r="934" spans="1:9" x14ac:dyDescent="0.35">
      <c r="A934" t="str">
        <f>_xlfn.XLOOKUP(orders!$A934,orders!$A$2:$A$1001,orders!$A$2:$A$1001,,0)</f>
        <v>EQH-53569-934</v>
      </c>
      <c r="B934" s="10">
        <f>_xlfn.XLOOKUP(orders!$A934,orders!$A$2:$A$1001,orders!$B$2:$B$1001,,0)</f>
        <v>44117</v>
      </c>
      <c r="C934">
        <f>_xlfn.XLOOKUP(B934,orders!$B$2:$B$1001,orders!$M$2:$M$1001,,0)</f>
        <v>55</v>
      </c>
      <c r="F934" t="str">
        <v>UGK-07613-982</v>
      </c>
      <c r="G934" s="10">
        <v>44770</v>
      </c>
      <c r="H934">
        <v>20.25</v>
      </c>
      <c r="I934" s="10"/>
    </row>
    <row r="935" spans="1:9" x14ac:dyDescent="0.35">
      <c r="A935" t="str">
        <f>_xlfn.XLOOKUP(orders!$A935,orders!$A$2:$A$1001,orders!$A$2:$A$1001,,0)</f>
        <v>XKK-06692-189</v>
      </c>
      <c r="B935" s="10">
        <f>_xlfn.XLOOKUP(orders!$A935,orders!$A$2:$A$1001,orders!$B$2:$B$1001,,0)</f>
        <v>44557</v>
      </c>
      <c r="C935">
        <f>_xlfn.XLOOKUP(B935,orders!$B$2:$B$1001,orders!$M$2:$M$1001,,0)</f>
        <v>14.58</v>
      </c>
      <c r="F935" t="str">
        <v>OLA-68289-577</v>
      </c>
      <c r="G935" s="10">
        <v>44012</v>
      </c>
      <c r="H935">
        <v>51.749999999999993</v>
      </c>
      <c r="I935" s="10"/>
    </row>
    <row r="936" spans="1:9" x14ac:dyDescent="0.35">
      <c r="A936" t="str">
        <f>_xlfn.XLOOKUP(orders!$A936,orders!$A$2:$A$1001,orders!$A$2:$A$1001,,0)</f>
        <v>BYP-16005-016</v>
      </c>
      <c r="B936" s="10">
        <f>_xlfn.XLOOKUP(orders!$A936,orders!$A$2:$A$1001,orders!$B$2:$B$1001,,0)</f>
        <v>44409</v>
      </c>
      <c r="C936">
        <f>_xlfn.XLOOKUP(B936,orders!$B$2:$B$1001,orders!$M$2:$M$1001,,0)</f>
        <v>114.42499999999998</v>
      </c>
      <c r="F936" t="str">
        <v>TNR-84447-052</v>
      </c>
      <c r="G936" s="10">
        <v>43474</v>
      </c>
      <c r="H936">
        <v>111.78</v>
      </c>
      <c r="I936" s="10"/>
    </row>
    <row r="937" spans="1:9" x14ac:dyDescent="0.35">
      <c r="A937" t="str">
        <f>_xlfn.XLOOKUP(orders!$A937,orders!$A$2:$A$1001,orders!$A$2:$A$1001,,0)</f>
        <v>LWS-13938-905</v>
      </c>
      <c r="B937" s="10">
        <f>_xlfn.XLOOKUP(orders!$A937,orders!$A$2:$A$1001,orders!$B$2:$B$1001,,0)</f>
        <v>44153</v>
      </c>
      <c r="C937">
        <f>_xlfn.XLOOKUP(B937,orders!$B$2:$B$1001,orders!$M$2:$M$1001,,0)</f>
        <v>155.24999999999997</v>
      </c>
      <c r="F937" t="str">
        <v>FBZ-64200-586</v>
      </c>
      <c r="G937" s="10">
        <v>44754</v>
      </c>
      <c r="H937">
        <v>178.70999999999998</v>
      </c>
      <c r="I937" s="10"/>
    </row>
    <row r="938" spans="1:9" x14ac:dyDescent="0.35">
      <c r="A938" t="str">
        <f>_xlfn.XLOOKUP(orders!$A938,orders!$A$2:$A$1001,orders!$A$2:$A$1001,,0)</f>
        <v>OLH-95722-362</v>
      </c>
      <c r="B938" s="10">
        <f>_xlfn.XLOOKUP(orders!$A938,orders!$A$2:$A$1001,orders!$B$2:$B$1001,,0)</f>
        <v>44493</v>
      </c>
      <c r="C938">
        <f>_xlfn.XLOOKUP(B938,orders!$B$2:$B$1001,orders!$M$2:$M$1001,,0)</f>
        <v>23.31</v>
      </c>
      <c r="F938" t="str">
        <v>OBN-66334-505</v>
      </c>
      <c r="G938" s="10">
        <v>44165</v>
      </c>
      <c r="H938">
        <v>8.91</v>
      </c>
      <c r="I938" s="10"/>
    </row>
    <row r="939" spans="1:9" x14ac:dyDescent="0.35">
      <c r="A939" t="str">
        <f>_xlfn.XLOOKUP(orders!$A939,orders!$A$2:$A$1001,orders!$A$2:$A$1001,,0)</f>
        <v>OLH-95722-362</v>
      </c>
      <c r="B939" s="10">
        <f>_xlfn.XLOOKUP(orders!$A939,orders!$A$2:$A$1001,orders!$B$2:$B$1001,,0)</f>
        <v>44493</v>
      </c>
      <c r="C939">
        <f>_xlfn.XLOOKUP(B939,orders!$B$2:$B$1001,orders!$M$2:$M$1001,,0)</f>
        <v>23.31</v>
      </c>
      <c r="F939" t="str">
        <v>NXM-89323-646</v>
      </c>
      <c r="G939" s="10">
        <v>43546</v>
      </c>
      <c r="H939">
        <v>12.15</v>
      </c>
      <c r="I939" s="10"/>
    </row>
    <row r="940" spans="1:9" x14ac:dyDescent="0.35">
      <c r="A940" t="str">
        <f>_xlfn.XLOOKUP(orders!$A940,orders!$A$2:$A$1001,orders!$A$2:$A$1001,,0)</f>
        <v>KCW-50949-318</v>
      </c>
      <c r="B940" s="10">
        <f>_xlfn.XLOOKUP(orders!$A940,orders!$A$2:$A$1001,orders!$B$2:$B$1001,,0)</f>
        <v>43829</v>
      </c>
      <c r="C940">
        <f>_xlfn.XLOOKUP(B940,orders!$B$2:$B$1001,orders!$M$2:$M$1001,,0)</f>
        <v>23.31</v>
      </c>
      <c r="F940" t="str">
        <v>NHI-23264-055</v>
      </c>
      <c r="G940" s="10">
        <v>44607</v>
      </c>
      <c r="H940">
        <v>23.88</v>
      </c>
      <c r="I940" s="10"/>
    </row>
    <row r="941" spans="1:9" x14ac:dyDescent="0.35">
      <c r="A941" t="str">
        <f>_xlfn.XLOOKUP(orders!$A941,orders!$A$2:$A$1001,orders!$A$2:$A$1001,,0)</f>
        <v>JGZ-16947-591</v>
      </c>
      <c r="B941" s="10">
        <f>_xlfn.XLOOKUP(orders!$A941,orders!$A$2:$A$1001,orders!$B$2:$B$1001,,0)</f>
        <v>44229</v>
      </c>
      <c r="C941">
        <f>_xlfn.XLOOKUP(B941,orders!$B$2:$B$1001,orders!$M$2:$M$1001,,0)</f>
        <v>28.53</v>
      </c>
      <c r="F941" t="str">
        <v>EQH-53569-934</v>
      </c>
      <c r="G941" s="10">
        <v>44117</v>
      </c>
      <c r="H941">
        <v>55</v>
      </c>
      <c r="I941" s="10"/>
    </row>
    <row r="942" spans="1:9" x14ac:dyDescent="0.35">
      <c r="A942" t="str">
        <f>_xlfn.XLOOKUP(orders!$A942,orders!$A$2:$A$1001,orders!$A$2:$A$1001,,0)</f>
        <v>LXS-63326-144</v>
      </c>
      <c r="B942" s="10">
        <f>_xlfn.XLOOKUP(orders!$A942,orders!$A$2:$A$1001,orders!$B$2:$B$1001,,0)</f>
        <v>44332</v>
      </c>
      <c r="C942">
        <f>_xlfn.XLOOKUP(B942,orders!$B$2:$B$1001,orders!$M$2:$M$1001,,0)</f>
        <v>63.4</v>
      </c>
      <c r="F942" t="str">
        <v>XKK-06692-189</v>
      </c>
      <c r="G942" s="10">
        <v>44557</v>
      </c>
      <c r="H942">
        <v>14.58</v>
      </c>
      <c r="I942" s="10"/>
    </row>
    <row r="943" spans="1:9" x14ac:dyDescent="0.35">
      <c r="A943" t="str">
        <f>_xlfn.XLOOKUP(orders!$A943,orders!$A$2:$A$1001,orders!$A$2:$A$1001,,0)</f>
        <v>CZG-86544-655</v>
      </c>
      <c r="B943" s="10">
        <f>_xlfn.XLOOKUP(orders!$A943,orders!$A$2:$A$1001,orders!$B$2:$B$1001,,0)</f>
        <v>44674</v>
      </c>
      <c r="C943">
        <f>_xlfn.XLOOKUP(B943,orders!$B$2:$B$1001,orders!$M$2:$M$1001,,0)</f>
        <v>15.54</v>
      </c>
      <c r="F943" t="str">
        <v>BYP-16005-016</v>
      </c>
      <c r="G943" s="10">
        <v>44409</v>
      </c>
      <c r="H943">
        <v>114.42499999999998</v>
      </c>
      <c r="I943" s="10"/>
    </row>
    <row r="944" spans="1:9" x14ac:dyDescent="0.35">
      <c r="A944" t="str">
        <f>_xlfn.XLOOKUP(orders!$A944,orders!$A$2:$A$1001,orders!$A$2:$A$1001,,0)</f>
        <v>WFV-88138-247</v>
      </c>
      <c r="B944" s="10">
        <f>_xlfn.XLOOKUP(orders!$A944,orders!$A$2:$A$1001,orders!$B$2:$B$1001,,0)</f>
        <v>44464</v>
      </c>
      <c r="C944">
        <f>_xlfn.XLOOKUP(B944,orders!$B$2:$B$1001,orders!$M$2:$M$1001,,0)</f>
        <v>21.825000000000003</v>
      </c>
      <c r="F944" t="str">
        <v>LWS-13938-905</v>
      </c>
      <c r="G944" s="10">
        <v>44153</v>
      </c>
      <c r="H944">
        <v>155.24999999999997</v>
      </c>
      <c r="I944" s="10"/>
    </row>
    <row r="945" spans="1:9" x14ac:dyDescent="0.35">
      <c r="A945" t="str">
        <f>_xlfn.XLOOKUP(orders!$A945,orders!$A$2:$A$1001,orders!$A$2:$A$1001,,0)</f>
        <v>RFG-28227-288</v>
      </c>
      <c r="B945" s="10">
        <f>_xlfn.XLOOKUP(orders!$A945,orders!$A$2:$A$1001,orders!$B$2:$B$1001,,0)</f>
        <v>44719</v>
      </c>
      <c r="C945">
        <f>_xlfn.XLOOKUP(B945,orders!$B$2:$B$1001,orders!$M$2:$M$1001,,0)</f>
        <v>114.42499999999998</v>
      </c>
      <c r="F945" t="str">
        <v>OLH-95722-362</v>
      </c>
      <c r="G945" s="10">
        <v>44493</v>
      </c>
      <c r="H945">
        <v>23.31</v>
      </c>
      <c r="I945" s="10"/>
    </row>
    <row r="946" spans="1:9" x14ac:dyDescent="0.35">
      <c r="A946" t="str">
        <f>_xlfn.XLOOKUP(orders!$A946,orders!$A$2:$A$1001,orders!$A$2:$A$1001,,0)</f>
        <v>QAK-77286-758</v>
      </c>
      <c r="B946" s="10">
        <f>_xlfn.XLOOKUP(orders!$A946,orders!$A$2:$A$1001,orders!$B$2:$B$1001,,0)</f>
        <v>44054</v>
      </c>
      <c r="C946">
        <f>_xlfn.XLOOKUP(B946,orders!$B$2:$B$1001,orders!$M$2:$M$1001,,0)</f>
        <v>19.02</v>
      </c>
      <c r="F946" t="str">
        <v>OLH-95722-362</v>
      </c>
      <c r="G946" s="10">
        <v>44493</v>
      </c>
      <c r="H946">
        <v>23.31</v>
      </c>
      <c r="I946" s="10"/>
    </row>
    <row r="947" spans="1:9" x14ac:dyDescent="0.35">
      <c r="A947" t="str">
        <f>_xlfn.XLOOKUP(orders!$A947,orders!$A$2:$A$1001,orders!$A$2:$A$1001,,0)</f>
        <v>CZD-56716-840</v>
      </c>
      <c r="B947" s="10">
        <f>_xlfn.XLOOKUP(orders!$A947,orders!$A$2:$A$1001,orders!$B$2:$B$1001,,0)</f>
        <v>43524</v>
      </c>
      <c r="C947">
        <f>_xlfn.XLOOKUP(B947,orders!$B$2:$B$1001,orders!$M$2:$M$1001,,0)</f>
        <v>119.13999999999999</v>
      </c>
      <c r="F947" t="str">
        <v>KCW-50949-318</v>
      </c>
      <c r="G947" s="10">
        <v>43829</v>
      </c>
      <c r="H947">
        <v>23.31</v>
      </c>
      <c r="I947" s="10"/>
    </row>
    <row r="948" spans="1:9" x14ac:dyDescent="0.35">
      <c r="A948" t="str">
        <f>_xlfn.XLOOKUP(orders!$A948,orders!$A$2:$A$1001,orders!$A$2:$A$1001,,0)</f>
        <v>UBI-59229-277</v>
      </c>
      <c r="B948" s="10">
        <f>_xlfn.XLOOKUP(orders!$A948,orders!$A$2:$A$1001,orders!$B$2:$B$1001,,0)</f>
        <v>43719</v>
      </c>
      <c r="C948">
        <f>_xlfn.XLOOKUP(B948,orders!$B$2:$B$1001,orders!$M$2:$M$1001,,0)</f>
        <v>29.849999999999998</v>
      </c>
      <c r="F948" t="str">
        <v>JGZ-16947-591</v>
      </c>
      <c r="G948" s="10">
        <v>44229</v>
      </c>
      <c r="H948">
        <v>28.53</v>
      </c>
      <c r="I948" s="10"/>
    </row>
    <row r="949" spans="1:9" x14ac:dyDescent="0.35">
      <c r="A949" t="str">
        <f>_xlfn.XLOOKUP(orders!$A949,orders!$A$2:$A$1001,orders!$A$2:$A$1001,,0)</f>
        <v>WJJ-37489-898</v>
      </c>
      <c r="B949" s="10">
        <f>_xlfn.XLOOKUP(orders!$A949,orders!$A$2:$A$1001,orders!$B$2:$B$1001,,0)</f>
        <v>44294</v>
      </c>
      <c r="C949">
        <f>_xlfn.XLOOKUP(B949,orders!$B$2:$B$1001,orders!$M$2:$M$1001,,0)</f>
        <v>57.06</v>
      </c>
      <c r="F949" t="str">
        <v>LXS-63326-144</v>
      </c>
      <c r="G949" s="10">
        <v>44332</v>
      </c>
      <c r="H949">
        <v>63.4</v>
      </c>
      <c r="I949" s="10"/>
    </row>
    <row r="950" spans="1:9" x14ac:dyDescent="0.35">
      <c r="A950" t="str">
        <f>_xlfn.XLOOKUP(orders!$A950,orders!$A$2:$A$1001,orders!$A$2:$A$1001,,0)</f>
        <v>ORX-57454-917</v>
      </c>
      <c r="B950" s="10">
        <f>_xlfn.XLOOKUP(orders!$A950,orders!$A$2:$A$1001,orders!$B$2:$B$1001,,0)</f>
        <v>44445</v>
      </c>
      <c r="C950">
        <f>_xlfn.XLOOKUP(B950,orders!$B$2:$B$1001,orders!$M$2:$M$1001,,0)</f>
        <v>89.1</v>
      </c>
      <c r="F950" t="str">
        <v>CZG-86544-655</v>
      </c>
      <c r="G950" s="10">
        <v>44674</v>
      </c>
      <c r="H950">
        <v>15.54</v>
      </c>
      <c r="I950" s="10"/>
    </row>
    <row r="951" spans="1:9" x14ac:dyDescent="0.35">
      <c r="A951" t="str">
        <f>_xlfn.XLOOKUP(orders!$A951,orders!$A$2:$A$1001,orders!$A$2:$A$1001,,0)</f>
        <v>GRB-68838-629</v>
      </c>
      <c r="B951" s="10">
        <f>_xlfn.XLOOKUP(orders!$A951,orders!$A$2:$A$1001,orders!$B$2:$B$1001,,0)</f>
        <v>44449</v>
      </c>
      <c r="C951">
        <f>_xlfn.XLOOKUP(B951,orders!$B$2:$B$1001,orders!$M$2:$M$1001,,0)</f>
        <v>38.849999999999994</v>
      </c>
      <c r="F951" t="str">
        <v>WFV-88138-247</v>
      </c>
      <c r="G951" s="10">
        <v>44464</v>
      </c>
      <c r="H951">
        <v>21.825000000000003</v>
      </c>
      <c r="I951" s="10"/>
    </row>
    <row r="952" spans="1:9" x14ac:dyDescent="0.35">
      <c r="A952" t="str">
        <f>_xlfn.XLOOKUP(orders!$A952,orders!$A$2:$A$1001,orders!$A$2:$A$1001,,0)</f>
        <v>SHT-04865-419</v>
      </c>
      <c r="B952" s="10">
        <f>_xlfn.XLOOKUP(orders!$A952,orders!$A$2:$A$1001,orders!$B$2:$B$1001,,0)</f>
        <v>44703</v>
      </c>
      <c r="C952">
        <f>_xlfn.XLOOKUP(B952,orders!$B$2:$B$1001,orders!$M$2:$M$1001,,0)</f>
        <v>14.339999999999998</v>
      </c>
      <c r="F952" t="str">
        <v>RFG-28227-288</v>
      </c>
      <c r="G952" s="10">
        <v>44719</v>
      </c>
      <c r="H952">
        <v>114.42499999999998</v>
      </c>
      <c r="I952" s="10"/>
    </row>
    <row r="953" spans="1:9" x14ac:dyDescent="0.35">
      <c r="A953" t="str">
        <f>_xlfn.XLOOKUP(orders!$A953,orders!$A$2:$A$1001,orders!$A$2:$A$1001,,0)</f>
        <v>UQI-28177-865</v>
      </c>
      <c r="B953" s="10">
        <f>_xlfn.XLOOKUP(orders!$A953,orders!$A$2:$A$1001,orders!$B$2:$B$1001,,0)</f>
        <v>44092</v>
      </c>
      <c r="C953">
        <f>_xlfn.XLOOKUP(B953,orders!$B$2:$B$1001,orders!$M$2:$M$1001,,0)</f>
        <v>9.9499999999999993</v>
      </c>
      <c r="F953" t="str">
        <v>QAK-77286-758</v>
      </c>
      <c r="G953" s="10">
        <v>44054</v>
      </c>
      <c r="H953">
        <v>19.02</v>
      </c>
      <c r="I953" s="10"/>
    </row>
    <row r="954" spans="1:9" x14ac:dyDescent="0.35">
      <c r="A954" t="str">
        <f>_xlfn.XLOOKUP(orders!$A954,orders!$A$2:$A$1001,orders!$A$2:$A$1001,,0)</f>
        <v>OIB-13664-879</v>
      </c>
      <c r="B954" s="10">
        <f>_xlfn.XLOOKUP(orders!$A954,orders!$A$2:$A$1001,orders!$B$2:$B$1001,,0)</f>
        <v>44439</v>
      </c>
      <c r="C954">
        <f>_xlfn.XLOOKUP(B954,orders!$B$2:$B$1001,orders!$M$2:$M$1001,,0)</f>
        <v>6.75</v>
      </c>
      <c r="F954" t="str">
        <v>CZD-56716-840</v>
      </c>
      <c r="G954" s="10">
        <v>43524</v>
      </c>
      <c r="H954">
        <v>119.13999999999999</v>
      </c>
      <c r="I954" s="10"/>
    </row>
    <row r="955" spans="1:9" x14ac:dyDescent="0.35">
      <c r="A955" t="str">
        <f>_xlfn.XLOOKUP(orders!$A955,orders!$A$2:$A$1001,orders!$A$2:$A$1001,,0)</f>
        <v>PJS-30996-485</v>
      </c>
      <c r="B955" s="10">
        <f>_xlfn.XLOOKUP(orders!$A955,orders!$A$2:$A$1001,orders!$B$2:$B$1001,,0)</f>
        <v>44582</v>
      </c>
      <c r="C955">
        <f>_xlfn.XLOOKUP(B955,orders!$B$2:$B$1001,orders!$M$2:$M$1001,,0)</f>
        <v>21.87</v>
      </c>
      <c r="F955" t="str">
        <v>UBI-59229-277</v>
      </c>
      <c r="G955" s="10">
        <v>43719</v>
      </c>
      <c r="H955">
        <v>29.849999999999998</v>
      </c>
      <c r="I955" s="10"/>
    </row>
    <row r="956" spans="1:9" x14ac:dyDescent="0.35">
      <c r="A956" t="str">
        <f>_xlfn.XLOOKUP(orders!$A956,orders!$A$2:$A$1001,orders!$A$2:$A$1001,,0)</f>
        <v>HEL-86709-449</v>
      </c>
      <c r="B956" s="10">
        <f>_xlfn.XLOOKUP(orders!$A956,orders!$A$2:$A$1001,orders!$B$2:$B$1001,,0)</f>
        <v>44722</v>
      </c>
      <c r="C956">
        <f>_xlfn.XLOOKUP(B956,orders!$B$2:$B$1001,orders!$M$2:$M$1001,,0)</f>
        <v>27.945</v>
      </c>
      <c r="F956" t="str">
        <v>WJJ-37489-898</v>
      </c>
      <c r="G956" s="10">
        <v>44294</v>
      </c>
      <c r="H956">
        <v>57.06</v>
      </c>
      <c r="I956" s="10"/>
    </row>
    <row r="957" spans="1:9" x14ac:dyDescent="0.35">
      <c r="A957" t="str">
        <f>_xlfn.XLOOKUP(orders!$A957,orders!$A$2:$A$1001,orders!$A$2:$A$1001,,0)</f>
        <v>NCH-55389-562</v>
      </c>
      <c r="B957" s="10">
        <f>_xlfn.XLOOKUP(orders!$A957,orders!$A$2:$A$1001,orders!$B$2:$B$1001,,0)</f>
        <v>43582</v>
      </c>
      <c r="C957">
        <f>_xlfn.XLOOKUP(B957,orders!$B$2:$B$1001,orders!$M$2:$M$1001,,0)</f>
        <v>21.825000000000003</v>
      </c>
      <c r="F957" t="str">
        <v>ORX-57454-917</v>
      </c>
      <c r="G957" s="10">
        <v>44445</v>
      </c>
      <c r="H957">
        <v>89.1</v>
      </c>
      <c r="I957" s="10"/>
    </row>
    <row r="958" spans="1:9" x14ac:dyDescent="0.35">
      <c r="A958" t="str">
        <f>_xlfn.XLOOKUP(orders!$A958,orders!$A$2:$A$1001,orders!$A$2:$A$1001,,0)</f>
        <v>NCH-55389-562</v>
      </c>
      <c r="B958" s="10">
        <f>_xlfn.XLOOKUP(orders!$A958,orders!$A$2:$A$1001,orders!$B$2:$B$1001,,0)</f>
        <v>43582</v>
      </c>
      <c r="C958">
        <f>_xlfn.XLOOKUP(B958,orders!$B$2:$B$1001,orders!$M$2:$M$1001,,0)</f>
        <v>21.825000000000003</v>
      </c>
      <c r="F958" t="str">
        <v>GRB-68838-629</v>
      </c>
      <c r="G958" s="10">
        <v>44449</v>
      </c>
      <c r="H958">
        <v>38.849999999999994</v>
      </c>
      <c r="I958" s="10"/>
    </row>
    <row r="959" spans="1:9" x14ac:dyDescent="0.35">
      <c r="A959" t="str">
        <f>_xlfn.XLOOKUP(orders!$A959,orders!$A$2:$A$1001,orders!$A$2:$A$1001,,0)</f>
        <v>NCH-55389-562</v>
      </c>
      <c r="B959" s="10">
        <f>_xlfn.XLOOKUP(orders!$A959,orders!$A$2:$A$1001,orders!$B$2:$B$1001,,0)</f>
        <v>43582</v>
      </c>
      <c r="C959">
        <f>_xlfn.XLOOKUP(B959,orders!$B$2:$B$1001,orders!$M$2:$M$1001,,0)</f>
        <v>21.825000000000003</v>
      </c>
      <c r="F959" t="str">
        <v>SHT-04865-419</v>
      </c>
      <c r="G959" s="10">
        <v>44703</v>
      </c>
      <c r="H959">
        <v>14.339999999999998</v>
      </c>
      <c r="I959" s="10"/>
    </row>
    <row r="960" spans="1:9" x14ac:dyDescent="0.35">
      <c r="A960" t="str">
        <f>_xlfn.XLOOKUP(orders!$A960,orders!$A$2:$A$1001,orders!$A$2:$A$1001,,0)</f>
        <v>NCH-55389-562</v>
      </c>
      <c r="B960" s="10">
        <f>_xlfn.XLOOKUP(orders!$A960,orders!$A$2:$A$1001,orders!$B$2:$B$1001,,0)</f>
        <v>43582</v>
      </c>
      <c r="C960">
        <f>_xlfn.XLOOKUP(B960,orders!$B$2:$B$1001,orders!$M$2:$M$1001,,0)</f>
        <v>21.825000000000003</v>
      </c>
      <c r="F960" t="str">
        <v>UQI-28177-865</v>
      </c>
      <c r="G960" s="10">
        <v>44092</v>
      </c>
      <c r="H960">
        <v>9.9499999999999993</v>
      </c>
      <c r="I960" s="10"/>
    </row>
    <row r="961" spans="1:9" x14ac:dyDescent="0.35">
      <c r="A961" t="str">
        <f>_xlfn.XLOOKUP(orders!$A961,orders!$A$2:$A$1001,orders!$A$2:$A$1001,,0)</f>
        <v>GUG-45603-775</v>
      </c>
      <c r="B961" s="10">
        <f>_xlfn.XLOOKUP(orders!$A961,orders!$A$2:$A$1001,orders!$B$2:$B$1001,,0)</f>
        <v>44598</v>
      </c>
      <c r="C961">
        <f>_xlfn.XLOOKUP(B961,orders!$B$2:$B$1001,orders!$M$2:$M$1001,,0)</f>
        <v>23.774999999999999</v>
      </c>
      <c r="F961" t="str">
        <v>OIB-13664-879</v>
      </c>
      <c r="G961" s="10">
        <v>44439</v>
      </c>
      <c r="H961">
        <v>6.75</v>
      </c>
      <c r="I961" s="10"/>
    </row>
    <row r="962" spans="1:9" x14ac:dyDescent="0.35">
      <c r="A962" t="str">
        <f>_xlfn.XLOOKUP(orders!$A962,orders!$A$2:$A$1001,orders!$A$2:$A$1001,,0)</f>
        <v>KJB-98240-098</v>
      </c>
      <c r="B962" s="10">
        <f>_xlfn.XLOOKUP(orders!$A962,orders!$A$2:$A$1001,orders!$B$2:$B$1001,,0)</f>
        <v>44591</v>
      </c>
      <c r="C962">
        <f>_xlfn.XLOOKUP(B962,orders!$B$2:$B$1001,orders!$M$2:$M$1001,,0)</f>
        <v>44.75</v>
      </c>
      <c r="F962" t="str">
        <v>PJS-30996-485</v>
      </c>
      <c r="G962" s="10">
        <v>44582</v>
      </c>
      <c r="H962">
        <v>21.87</v>
      </c>
      <c r="I962" s="10"/>
    </row>
    <row r="963" spans="1:9" x14ac:dyDescent="0.35">
      <c r="A963" t="str">
        <f>_xlfn.XLOOKUP(orders!$A963,orders!$A$2:$A$1001,orders!$A$2:$A$1001,,0)</f>
        <v>JMS-48374-462</v>
      </c>
      <c r="B963" s="10">
        <f>_xlfn.XLOOKUP(orders!$A963,orders!$A$2:$A$1001,orders!$B$2:$B$1001,,0)</f>
        <v>44158</v>
      </c>
      <c r="C963">
        <f>_xlfn.XLOOKUP(B963,orders!$B$2:$B$1001,orders!$M$2:$M$1001,,0)</f>
        <v>45.769999999999996</v>
      </c>
      <c r="F963" t="str">
        <v>HEL-86709-449</v>
      </c>
      <c r="G963" s="10">
        <v>44722</v>
      </c>
      <c r="H963">
        <v>27.945</v>
      </c>
      <c r="I963" s="10"/>
    </row>
    <row r="964" spans="1:9" x14ac:dyDescent="0.35">
      <c r="A964" t="str">
        <f>_xlfn.XLOOKUP(orders!$A964,orders!$A$2:$A$1001,orders!$A$2:$A$1001,,0)</f>
        <v>YIT-15877-117</v>
      </c>
      <c r="B964" s="10">
        <f>_xlfn.XLOOKUP(orders!$A964,orders!$A$2:$A$1001,orders!$B$2:$B$1001,,0)</f>
        <v>44664</v>
      </c>
      <c r="C964">
        <f>_xlfn.XLOOKUP(B964,orders!$B$2:$B$1001,orders!$M$2:$M$1001,,0)</f>
        <v>8.9499999999999993</v>
      </c>
      <c r="F964" t="str">
        <v>NCH-55389-562</v>
      </c>
      <c r="G964" s="10">
        <v>43582</v>
      </c>
      <c r="H964">
        <v>21.825000000000003</v>
      </c>
      <c r="I964" s="10"/>
    </row>
    <row r="965" spans="1:9" x14ac:dyDescent="0.35">
      <c r="A965" t="str">
        <f>_xlfn.XLOOKUP(orders!$A965,orders!$A$2:$A$1001,orders!$A$2:$A$1001,,0)</f>
        <v>YVK-82679-655</v>
      </c>
      <c r="B965" s="10">
        <f>_xlfn.XLOOKUP(orders!$A965,orders!$A$2:$A$1001,orders!$B$2:$B$1001,,0)</f>
        <v>44203</v>
      </c>
      <c r="C965">
        <f>_xlfn.XLOOKUP(B965,orders!$B$2:$B$1001,orders!$M$2:$M$1001,,0)</f>
        <v>47.55</v>
      </c>
      <c r="F965" t="str">
        <v>NCH-55389-562</v>
      </c>
      <c r="G965" s="10">
        <v>43582</v>
      </c>
      <c r="H965">
        <v>21.825000000000003</v>
      </c>
      <c r="I965" s="10"/>
    </row>
    <row r="966" spans="1:9" x14ac:dyDescent="0.35">
      <c r="A966" t="str">
        <f>_xlfn.XLOOKUP(orders!$A966,orders!$A$2:$A$1001,orders!$A$2:$A$1001,,0)</f>
        <v>TYH-81940-054</v>
      </c>
      <c r="B966" s="10">
        <f>_xlfn.XLOOKUP(orders!$A966,orders!$A$2:$A$1001,orders!$B$2:$B$1001,,0)</f>
        <v>43865</v>
      </c>
      <c r="C966">
        <f>_xlfn.XLOOKUP(B966,orders!$B$2:$B$1001,orders!$M$2:$M$1001,,0)</f>
        <v>22.274999999999999</v>
      </c>
      <c r="F966" t="str">
        <v>NCH-55389-562</v>
      </c>
      <c r="G966" s="10">
        <v>43582</v>
      </c>
      <c r="H966">
        <v>21.825000000000003</v>
      </c>
      <c r="I966" s="10"/>
    </row>
    <row r="967" spans="1:9" x14ac:dyDescent="0.35">
      <c r="A967" t="str">
        <f>_xlfn.XLOOKUP(orders!$A967,orders!$A$2:$A$1001,orders!$A$2:$A$1001,,0)</f>
        <v>HTY-30660-254</v>
      </c>
      <c r="B967" s="10">
        <f>_xlfn.XLOOKUP(orders!$A967,orders!$A$2:$A$1001,orders!$B$2:$B$1001,,0)</f>
        <v>43724</v>
      </c>
      <c r="C967">
        <f>_xlfn.XLOOKUP(B967,orders!$B$2:$B$1001,orders!$M$2:$M$1001,,0)</f>
        <v>29.849999999999998</v>
      </c>
      <c r="F967" t="str">
        <v>NCH-55389-562</v>
      </c>
      <c r="G967" s="10">
        <v>43582</v>
      </c>
      <c r="H967">
        <v>21.825000000000003</v>
      </c>
      <c r="I967" s="10"/>
    </row>
    <row r="968" spans="1:9" x14ac:dyDescent="0.35">
      <c r="A968" t="str">
        <f>_xlfn.XLOOKUP(orders!$A968,orders!$A$2:$A$1001,orders!$A$2:$A$1001,,0)</f>
        <v>GPW-43956-761</v>
      </c>
      <c r="B968" s="10">
        <f>_xlfn.XLOOKUP(orders!$A968,orders!$A$2:$A$1001,orders!$B$2:$B$1001,,0)</f>
        <v>43491</v>
      </c>
      <c r="C968">
        <f>_xlfn.XLOOKUP(B968,orders!$B$2:$B$1001,orders!$M$2:$M$1001,,0)</f>
        <v>53.46</v>
      </c>
      <c r="F968" t="str">
        <v>GUG-45603-775</v>
      </c>
      <c r="G968" s="10">
        <v>44598</v>
      </c>
      <c r="H968">
        <v>23.774999999999999</v>
      </c>
      <c r="I968" s="10"/>
    </row>
    <row r="969" spans="1:9" x14ac:dyDescent="0.35">
      <c r="A969" t="str">
        <f>_xlfn.XLOOKUP(orders!$A969,orders!$A$2:$A$1001,orders!$A$2:$A$1001,,0)</f>
        <v>DWY-56352-412</v>
      </c>
      <c r="B969" s="10">
        <f>_xlfn.XLOOKUP(orders!$A969,orders!$A$2:$A$1001,orders!$B$2:$B$1001,,0)</f>
        <v>44246</v>
      </c>
      <c r="C969">
        <f>_xlfn.XLOOKUP(B969,orders!$B$2:$B$1001,orders!$M$2:$M$1001,,0)</f>
        <v>2.6849999999999996</v>
      </c>
      <c r="F969" t="str">
        <v>KJB-98240-098</v>
      </c>
      <c r="G969" s="10">
        <v>44591</v>
      </c>
      <c r="H969">
        <v>44.75</v>
      </c>
      <c r="I969" s="10"/>
    </row>
    <row r="970" spans="1:9" x14ac:dyDescent="0.35">
      <c r="A970" t="str">
        <f>_xlfn.XLOOKUP(orders!$A970,orders!$A$2:$A$1001,orders!$A$2:$A$1001,,0)</f>
        <v>PUH-55647-976</v>
      </c>
      <c r="B970" s="10">
        <f>_xlfn.XLOOKUP(orders!$A970,orders!$A$2:$A$1001,orders!$B$2:$B$1001,,0)</f>
        <v>44642</v>
      </c>
      <c r="C970">
        <f>_xlfn.XLOOKUP(B970,orders!$B$2:$B$1001,orders!$M$2:$M$1001,,0)</f>
        <v>5.97</v>
      </c>
      <c r="F970" t="str">
        <v>JMS-48374-462</v>
      </c>
      <c r="G970" s="10">
        <v>44158</v>
      </c>
      <c r="H970">
        <v>45.769999999999996</v>
      </c>
      <c r="I970" s="10"/>
    </row>
    <row r="971" spans="1:9" x14ac:dyDescent="0.35">
      <c r="A971" t="str">
        <f>_xlfn.XLOOKUP(orders!$A971,orders!$A$2:$A$1001,orders!$A$2:$A$1001,,0)</f>
        <v>DTB-71371-705</v>
      </c>
      <c r="B971" s="10">
        <f>_xlfn.XLOOKUP(orders!$A971,orders!$A$2:$A$1001,orders!$B$2:$B$1001,,0)</f>
        <v>43649</v>
      </c>
      <c r="C971">
        <f>_xlfn.XLOOKUP(B971,orders!$B$2:$B$1001,orders!$M$2:$M$1001,,0)</f>
        <v>68.655000000000001</v>
      </c>
      <c r="F971" t="str">
        <v>YIT-15877-117</v>
      </c>
      <c r="G971" s="10">
        <v>44664</v>
      </c>
      <c r="H971">
        <v>8.9499999999999993</v>
      </c>
      <c r="I971" s="10"/>
    </row>
    <row r="972" spans="1:9" x14ac:dyDescent="0.35">
      <c r="A972" t="str">
        <f>_xlfn.XLOOKUP(orders!$A972,orders!$A$2:$A$1001,orders!$A$2:$A$1001,,0)</f>
        <v>ZDC-64769-740</v>
      </c>
      <c r="B972" s="10">
        <f>_xlfn.XLOOKUP(orders!$A972,orders!$A$2:$A$1001,orders!$B$2:$B$1001,,0)</f>
        <v>43729</v>
      </c>
      <c r="C972">
        <f>_xlfn.XLOOKUP(B972,orders!$B$2:$B$1001,orders!$M$2:$M$1001,,0)</f>
        <v>8.25</v>
      </c>
      <c r="F972" t="str">
        <v>YVK-82679-655</v>
      </c>
      <c r="G972" s="10">
        <v>44203</v>
      </c>
      <c r="H972">
        <v>47.55</v>
      </c>
      <c r="I972" s="10"/>
    </row>
    <row r="973" spans="1:9" x14ac:dyDescent="0.35">
      <c r="A973" t="str">
        <f>_xlfn.XLOOKUP(orders!$A973,orders!$A$2:$A$1001,orders!$A$2:$A$1001,,0)</f>
        <v>TED-81959-419</v>
      </c>
      <c r="B973" s="10">
        <f>_xlfn.XLOOKUP(orders!$A973,orders!$A$2:$A$1001,orders!$B$2:$B$1001,,0)</f>
        <v>43703</v>
      </c>
      <c r="C973">
        <f>_xlfn.XLOOKUP(B973,orders!$B$2:$B$1001,orders!$M$2:$M$1001,,0)</f>
        <v>148.92499999999998</v>
      </c>
      <c r="F973" t="str">
        <v>TYH-81940-054</v>
      </c>
      <c r="G973" s="10">
        <v>43865</v>
      </c>
      <c r="H973">
        <v>22.274999999999999</v>
      </c>
      <c r="I973" s="10"/>
    </row>
    <row r="974" spans="1:9" x14ac:dyDescent="0.35">
      <c r="A974" t="str">
        <f>_xlfn.XLOOKUP(orders!$A974,orders!$A$2:$A$1001,orders!$A$2:$A$1001,,0)</f>
        <v>FDO-25756-141</v>
      </c>
      <c r="B974" s="10">
        <f>_xlfn.XLOOKUP(orders!$A974,orders!$A$2:$A$1001,orders!$B$2:$B$1001,,0)</f>
        <v>44411</v>
      </c>
      <c r="C974">
        <f>_xlfn.XLOOKUP(B974,orders!$B$2:$B$1001,orders!$M$2:$M$1001,,0)</f>
        <v>28.53</v>
      </c>
      <c r="F974" t="str">
        <v>HTY-30660-254</v>
      </c>
      <c r="G974" s="10">
        <v>43724</v>
      </c>
      <c r="H974">
        <v>29.849999999999998</v>
      </c>
      <c r="I974" s="10"/>
    </row>
    <row r="975" spans="1:9" x14ac:dyDescent="0.35">
      <c r="A975" t="str">
        <f>_xlfn.XLOOKUP(orders!$A975,orders!$A$2:$A$1001,orders!$A$2:$A$1001,,0)</f>
        <v>HKN-31467-517</v>
      </c>
      <c r="B975" s="10">
        <f>_xlfn.XLOOKUP(orders!$A975,orders!$A$2:$A$1001,orders!$B$2:$B$1001,,0)</f>
        <v>44493</v>
      </c>
      <c r="C975">
        <f>_xlfn.XLOOKUP(B975,orders!$B$2:$B$1001,orders!$M$2:$M$1001,,0)</f>
        <v>23.31</v>
      </c>
      <c r="F975" t="str">
        <v>GPW-43956-761</v>
      </c>
      <c r="G975" s="10">
        <v>43491</v>
      </c>
      <c r="H975">
        <v>53.46</v>
      </c>
      <c r="I975" s="10"/>
    </row>
    <row r="976" spans="1:9" x14ac:dyDescent="0.35">
      <c r="A976" t="str">
        <f>_xlfn.XLOOKUP(orders!$A976,orders!$A$2:$A$1001,orders!$A$2:$A$1001,,0)</f>
        <v>POF-29666-012</v>
      </c>
      <c r="B976" s="10">
        <f>_xlfn.XLOOKUP(orders!$A976,orders!$A$2:$A$1001,orders!$B$2:$B$1001,,0)</f>
        <v>43556</v>
      </c>
      <c r="C976">
        <f>_xlfn.XLOOKUP(B976,orders!$B$2:$B$1001,orders!$M$2:$M$1001,,0)</f>
        <v>14.55</v>
      </c>
      <c r="F976" t="str">
        <v>DWY-56352-412</v>
      </c>
      <c r="G976" s="10">
        <v>44246</v>
      </c>
      <c r="H976">
        <v>2.6849999999999996</v>
      </c>
      <c r="I976" s="10"/>
    </row>
    <row r="977" spans="1:9" x14ac:dyDescent="0.35">
      <c r="A977" t="str">
        <f>_xlfn.XLOOKUP(orders!$A977,orders!$A$2:$A$1001,orders!$A$2:$A$1001,,0)</f>
        <v>IRX-59256-644</v>
      </c>
      <c r="B977" s="10">
        <f>_xlfn.XLOOKUP(orders!$A977,orders!$A$2:$A$1001,orders!$B$2:$B$1001,,0)</f>
        <v>44538</v>
      </c>
      <c r="C977">
        <f>_xlfn.XLOOKUP(B977,orders!$B$2:$B$1001,orders!$M$2:$M$1001,,0)</f>
        <v>8.9550000000000001</v>
      </c>
      <c r="F977" t="str">
        <v>PUH-55647-976</v>
      </c>
      <c r="G977" s="10">
        <v>44642</v>
      </c>
      <c r="H977">
        <v>5.97</v>
      </c>
      <c r="I977" s="10"/>
    </row>
    <row r="978" spans="1:9" x14ac:dyDescent="0.35">
      <c r="A978" t="str">
        <f>_xlfn.XLOOKUP(orders!$A978,orders!$A$2:$A$1001,orders!$A$2:$A$1001,,0)</f>
        <v>LTN-89139-350</v>
      </c>
      <c r="B978" s="10">
        <f>_xlfn.XLOOKUP(orders!$A978,orders!$A$2:$A$1001,orders!$B$2:$B$1001,,0)</f>
        <v>43643</v>
      </c>
      <c r="C978">
        <f>_xlfn.XLOOKUP(B978,orders!$B$2:$B$1001,orders!$M$2:$M$1001,,0)</f>
        <v>137.42499999999998</v>
      </c>
      <c r="F978" t="str">
        <v>DTB-71371-705</v>
      </c>
      <c r="G978" s="10">
        <v>43649</v>
      </c>
      <c r="H978">
        <v>68.655000000000001</v>
      </c>
      <c r="I978" s="10"/>
    </row>
    <row r="979" spans="1:9" x14ac:dyDescent="0.35">
      <c r="A979" t="str">
        <f>_xlfn.XLOOKUP(orders!$A979,orders!$A$2:$A$1001,orders!$A$2:$A$1001,,0)</f>
        <v>TXF-79780-017</v>
      </c>
      <c r="B979" s="10">
        <f>_xlfn.XLOOKUP(orders!$A979,orders!$A$2:$A$1001,orders!$B$2:$B$1001,,0)</f>
        <v>44026</v>
      </c>
      <c r="C979">
        <f>_xlfn.XLOOKUP(B979,orders!$B$2:$B$1001,orders!$M$2:$M$1001,,0)</f>
        <v>11.25</v>
      </c>
      <c r="F979" t="str">
        <v>ZDC-64769-740</v>
      </c>
      <c r="G979" s="10">
        <v>43729</v>
      </c>
      <c r="H979">
        <v>8.25</v>
      </c>
      <c r="I979" s="10"/>
    </row>
    <row r="980" spans="1:9" x14ac:dyDescent="0.35">
      <c r="A980" t="str">
        <f>_xlfn.XLOOKUP(orders!$A980,orders!$A$2:$A$1001,orders!$A$2:$A$1001,,0)</f>
        <v>ALM-80762-974</v>
      </c>
      <c r="B980" s="10">
        <f>_xlfn.XLOOKUP(orders!$A980,orders!$A$2:$A$1001,orders!$B$2:$B$1001,,0)</f>
        <v>43913</v>
      </c>
      <c r="C980">
        <f>_xlfn.XLOOKUP(B980,orders!$B$2:$B$1001,orders!$M$2:$M$1001,,0)</f>
        <v>35.82</v>
      </c>
      <c r="F980" t="str">
        <v>TED-81959-419</v>
      </c>
      <c r="G980" s="10">
        <v>43703</v>
      </c>
      <c r="H980">
        <v>148.92499999999998</v>
      </c>
      <c r="I980" s="10"/>
    </row>
    <row r="981" spans="1:9" x14ac:dyDescent="0.35">
      <c r="A981" t="str">
        <f>_xlfn.XLOOKUP(orders!$A981,orders!$A$2:$A$1001,orders!$A$2:$A$1001,,0)</f>
        <v>NXF-15738-707</v>
      </c>
      <c r="B981" s="10">
        <f>_xlfn.XLOOKUP(orders!$A981,orders!$A$2:$A$1001,orders!$B$2:$B$1001,,0)</f>
        <v>43856</v>
      </c>
      <c r="C981">
        <f>_xlfn.XLOOKUP(B981,orders!$B$2:$B$1001,orders!$M$2:$M$1001,,0)</f>
        <v>10.739999999999998</v>
      </c>
      <c r="F981" t="str">
        <v>FDO-25756-141</v>
      </c>
      <c r="G981" s="10">
        <v>44411</v>
      </c>
      <c r="H981">
        <v>28.53</v>
      </c>
      <c r="I981" s="10"/>
    </row>
    <row r="982" spans="1:9" x14ac:dyDescent="0.35">
      <c r="A982" t="str">
        <f>_xlfn.XLOOKUP(orders!$A982,orders!$A$2:$A$1001,orders!$A$2:$A$1001,,0)</f>
        <v>MVV-19034-198</v>
      </c>
      <c r="B982" s="10">
        <f>_xlfn.XLOOKUP(orders!$A982,orders!$A$2:$A$1001,orders!$B$2:$B$1001,,0)</f>
        <v>43982</v>
      </c>
      <c r="C982">
        <f>_xlfn.XLOOKUP(B982,orders!$B$2:$B$1001,orders!$M$2:$M$1001,,0)</f>
        <v>40.5</v>
      </c>
      <c r="F982" t="str">
        <v>HKN-31467-517</v>
      </c>
      <c r="G982" s="10">
        <v>44493</v>
      </c>
      <c r="H982">
        <v>23.31</v>
      </c>
      <c r="I982" s="10"/>
    </row>
    <row r="983" spans="1:9" x14ac:dyDescent="0.35">
      <c r="A983" t="str">
        <f>_xlfn.XLOOKUP(orders!$A983,orders!$A$2:$A$1001,orders!$A$2:$A$1001,,0)</f>
        <v>KUX-19632-830</v>
      </c>
      <c r="B983" s="10">
        <f>_xlfn.XLOOKUP(orders!$A983,orders!$A$2:$A$1001,orders!$B$2:$B$1001,,0)</f>
        <v>44397</v>
      </c>
      <c r="C983">
        <f>_xlfn.XLOOKUP(B983,orders!$B$2:$B$1001,orders!$M$2:$M$1001,,0)</f>
        <v>31.08</v>
      </c>
      <c r="F983" t="str">
        <v>POF-29666-012</v>
      </c>
      <c r="G983" s="10">
        <v>43556</v>
      </c>
      <c r="H983">
        <v>14.55</v>
      </c>
      <c r="I983" s="10"/>
    </row>
    <row r="984" spans="1:9" x14ac:dyDescent="0.35">
      <c r="A984" t="str">
        <f>_xlfn.XLOOKUP(orders!$A984,orders!$A$2:$A$1001,orders!$A$2:$A$1001,,0)</f>
        <v>SNZ-44595-152</v>
      </c>
      <c r="B984" s="10">
        <f>_xlfn.XLOOKUP(orders!$A984,orders!$A$2:$A$1001,orders!$B$2:$B$1001,,0)</f>
        <v>44785</v>
      </c>
      <c r="C984">
        <f>_xlfn.XLOOKUP(B984,orders!$B$2:$B$1001,orders!$M$2:$M$1001,,0)</f>
        <v>23.9</v>
      </c>
      <c r="F984" t="str">
        <v>IRX-59256-644</v>
      </c>
      <c r="G984" s="10">
        <v>44538</v>
      </c>
      <c r="H984">
        <v>8.9550000000000001</v>
      </c>
      <c r="I984" s="10"/>
    </row>
    <row r="985" spans="1:9" x14ac:dyDescent="0.35">
      <c r="A985" t="str">
        <f>_xlfn.XLOOKUP(orders!$A985,orders!$A$2:$A$1001,orders!$A$2:$A$1001,,0)</f>
        <v>GQA-37241-629</v>
      </c>
      <c r="B985" s="10">
        <f>_xlfn.XLOOKUP(orders!$A985,orders!$A$2:$A$1001,orders!$B$2:$B$1001,,0)</f>
        <v>43831</v>
      </c>
      <c r="C985">
        <f>_xlfn.XLOOKUP(B985,orders!$B$2:$B$1001,orders!$M$2:$M$1001,,0)</f>
        <v>13.5</v>
      </c>
      <c r="F985" t="str">
        <v>LTN-89139-350</v>
      </c>
      <c r="G985" s="10">
        <v>43643</v>
      </c>
      <c r="H985">
        <v>137.42499999999998</v>
      </c>
      <c r="I985" s="10"/>
    </row>
    <row r="986" spans="1:9" x14ac:dyDescent="0.35">
      <c r="A986" t="str">
        <f>_xlfn.XLOOKUP(orders!$A986,orders!$A$2:$A$1001,orders!$A$2:$A$1001,,0)</f>
        <v>WVV-79948-067</v>
      </c>
      <c r="B986" s="10">
        <f>_xlfn.XLOOKUP(orders!$A986,orders!$A$2:$A$1001,orders!$B$2:$B$1001,,0)</f>
        <v>44214</v>
      </c>
      <c r="C986">
        <f>_xlfn.XLOOKUP(B986,orders!$B$2:$B$1001,orders!$M$2:$M$1001,,0)</f>
        <v>31.624999999999996</v>
      </c>
      <c r="F986" t="str">
        <v>TXF-79780-017</v>
      </c>
      <c r="G986" s="10">
        <v>44026</v>
      </c>
      <c r="H986">
        <v>11.25</v>
      </c>
      <c r="I986" s="10"/>
    </row>
    <row r="987" spans="1:9" x14ac:dyDescent="0.35">
      <c r="A987" t="str">
        <f>_xlfn.XLOOKUP(orders!$A987,orders!$A$2:$A$1001,orders!$A$2:$A$1001,,0)</f>
        <v>LHX-81117-166</v>
      </c>
      <c r="B987" s="10">
        <f>_xlfn.XLOOKUP(orders!$A987,orders!$A$2:$A$1001,orders!$B$2:$B$1001,,0)</f>
        <v>44561</v>
      </c>
      <c r="C987">
        <f>_xlfn.XLOOKUP(B987,orders!$B$2:$B$1001,orders!$M$2:$M$1001,,0)</f>
        <v>47.8</v>
      </c>
      <c r="F987" t="str">
        <v>ALM-80762-974</v>
      </c>
      <c r="G987" s="10">
        <v>43913</v>
      </c>
      <c r="H987">
        <v>35.82</v>
      </c>
      <c r="I987" s="10"/>
    </row>
    <row r="988" spans="1:9" x14ac:dyDescent="0.35">
      <c r="A988" t="str">
        <f>_xlfn.XLOOKUP(orders!$A988,orders!$A$2:$A$1001,orders!$A$2:$A$1001,,0)</f>
        <v>GCD-75444-320</v>
      </c>
      <c r="B988" s="10">
        <f>_xlfn.XLOOKUP(orders!$A988,orders!$A$2:$A$1001,orders!$B$2:$B$1001,,0)</f>
        <v>43955</v>
      </c>
      <c r="C988">
        <f>_xlfn.XLOOKUP(B988,orders!$B$2:$B$1001,orders!$M$2:$M$1001,,0)</f>
        <v>126.49999999999999</v>
      </c>
      <c r="F988" t="str">
        <v>NXF-15738-707</v>
      </c>
      <c r="G988" s="10">
        <v>43856</v>
      </c>
      <c r="H988">
        <v>10.739999999999998</v>
      </c>
      <c r="I988" s="10"/>
    </row>
    <row r="989" spans="1:9" x14ac:dyDescent="0.35">
      <c r="A989" t="str">
        <f>_xlfn.XLOOKUP(orders!$A989,orders!$A$2:$A$1001,orders!$A$2:$A$1001,,0)</f>
        <v>SGA-30059-217</v>
      </c>
      <c r="B989" s="10">
        <f>_xlfn.XLOOKUP(orders!$A989,orders!$A$2:$A$1001,orders!$B$2:$B$1001,,0)</f>
        <v>44247</v>
      </c>
      <c r="C989">
        <f>_xlfn.XLOOKUP(B989,orders!$B$2:$B$1001,orders!$M$2:$M$1001,,0)</f>
        <v>139.72499999999999</v>
      </c>
      <c r="F989" t="str">
        <v>MVV-19034-198</v>
      </c>
      <c r="G989" s="10">
        <v>43982</v>
      </c>
      <c r="H989">
        <v>40.5</v>
      </c>
      <c r="I989" s="10"/>
    </row>
    <row r="990" spans="1:9" x14ac:dyDescent="0.35">
      <c r="A990" t="str">
        <f>_xlfn.XLOOKUP(orders!$A990,orders!$A$2:$A$1001,orders!$A$2:$A$1001,,0)</f>
        <v>GNL-98714-885</v>
      </c>
      <c r="B990" s="10">
        <f>_xlfn.XLOOKUP(orders!$A990,orders!$A$2:$A$1001,orders!$B$2:$B$1001,,0)</f>
        <v>43897</v>
      </c>
      <c r="C990">
        <f>_xlfn.XLOOKUP(B990,orders!$B$2:$B$1001,orders!$M$2:$M$1001,,0)</f>
        <v>26.73</v>
      </c>
      <c r="F990" t="str">
        <v>KUX-19632-830</v>
      </c>
      <c r="G990" s="10">
        <v>44397</v>
      </c>
      <c r="H990">
        <v>31.08</v>
      </c>
      <c r="I990" s="10"/>
    </row>
    <row r="991" spans="1:9" x14ac:dyDescent="0.35">
      <c r="A991" t="str">
        <f>_xlfn.XLOOKUP(orders!$A991,orders!$A$2:$A$1001,orders!$A$2:$A$1001,,0)</f>
        <v>OQA-93249-841</v>
      </c>
      <c r="B991" s="10">
        <f>_xlfn.XLOOKUP(orders!$A991,orders!$A$2:$A$1001,orders!$B$2:$B$1001,,0)</f>
        <v>43560</v>
      </c>
      <c r="C991">
        <f>_xlfn.XLOOKUP(B991,orders!$B$2:$B$1001,orders!$M$2:$M$1001,,0)</f>
        <v>40.5</v>
      </c>
      <c r="F991" t="str">
        <v>SNZ-44595-152</v>
      </c>
      <c r="G991" s="10">
        <v>44785</v>
      </c>
      <c r="H991">
        <v>23.9</v>
      </c>
      <c r="I991" s="10"/>
    </row>
    <row r="992" spans="1:9" x14ac:dyDescent="0.35">
      <c r="A992" t="str">
        <f>_xlfn.XLOOKUP(orders!$A992,orders!$A$2:$A$1001,orders!$A$2:$A$1001,,0)</f>
        <v>DUV-12075-132</v>
      </c>
      <c r="B992" s="10">
        <f>_xlfn.XLOOKUP(orders!$A992,orders!$A$2:$A$1001,orders!$B$2:$B$1001,,0)</f>
        <v>44718</v>
      </c>
      <c r="C992">
        <f>_xlfn.XLOOKUP(B992,orders!$B$2:$B$1001,orders!$M$2:$M$1001,,0)</f>
        <v>7.169999999999999</v>
      </c>
      <c r="F992" t="str">
        <v>GQA-37241-629</v>
      </c>
      <c r="G992" s="10">
        <v>43831</v>
      </c>
      <c r="H992">
        <v>13.5</v>
      </c>
      <c r="I992" s="10"/>
    </row>
    <row r="993" spans="1:9" x14ac:dyDescent="0.35">
      <c r="A993" t="str">
        <f>_xlfn.XLOOKUP(orders!$A993,orders!$A$2:$A$1001,orders!$A$2:$A$1001,,0)</f>
        <v>DUV-12075-132</v>
      </c>
      <c r="B993" s="10">
        <f>_xlfn.XLOOKUP(orders!$A993,orders!$A$2:$A$1001,orders!$B$2:$B$1001,,0)</f>
        <v>44718</v>
      </c>
      <c r="C993">
        <f>_xlfn.XLOOKUP(B993,orders!$B$2:$B$1001,orders!$M$2:$M$1001,,0)</f>
        <v>7.169999999999999</v>
      </c>
      <c r="F993" t="str">
        <v>WVV-79948-067</v>
      </c>
      <c r="G993" s="10">
        <v>44214</v>
      </c>
      <c r="H993">
        <v>31.624999999999996</v>
      </c>
      <c r="I993" s="10"/>
    </row>
    <row r="994" spans="1:9" x14ac:dyDescent="0.35">
      <c r="A994" t="str">
        <f>_xlfn.XLOOKUP(orders!$A994,orders!$A$2:$A$1001,orders!$A$2:$A$1001,,0)</f>
        <v>KPO-24942-184</v>
      </c>
      <c r="B994" s="10">
        <f>_xlfn.XLOOKUP(orders!$A994,orders!$A$2:$A$1001,orders!$B$2:$B$1001,,0)</f>
        <v>44276</v>
      </c>
      <c r="C994">
        <f>_xlfn.XLOOKUP(B994,orders!$B$2:$B$1001,orders!$M$2:$M$1001,,0)</f>
        <v>109.36499999999999</v>
      </c>
      <c r="F994" t="str">
        <v>LHX-81117-166</v>
      </c>
      <c r="G994" s="10">
        <v>44561</v>
      </c>
      <c r="H994">
        <v>47.8</v>
      </c>
      <c r="I994" s="10"/>
    </row>
    <row r="995" spans="1:9" x14ac:dyDescent="0.35">
      <c r="A995" t="str">
        <f>_xlfn.XLOOKUP(orders!$A995,orders!$A$2:$A$1001,orders!$A$2:$A$1001,,0)</f>
        <v>SRJ-79353-838</v>
      </c>
      <c r="B995" s="10">
        <f>_xlfn.XLOOKUP(orders!$A995,orders!$A$2:$A$1001,orders!$B$2:$B$1001,,0)</f>
        <v>44549</v>
      </c>
      <c r="C995">
        <f>_xlfn.XLOOKUP(B995,orders!$B$2:$B$1001,orders!$M$2:$M$1001,,0)</f>
        <v>72.900000000000006</v>
      </c>
      <c r="F995" t="str">
        <v>GCD-75444-320</v>
      </c>
      <c r="G995" s="10">
        <v>43955</v>
      </c>
      <c r="H995">
        <v>126.49999999999999</v>
      </c>
      <c r="I995" s="10"/>
    </row>
    <row r="996" spans="1:9" x14ac:dyDescent="0.35">
      <c r="A996" t="str">
        <f>_xlfn.XLOOKUP(orders!$A996,orders!$A$2:$A$1001,orders!$A$2:$A$1001,,0)</f>
        <v>XBV-40336-071</v>
      </c>
      <c r="B996" s="10">
        <f>_xlfn.XLOOKUP(orders!$A996,orders!$A$2:$A$1001,orders!$B$2:$B$1001,,0)</f>
        <v>44244</v>
      </c>
      <c r="C996">
        <f>_xlfn.XLOOKUP(B996,orders!$B$2:$B$1001,orders!$M$2:$M$1001,,0)</f>
        <v>8.9550000000000001</v>
      </c>
      <c r="F996" t="str">
        <v>SGA-30059-217</v>
      </c>
      <c r="G996" s="10">
        <v>44247</v>
      </c>
      <c r="H996">
        <v>139.72499999999999</v>
      </c>
      <c r="I996" s="10"/>
    </row>
    <row r="997" spans="1:9" x14ac:dyDescent="0.35">
      <c r="A997" t="str">
        <f>_xlfn.XLOOKUP(orders!$A997,orders!$A$2:$A$1001,orders!$A$2:$A$1001,,0)</f>
        <v>RLM-96511-467</v>
      </c>
      <c r="B997" s="10">
        <f>_xlfn.XLOOKUP(orders!$A997,orders!$A$2:$A$1001,orders!$B$2:$B$1001,,0)</f>
        <v>43836</v>
      </c>
      <c r="C997">
        <f>_xlfn.XLOOKUP(B997,orders!$B$2:$B$1001,orders!$M$2:$M$1001,,0)</f>
        <v>119.13999999999999</v>
      </c>
      <c r="F997" t="str">
        <v>GNL-98714-885</v>
      </c>
      <c r="G997" s="10">
        <v>43897</v>
      </c>
      <c r="H997">
        <v>26.73</v>
      </c>
      <c r="I997" s="10"/>
    </row>
    <row r="998" spans="1:9" x14ac:dyDescent="0.35">
      <c r="A998" t="str">
        <f>_xlfn.XLOOKUP(orders!$A998,orders!$A$2:$A$1001,orders!$A$2:$A$1001,,0)</f>
        <v>AEZ-13242-456</v>
      </c>
      <c r="B998" s="10">
        <f>_xlfn.XLOOKUP(orders!$A998,orders!$A$2:$A$1001,orders!$B$2:$B$1001,,0)</f>
        <v>44685</v>
      </c>
      <c r="C998">
        <f>_xlfn.XLOOKUP(B998,orders!$B$2:$B$1001,orders!$M$2:$M$1001,,0)</f>
        <v>29.849999999999998</v>
      </c>
      <c r="F998" t="str">
        <v>OQA-93249-841</v>
      </c>
      <c r="G998" s="10">
        <v>43560</v>
      </c>
      <c r="H998">
        <v>40.5</v>
      </c>
      <c r="I998" s="10"/>
    </row>
    <row r="999" spans="1:9" x14ac:dyDescent="0.35">
      <c r="A999" t="str">
        <f>_xlfn.XLOOKUP(orders!$A999,orders!$A$2:$A$1001,orders!$A$2:$A$1001,,0)</f>
        <v>UME-75640-698</v>
      </c>
      <c r="B999" s="10">
        <f>_xlfn.XLOOKUP(orders!$A999,orders!$A$2:$A$1001,orders!$B$2:$B$1001,,0)</f>
        <v>43749</v>
      </c>
      <c r="C999">
        <f>_xlfn.XLOOKUP(B999,orders!$B$2:$B$1001,orders!$M$2:$M$1001,,0)</f>
        <v>27</v>
      </c>
      <c r="F999" t="str">
        <v>DUV-12075-132</v>
      </c>
      <c r="G999" s="10">
        <v>44718</v>
      </c>
      <c r="H999">
        <v>7.169999999999999</v>
      </c>
      <c r="I999" s="10"/>
    </row>
    <row r="1000" spans="1:9" x14ac:dyDescent="0.35">
      <c r="A1000" t="str">
        <f>_xlfn.XLOOKUP(orders!$A1000,orders!$A$2:$A$1001,orders!$A$2:$A$1001,,0)</f>
        <v>GJC-66474-557</v>
      </c>
      <c r="B1000" s="10">
        <f>_xlfn.XLOOKUP(orders!$A1000,orders!$A$2:$A$1001,orders!$B$2:$B$1001,,0)</f>
        <v>44411</v>
      </c>
      <c r="C1000">
        <f>_xlfn.XLOOKUP(B1000,orders!$B$2:$B$1001,orders!$M$2:$M$1001,,0)</f>
        <v>28.53</v>
      </c>
      <c r="F1000" t="str">
        <v>DUV-12075-132</v>
      </c>
      <c r="G1000" s="10">
        <v>44718</v>
      </c>
      <c r="H1000">
        <v>7.169999999999999</v>
      </c>
      <c r="I1000" s="10"/>
    </row>
    <row r="1001" spans="1:9" x14ac:dyDescent="0.35">
      <c r="A1001" t="str">
        <f>_xlfn.XLOOKUP(orders!$A1001,orders!$A$2:$A$1001,orders!$A$2:$A$1001,,0)</f>
        <v>IRV-20769-219</v>
      </c>
      <c r="B1001" s="10">
        <f>_xlfn.XLOOKUP(orders!$A1001,orders!$A$2:$A$1001,orders!$B$2:$B$1001,,0)</f>
        <v>44119</v>
      </c>
      <c r="C1001">
        <f>_xlfn.XLOOKUP(B1001,orders!$B$2:$B$1001,orders!$M$2:$M$1001,,0)</f>
        <v>12.375</v>
      </c>
      <c r="F1001" t="str">
        <v>KPO-24942-184</v>
      </c>
      <c r="G1001" s="10">
        <v>44276</v>
      </c>
      <c r="H1001">
        <v>109.36499999999999</v>
      </c>
      <c r="I1001" s="10"/>
    </row>
    <row r="1002" spans="1:9" x14ac:dyDescent="0.35">
      <c r="F1002" t="str">
        <v>SRJ-79353-838</v>
      </c>
      <c r="G1002" s="10">
        <v>44549</v>
      </c>
      <c r="H1002">
        <v>72.900000000000006</v>
      </c>
      <c r="I1002" s="10"/>
    </row>
    <row r="1003" spans="1:9" x14ac:dyDescent="0.35">
      <c r="F1003" t="str">
        <v>XBV-40336-071</v>
      </c>
      <c r="G1003" s="10">
        <v>44244</v>
      </c>
      <c r="H1003">
        <v>8.9550000000000001</v>
      </c>
      <c r="I1003" s="10"/>
    </row>
    <row r="1004" spans="1:9" x14ac:dyDescent="0.35">
      <c r="F1004" t="str">
        <v>RLM-96511-467</v>
      </c>
      <c r="G1004" s="10">
        <v>43836</v>
      </c>
      <c r="H1004">
        <v>119.13999999999999</v>
      </c>
      <c r="I1004" s="10"/>
    </row>
    <row r="1005" spans="1:9" x14ac:dyDescent="0.35">
      <c r="F1005" t="str">
        <v>AEZ-13242-456</v>
      </c>
      <c r="G1005" s="10">
        <v>44685</v>
      </c>
      <c r="H1005">
        <v>29.849999999999998</v>
      </c>
      <c r="I1005" s="10"/>
    </row>
    <row r="1006" spans="1:9" x14ac:dyDescent="0.35">
      <c r="F1006" t="str">
        <v>UME-75640-698</v>
      </c>
      <c r="G1006" s="10">
        <v>43749</v>
      </c>
      <c r="H1006">
        <v>27</v>
      </c>
      <c r="I1006" s="10"/>
    </row>
    <row r="1007" spans="1:9" x14ac:dyDescent="0.35">
      <c r="F1007" t="str">
        <v>GJC-66474-557</v>
      </c>
      <c r="G1007" s="10">
        <v>44411</v>
      </c>
      <c r="H1007">
        <v>28.53</v>
      </c>
      <c r="I1007" s="10"/>
    </row>
    <row r="1008" spans="1:9" x14ac:dyDescent="0.35">
      <c r="F1008" t="str">
        <v>IRV-20769-219</v>
      </c>
      <c r="G1008" s="10">
        <v>44119</v>
      </c>
      <c r="H1008">
        <v>12.375</v>
      </c>
      <c r="I1008" s="10"/>
    </row>
  </sheetData>
  <dataConsolidate>
    <dataRefs count="1">
      <dataRef ref="C1:D25" sheet="Sheet1" r:id="rId1"/>
    </dataRefs>
  </dataConsolidate>
  <dataValidations count="1">
    <dataValidation type="list" allowBlank="1" showInputMessage="1" showErrorMessage="1" sqref="F2" xr:uid="{DDB5F300-49A2-4310-9F95-0D251E968388}">
      <formula1>$A$2:$A$1001</formula1>
    </dataValidation>
  </dataValidations>
  <pageMargins left="0.7" right="0.7" top="0.75" bottom="0.75" header="0.3" footer="0.3"/>
  <pageSetup orientation="portrait" r:id="rId2"/>
  <drawing r:id="rId3"/>
  <legacyDrawing r:id="rId4"/>
  <controls>
    <mc:AlternateContent xmlns:mc="http://schemas.openxmlformats.org/markup-compatibility/2006">
      <mc:Choice Requires="x14">
        <control shapeId="9220" r:id="rId5" name="TextBox1">
          <controlPr defaultSize="0" autoLine="0" autoPict="0" linkedCell="F6" r:id="rId6">
            <anchor moveWithCells="1">
              <from>
                <xdr:col>5</xdr:col>
                <xdr:colOff>31750</xdr:colOff>
                <xdr:row>5</xdr:row>
                <xdr:rowOff>0</xdr:rowOff>
              </from>
              <to>
                <xdr:col>6</xdr:col>
                <xdr:colOff>768350</xdr:colOff>
                <xdr:row>6</xdr:row>
                <xdr:rowOff>127000</xdr:rowOff>
              </to>
            </anchor>
          </controlPr>
        </control>
      </mc:Choice>
      <mc:Fallback>
        <control shapeId="9220" r:id="rId5" name="TextBox1"/>
      </mc:Fallback>
    </mc:AlternateContent>
  </controls>
  <tableParts count="1">
    <tablePart r:id="rId7"/>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86B0C-259B-45E3-99EC-C96EF36194BB}">
  <sheetPr codeName="Sheet10"/>
  <dimension ref="A1:P1003"/>
  <sheetViews>
    <sheetView zoomScaleNormal="100" workbookViewId="0">
      <selection activeCell="A2" sqref="A2"/>
    </sheetView>
  </sheetViews>
  <sheetFormatPr defaultRowHeight="14.5" x14ac:dyDescent="0.35"/>
  <cols>
    <col min="1" max="1" width="15.08984375" bestFit="1" customWidth="1"/>
    <col min="2" max="2" width="17" bestFit="1" customWidth="1"/>
    <col min="3" max="3" width="15.81640625" bestFit="1" customWidth="1"/>
    <col min="4" max="4" width="10.1796875" customWidth="1"/>
    <col min="5" max="5" width="8" bestFit="1" customWidth="1"/>
    <col min="6" max="6" width="22.1796875" bestFit="1" customWidth="1"/>
    <col min="7" max="7" width="36.1796875" bestFit="1" customWidth="1"/>
    <col min="8" max="8" width="14.1796875" bestFit="1" customWidth="1"/>
    <col min="9" max="9" width="10.7265625" bestFit="1" customWidth="1"/>
    <col min="10" max="10" width="9.90625" bestFit="1" customWidth="1"/>
    <col min="11" max="11" width="5.1796875" bestFit="1" customWidth="1"/>
    <col min="13" max="13" width="7.36328125" bestFit="1" customWidth="1"/>
    <col min="14" max="14" width="15.81640625" bestFit="1" customWidth="1"/>
    <col min="15" max="15" width="11.36328125" bestFit="1" customWidth="1"/>
    <col min="16" max="16" width="11" bestFit="1" customWidth="1"/>
  </cols>
  <sheetData>
    <row r="1" spans="1:16" x14ac:dyDescent="0.35">
      <c r="A1" s="9" t="s">
        <v>0</v>
      </c>
      <c r="B1" s="18" t="s">
        <v>1</v>
      </c>
      <c r="C1" s="9" t="s">
        <v>3</v>
      </c>
      <c r="D1" s="9" t="s">
        <v>11</v>
      </c>
      <c r="E1" s="9" t="s">
        <v>14</v>
      </c>
      <c r="F1" s="9" t="s">
        <v>4</v>
      </c>
      <c r="G1" s="9" t="s">
        <v>2</v>
      </c>
      <c r="H1" s="9" t="s">
        <v>7</v>
      </c>
      <c r="I1" s="9" t="s">
        <v>9</v>
      </c>
      <c r="J1" s="9" t="s">
        <v>10</v>
      </c>
      <c r="K1" s="9" t="s">
        <v>12</v>
      </c>
      <c r="L1" s="9" t="s">
        <v>13</v>
      </c>
      <c r="M1" s="9" t="s">
        <v>15</v>
      </c>
      <c r="N1" s="9" t="s">
        <v>6196</v>
      </c>
      <c r="O1" s="9" t="s">
        <v>6197</v>
      </c>
      <c r="P1" s="9" t="s">
        <v>6189</v>
      </c>
    </row>
    <row r="2" spans="1:16" x14ac:dyDescent="0.35">
      <c r="A2" s="19" t="s">
        <v>512</v>
      </c>
      <c r="B2" s="14" cm="1">
        <f t="array" ref="B2:P2">_xlfn.XLOOKUP(A2,A4:A1003,B4:P1003,,0)</f>
        <v>44392</v>
      </c>
      <c r="C2" t="str">
        <v>23806-46781-OU</v>
      </c>
      <c r="D2" t="str">
        <v>E-M-1</v>
      </c>
      <c r="E2">
        <v>2</v>
      </c>
      <c r="F2" t="str">
        <v>Christoffer O' Shea</v>
      </c>
      <c r="G2" t="str">
        <v/>
      </c>
      <c r="H2" t="str">
        <v>Ireland</v>
      </c>
      <c r="I2" t="str">
        <v>Exc</v>
      </c>
      <c r="J2" t="str">
        <v>M</v>
      </c>
      <c r="K2">
        <v>1</v>
      </c>
      <c r="L2">
        <v>13.75</v>
      </c>
      <c r="M2">
        <v>27.5</v>
      </c>
      <c r="N2" t="str">
        <v>EXCELSA</v>
      </c>
      <c r="O2" t="str">
        <v>Medium</v>
      </c>
      <c r="P2" t="str">
        <v>No</v>
      </c>
    </row>
    <row r="3" spans="1:16" x14ac:dyDescent="0.35">
      <c r="A3" s="20" t="s">
        <v>0</v>
      </c>
      <c r="B3" s="21" t="s">
        <v>1</v>
      </c>
      <c r="C3" s="20" t="s">
        <v>3</v>
      </c>
      <c r="D3" s="20" t="s">
        <v>11</v>
      </c>
      <c r="E3" s="20" t="s">
        <v>14</v>
      </c>
      <c r="F3" s="20" t="s">
        <v>4</v>
      </c>
      <c r="G3" s="20" t="s">
        <v>2</v>
      </c>
      <c r="H3" s="20" t="s">
        <v>7</v>
      </c>
      <c r="I3" s="20" t="s">
        <v>9</v>
      </c>
      <c r="J3" s="20" t="s">
        <v>10</v>
      </c>
      <c r="K3" s="20" t="s">
        <v>12</v>
      </c>
      <c r="L3" s="20" t="s">
        <v>13</v>
      </c>
      <c r="M3" s="20" t="s">
        <v>15</v>
      </c>
      <c r="N3" s="20" t="s">
        <v>6196</v>
      </c>
      <c r="O3" s="20" t="s">
        <v>6197</v>
      </c>
      <c r="P3" s="20" t="s">
        <v>6189</v>
      </c>
    </row>
    <row r="4" spans="1:16" x14ac:dyDescent="0.35">
      <c r="A4" s="22" t="s">
        <v>490</v>
      </c>
      <c r="B4" s="23">
        <v>43713</v>
      </c>
      <c r="C4" s="22" t="s">
        <v>491</v>
      </c>
      <c r="D4" s="24" t="s">
        <v>6138</v>
      </c>
      <c r="E4" s="22">
        <v>2</v>
      </c>
      <c r="F4" s="22" t="s">
        <v>492</v>
      </c>
      <c r="G4" s="22" t="s">
        <v>493</v>
      </c>
      <c r="H4" s="24" t="s">
        <v>19</v>
      </c>
      <c r="I4" s="24" t="s">
        <v>6192</v>
      </c>
      <c r="J4" s="24" t="s">
        <v>6188</v>
      </c>
      <c r="K4" s="25">
        <v>1</v>
      </c>
      <c r="L4" s="26">
        <v>9.9499999999999993</v>
      </c>
      <c r="M4" s="26">
        <v>19.899999999999999</v>
      </c>
      <c r="N4" s="24" t="s">
        <v>6219</v>
      </c>
      <c r="O4" s="24" t="s">
        <v>6221</v>
      </c>
      <c r="P4" s="24" t="s">
        <v>6190</v>
      </c>
    </row>
    <row r="5" spans="1:16" x14ac:dyDescent="0.35">
      <c r="A5" s="2" t="s">
        <v>490</v>
      </c>
      <c r="B5" s="3">
        <v>43713</v>
      </c>
      <c r="C5" s="2" t="s">
        <v>491</v>
      </c>
      <c r="D5" t="s">
        <v>6139</v>
      </c>
      <c r="E5" s="2">
        <v>5</v>
      </c>
      <c r="F5" s="2" t="s">
        <v>492</v>
      </c>
      <c r="G5" s="2" t="s">
        <v>493</v>
      </c>
      <c r="H5" t="s">
        <v>19</v>
      </c>
      <c r="I5" t="s">
        <v>6194</v>
      </c>
      <c r="J5" t="s">
        <v>6188</v>
      </c>
      <c r="K5" s="4">
        <v>0.5</v>
      </c>
      <c r="L5" s="5">
        <v>8.25</v>
      </c>
      <c r="M5" s="5">
        <v>41.25</v>
      </c>
      <c r="N5" t="s">
        <v>6217</v>
      </c>
      <c r="O5" t="s">
        <v>6221</v>
      </c>
      <c r="P5" t="s">
        <v>6190</v>
      </c>
    </row>
    <row r="6" spans="1:16" x14ac:dyDescent="0.35">
      <c r="A6" s="19" t="s">
        <v>501</v>
      </c>
      <c r="B6" s="27">
        <v>44364</v>
      </c>
      <c r="C6" s="19" t="s">
        <v>502</v>
      </c>
      <c r="D6" s="11" t="s">
        <v>6140</v>
      </c>
      <c r="E6" s="19">
        <v>1</v>
      </c>
      <c r="F6" s="19" t="s">
        <v>503</v>
      </c>
      <c r="G6" s="19" t="s">
        <v>504</v>
      </c>
      <c r="H6" s="11" t="s">
        <v>19</v>
      </c>
      <c r="I6" s="11" t="s">
        <v>6193</v>
      </c>
      <c r="J6" s="11" t="s">
        <v>6186</v>
      </c>
      <c r="K6" s="28">
        <v>1</v>
      </c>
      <c r="L6" s="29">
        <v>12.95</v>
      </c>
      <c r="M6" s="29">
        <v>12.95</v>
      </c>
      <c r="N6" s="11" t="s">
        <v>6216</v>
      </c>
      <c r="O6" s="11" t="s">
        <v>6222</v>
      </c>
      <c r="P6" s="11" t="s">
        <v>6190</v>
      </c>
    </row>
    <row r="7" spans="1:16" x14ac:dyDescent="0.35">
      <c r="A7" s="2" t="s">
        <v>512</v>
      </c>
      <c r="B7" s="3">
        <v>44392</v>
      </c>
      <c r="C7" s="2" t="s">
        <v>513</v>
      </c>
      <c r="D7" t="s">
        <v>6141</v>
      </c>
      <c r="E7" s="2">
        <v>2</v>
      </c>
      <c r="F7" s="2" t="s">
        <v>514</v>
      </c>
      <c r="G7" s="2" t="s">
        <v>6223</v>
      </c>
      <c r="H7" t="s">
        <v>318</v>
      </c>
      <c r="I7" t="s">
        <v>6194</v>
      </c>
      <c r="J7" t="s">
        <v>6188</v>
      </c>
      <c r="K7" s="4">
        <v>1</v>
      </c>
      <c r="L7" s="5">
        <v>13.75</v>
      </c>
      <c r="M7" s="5">
        <v>27.5</v>
      </c>
      <c r="N7" t="s">
        <v>6217</v>
      </c>
      <c r="O7" t="s">
        <v>6221</v>
      </c>
      <c r="P7" t="s">
        <v>6191</v>
      </c>
    </row>
    <row r="8" spans="1:16" x14ac:dyDescent="0.35">
      <c r="A8" s="19" t="s">
        <v>512</v>
      </c>
      <c r="B8" s="27">
        <v>44392</v>
      </c>
      <c r="C8" s="19" t="s">
        <v>513</v>
      </c>
      <c r="D8" s="11" t="s">
        <v>6142</v>
      </c>
      <c r="E8" s="19">
        <v>2</v>
      </c>
      <c r="F8" s="19" t="s">
        <v>514</v>
      </c>
      <c r="G8" s="19" t="s">
        <v>6223</v>
      </c>
      <c r="H8" s="11" t="s">
        <v>318</v>
      </c>
      <c r="I8" s="11" t="s">
        <v>6192</v>
      </c>
      <c r="J8" s="11" t="s">
        <v>6186</v>
      </c>
      <c r="K8" s="28">
        <v>2.5</v>
      </c>
      <c r="L8" s="29">
        <v>27.484999999999996</v>
      </c>
      <c r="M8" s="29">
        <v>54.969999999999992</v>
      </c>
      <c r="N8" s="11" t="s">
        <v>6219</v>
      </c>
      <c r="O8" s="11" t="s">
        <v>6222</v>
      </c>
      <c r="P8" s="11" t="s">
        <v>6191</v>
      </c>
    </row>
    <row r="9" spans="1:16" x14ac:dyDescent="0.35">
      <c r="A9" s="2" t="s">
        <v>519</v>
      </c>
      <c r="B9" s="3">
        <v>44412</v>
      </c>
      <c r="C9" s="2" t="s">
        <v>520</v>
      </c>
      <c r="D9" t="s">
        <v>6143</v>
      </c>
      <c r="E9" s="2">
        <v>3</v>
      </c>
      <c r="F9" s="2" t="s">
        <v>521</v>
      </c>
      <c r="G9" s="2" t="s">
        <v>6223</v>
      </c>
      <c r="H9" t="s">
        <v>19</v>
      </c>
      <c r="I9" t="s">
        <v>6195</v>
      </c>
      <c r="J9" t="s">
        <v>6187</v>
      </c>
      <c r="K9" s="4">
        <v>1</v>
      </c>
      <c r="L9" s="5">
        <v>12.95</v>
      </c>
      <c r="M9" s="5">
        <v>38.849999999999994</v>
      </c>
      <c r="N9" t="s">
        <v>6218</v>
      </c>
      <c r="O9" t="s">
        <v>6224</v>
      </c>
      <c r="P9" t="s">
        <v>6191</v>
      </c>
    </row>
    <row r="10" spans="1:16" x14ac:dyDescent="0.35">
      <c r="A10" s="19" t="s">
        <v>524</v>
      </c>
      <c r="B10" s="27">
        <v>44582</v>
      </c>
      <c r="C10" s="19" t="s">
        <v>525</v>
      </c>
      <c r="D10" s="11" t="s">
        <v>6144</v>
      </c>
      <c r="E10" s="19">
        <v>3</v>
      </c>
      <c r="F10" s="19" t="s">
        <v>526</v>
      </c>
      <c r="G10" s="19" t="s">
        <v>527</v>
      </c>
      <c r="H10" s="11" t="s">
        <v>19</v>
      </c>
      <c r="I10" s="11" t="s">
        <v>6194</v>
      </c>
      <c r="J10" s="11" t="s">
        <v>6187</v>
      </c>
      <c r="K10" s="28">
        <v>0.5</v>
      </c>
      <c r="L10" s="29">
        <v>7.29</v>
      </c>
      <c r="M10" s="29">
        <v>21.87</v>
      </c>
      <c r="N10" s="11" t="s">
        <v>6217</v>
      </c>
      <c r="O10" s="11" t="s">
        <v>6224</v>
      </c>
      <c r="P10" s="11" t="s">
        <v>6190</v>
      </c>
    </row>
    <row r="11" spans="1:16" x14ac:dyDescent="0.35">
      <c r="A11" s="2" t="s">
        <v>530</v>
      </c>
      <c r="B11" s="3">
        <v>44701</v>
      </c>
      <c r="C11" s="2" t="s">
        <v>531</v>
      </c>
      <c r="D11" t="s">
        <v>6145</v>
      </c>
      <c r="E11" s="2">
        <v>1</v>
      </c>
      <c r="F11" s="2" t="s">
        <v>532</v>
      </c>
      <c r="G11" s="2" t="s">
        <v>6223</v>
      </c>
      <c r="H11" t="s">
        <v>318</v>
      </c>
      <c r="I11" t="s">
        <v>6195</v>
      </c>
      <c r="J11" t="s">
        <v>6186</v>
      </c>
      <c r="K11" s="4">
        <v>0.2</v>
      </c>
      <c r="L11" s="5">
        <v>4.7549999999999999</v>
      </c>
      <c r="M11" s="5">
        <v>4.7549999999999999</v>
      </c>
      <c r="N11" t="s">
        <v>6218</v>
      </c>
      <c r="O11" t="s">
        <v>6222</v>
      </c>
      <c r="P11" t="s">
        <v>6190</v>
      </c>
    </row>
    <row r="12" spans="1:16" x14ac:dyDescent="0.35">
      <c r="A12" s="19" t="s">
        <v>535</v>
      </c>
      <c r="B12" s="27">
        <v>43467</v>
      </c>
      <c r="C12" s="19" t="s">
        <v>536</v>
      </c>
      <c r="D12" s="11" t="s">
        <v>6146</v>
      </c>
      <c r="E12" s="19">
        <v>3</v>
      </c>
      <c r="F12" s="19" t="s">
        <v>537</v>
      </c>
      <c r="G12" s="19" t="s">
        <v>538</v>
      </c>
      <c r="H12" s="11" t="s">
        <v>19</v>
      </c>
      <c r="I12" s="11" t="s">
        <v>6192</v>
      </c>
      <c r="J12" s="11" t="s">
        <v>6188</v>
      </c>
      <c r="K12" s="28">
        <v>0.5</v>
      </c>
      <c r="L12" s="29">
        <v>5.97</v>
      </c>
      <c r="M12" s="29">
        <v>17.91</v>
      </c>
      <c r="N12" s="11" t="s">
        <v>6219</v>
      </c>
      <c r="O12" s="11" t="s">
        <v>6221</v>
      </c>
      <c r="P12" s="11" t="s">
        <v>6191</v>
      </c>
    </row>
    <row r="13" spans="1:16" x14ac:dyDescent="0.35">
      <c r="A13" s="2" t="s">
        <v>541</v>
      </c>
      <c r="B13" s="3">
        <v>43713</v>
      </c>
      <c r="C13" s="2" t="s">
        <v>542</v>
      </c>
      <c r="D13" t="s">
        <v>6146</v>
      </c>
      <c r="E13" s="2">
        <v>1</v>
      </c>
      <c r="F13" s="2" t="s">
        <v>543</v>
      </c>
      <c r="G13" s="2" t="s">
        <v>544</v>
      </c>
      <c r="H13" t="s">
        <v>19</v>
      </c>
      <c r="I13" t="s">
        <v>6192</v>
      </c>
      <c r="J13" t="s">
        <v>6188</v>
      </c>
      <c r="K13" s="4">
        <v>0.5</v>
      </c>
      <c r="L13" s="5">
        <v>5.97</v>
      </c>
      <c r="M13" s="5">
        <v>5.97</v>
      </c>
      <c r="N13" t="s">
        <v>6219</v>
      </c>
      <c r="O13" t="s">
        <v>6221</v>
      </c>
      <c r="P13" t="s">
        <v>6191</v>
      </c>
    </row>
    <row r="14" spans="1:16" x14ac:dyDescent="0.35">
      <c r="A14" s="19" t="s">
        <v>547</v>
      </c>
      <c r="B14" s="27">
        <v>44263</v>
      </c>
      <c r="C14" s="19" t="s">
        <v>548</v>
      </c>
      <c r="D14" s="11" t="s">
        <v>6147</v>
      </c>
      <c r="E14" s="19">
        <v>4</v>
      </c>
      <c r="F14" s="19" t="s">
        <v>549</v>
      </c>
      <c r="G14" s="19" t="s">
        <v>550</v>
      </c>
      <c r="H14" s="11" t="s">
        <v>19</v>
      </c>
      <c r="I14" s="11" t="s">
        <v>6193</v>
      </c>
      <c r="J14" s="11" t="s">
        <v>6187</v>
      </c>
      <c r="K14" s="28">
        <v>1</v>
      </c>
      <c r="L14" s="29">
        <v>9.9499999999999993</v>
      </c>
      <c r="M14" s="29">
        <v>39.799999999999997</v>
      </c>
      <c r="N14" s="11" t="s">
        <v>6216</v>
      </c>
      <c r="O14" s="11" t="s">
        <v>6224</v>
      </c>
      <c r="P14" s="11" t="s">
        <v>6191</v>
      </c>
    </row>
    <row r="15" spans="1:16" x14ac:dyDescent="0.35">
      <c r="A15" s="2" t="s">
        <v>553</v>
      </c>
      <c r="B15" s="3">
        <v>44132</v>
      </c>
      <c r="C15" s="2" t="s">
        <v>554</v>
      </c>
      <c r="D15" t="s">
        <v>6148</v>
      </c>
      <c r="E15" s="2">
        <v>5</v>
      </c>
      <c r="F15" s="2" t="s">
        <v>555</v>
      </c>
      <c r="G15" s="2" t="s">
        <v>556</v>
      </c>
      <c r="H15" t="s">
        <v>19</v>
      </c>
      <c r="I15" t="s">
        <v>6194</v>
      </c>
      <c r="J15" t="s">
        <v>6186</v>
      </c>
      <c r="K15" s="4">
        <v>2.5</v>
      </c>
      <c r="L15" s="5">
        <v>34.154999999999994</v>
      </c>
      <c r="M15" s="5">
        <v>170.77499999999998</v>
      </c>
      <c r="N15" t="s">
        <v>6217</v>
      </c>
      <c r="O15" t="s">
        <v>6222</v>
      </c>
      <c r="P15" t="s">
        <v>6190</v>
      </c>
    </row>
    <row r="16" spans="1:16" x14ac:dyDescent="0.35">
      <c r="A16" s="19" t="s">
        <v>559</v>
      </c>
      <c r="B16" s="27">
        <v>44744</v>
      </c>
      <c r="C16" s="19" t="s">
        <v>560</v>
      </c>
      <c r="D16" s="11" t="s">
        <v>6138</v>
      </c>
      <c r="E16" s="19">
        <v>5</v>
      </c>
      <c r="F16" s="19" t="s">
        <v>561</v>
      </c>
      <c r="G16" s="19" t="s">
        <v>562</v>
      </c>
      <c r="H16" s="11" t="s">
        <v>19</v>
      </c>
      <c r="I16" s="11" t="s">
        <v>6192</v>
      </c>
      <c r="J16" s="11" t="s">
        <v>6188</v>
      </c>
      <c r="K16" s="28">
        <v>1</v>
      </c>
      <c r="L16" s="29">
        <v>9.9499999999999993</v>
      </c>
      <c r="M16" s="29">
        <v>49.75</v>
      </c>
      <c r="N16" s="11" t="s">
        <v>6219</v>
      </c>
      <c r="O16" s="11" t="s">
        <v>6221</v>
      </c>
      <c r="P16" s="11" t="s">
        <v>6191</v>
      </c>
    </row>
    <row r="17" spans="1:16" x14ac:dyDescent="0.35">
      <c r="A17" s="2" t="s">
        <v>565</v>
      </c>
      <c r="B17" s="3">
        <v>43973</v>
      </c>
      <c r="C17" s="2" t="s">
        <v>566</v>
      </c>
      <c r="D17" t="s">
        <v>6149</v>
      </c>
      <c r="E17" s="2">
        <v>2</v>
      </c>
      <c r="F17" s="2" t="s">
        <v>567</v>
      </c>
      <c r="G17" s="2" t="s">
        <v>568</v>
      </c>
      <c r="H17" t="s">
        <v>19</v>
      </c>
      <c r="I17" t="s">
        <v>6192</v>
      </c>
      <c r="J17" t="s">
        <v>6187</v>
      </c>
      <c r="K17" s="4">
        <v>2.5</v>
      </c>
      <c r="L17" s="5">
        <v>20.584999999999997</v>
      </c>
      <c r="M17" s="5">
        <v>41.169999999999995</v>
      </c>
      <c r="N17" t="s">
        <v>6219</v>
      </c>
      <c r="O17" t="s">
        <v>6224</v>
      </c>
      <c r="P17" t="s">
        <v>6191</v>
      </c>
    </row>
    <row r="18" spans="1:16" x14ac:dyDescent="0.35">
      <c r="A18" s="19" t="s">
        <v>570</v>
      </c>
      <c r="B18" s="27">
        <v>44656</v>
      </c>
      <c r="C18" s="19" t="s">
        <v>571</v>
      </c>
      <c r="D18" s="11" t="s">
        <v>6150</v>
      </c>
      <c r="E18" s="19">
        <v>3</v>
      </c>
      <c r="F18" s="19" t="s">
        <v>572</v>
      </c>
      <c r="G18" s="19" t="s">
        <v>573</v>
      </c>
      <c r="H18" s="11" t="s">
        <v>19</v>
      </c>
      <c r="I18" s="11" t="s">
        <v>6195</v>
      </c>
      <c r="J18" s="11" t="s">
        <v>6187</v>
      </c>
      <c r="K18" s="28">
        <v>0.2</v>
      </c>
      <c r="L18" s="29">
        <v>3.8849999999999998</v>
      </c>
      <c r="M18" s="29">
        <v>11.654999999999999</v>
      </c>
      <c r="N18" s="11" t="s">
        <v>6218</v>
      </c>
      <c r="O18" s="11" t="s">
        <v>6224</v>
      </c>
      <c r="P18" s="11" t="s">
        <v>6190</v>
      </c>
    </row>
    <row r="19" spans="1:16" x14ac:dyDescent="0.35">
      <c r="A19" s="2" t="s">
        <v>576</v>
      </c>
      <c r="B19" s="3">
        <v>44719</v>
      </c>
      <c r="C19" s="2" t="s">
        <v>577</v>
      </c>
      <c r="D19" t="s">
        <v>6151</v>
      </c>
      <c r="E19" s="2">
        <v>5</v>
      </c>
      <c r="F19" s="2" t="s">
        <v>578</v>
      </c>
      <c r="G19" s="2" t="s">
        <v>579</v>
      </c>
      <c r="H19" t="s">
        <v>19</v>
      </c>
      <c r="I19" t="s">
        <v>6192</v>
      </c>
      <c r="J19" t="s">
        <v>6188</v>
      </c>
      <c r="K19" s="4">
        <v>2.5</v>
      </c>
      <c r="L19" s="5">
        <v>22.884999999999998</v>
      </c>
      <c r="M19" s="5">
        <v>114.42499999999998</v>
      </c>
      <c r="N19" t="s">
        <v>6219</v>
      </c>
      <c r="O19" t="s">
        <v>6221</v>
      </c>
      <c r="P19" t="s">
        <v>6191</v>
      </c>
    </row>
    <row r="20" spans="1:16" x14ac:dyDescent="0.35">
      <c r="A20" s="19" t="s">
        <v>581</v>
      </c>
      <c r="B20" s="27">
        <v>43544</v>
      </c>
      <c r="C20" s="19" t="s">
        <v>582</v>
      </c>
      <c r="D20" s="11" t="s">
        <v>6152</v>
      </c>
      <c r="E20" s="19">
        <v>6</v>
      </c>
      <c r="F20" s="19" t="s">
        <v>583</v>
      </c>
      <c r="G20" s="19" t="s">
        <v>584</v>
      </c>
      <c r="H20" s="11" t="s">
        <v>19</v>
      </c>
      <c r="I20" s="11" t="s">
        <v>6193</v>
      </c>
      <c r="J20" s="11" t="s">
        <v>6188</v>
      </c>
      <c r="K20" s="28">
        <v>0.2</v>
      </c>
      <c r="L20" s="29">
        <v>3.375</v>
      </c>
      <c r="M20" s="29">
        <v>20.25</v>
      </c>
      <c r="N20" s="11" t="s">
        <v>6216</v>
      </c>
      <c r="O20" s="11" t="s">
        <v>6221</v>
      </c>
      <c r="P20" s="11" t="s">
        <v>6191</v>
      </c>
    </row>
    <row r="21" spans="1:16" x14ac:dyDescent="0.35">
      <c r="A21" s="2" t="s">
        <v>587</v>
      </c>
      <c r="B21" s="3">
        <v>43757</v>
      </c>
      <c r="C21" s="2" t="s">
        <v>588</v>
      </c>
      <c r="D21" t="s">
        <v>6140</v>
      </c>
      <c r="E21" s="2">
        <v>6</v>
      </c>
      <c r="F21" s="2" t="s">
        <v>589</v>
      </c>
      <c r="G21" s="2" t="s">
        <v>590</v>
      </c>
      <c r="H21" t="s">
        <v>19</v>
      </c>
      <c r="I21" t="s">
        <v>6193</v>
      </c>
      <c r="J21" t="s">
        <v>6186</v>
      </c>
      <c r="K21" s="4">
        <v>1</v>
      </c>
      <c r="L21" s="5">
        <v>12.95</v>
      </c>
      <c r="M21" s="5">
        <v>77.699999999999989</v>
      </c>
      <c r="N21" t="s">
        <v>6216</v>
      </c>
      <c r="O21" t="s">
        <v>6222</v>
      </c>
      <c r="P21" t="s">
        <v>6191</v>
      </c>
    </row>
    <row r="22" spans="1:16" x14ac:dyDescent="0.35">
      <c r="A22" s="19" t="s">
        <v>593</v>
      </c>
      <c r="B22" s="27">
        <v>43629</v>
      </c>
      <c r="C22" s="19" t="s">
        <v>594</v>
      </c>
      <c r="D22" s="11" t="s">
        <v>6149</v>
      </c>
      <c r="E22" s="19">
        <v>4</v>
      </c>
      <c r="F22" s="19" t="s">
        <v>595</v>
      </c>
      <c r="G22" s="19" t="s">
        <v>596</v>
      </c>
      <c r="H22" s="11" t="s">
        <v>318</v>
      </c>
      <c r="I22" s="11" t="s">
        <v>6192</v>
      </c>
      <c r="J22" s="11" t="s">
        <v>6187</v>
      </c>
      <c r="K22" s="28">
        <v>2.5</v>
      </c>
      <c r="L22" s="29">
        <v>20.584999999999997</v>
      </c>
      <c r="M22" s="29">
        <v>82.339999999999989</v>
      </c>
      <c r="N22" s="11" t="s">
        <v>6219</v>
      </c>
      <c r="O22" s="11" t="s">
        <v>6224</v>
      </c>
      <c r="P22" s="11" t="s">
        <v>6190</v>
      </c>
    </row>
    <row r="23" spans="1:16" x14ac:dyDescent="0.35">
      <c r="A23" s="2" t="s">
        <v>598</v>
      </c>
      <c r="B23" s="3">
        <v>44169</v>
      </c>
      <c r="C23" s="2" t="s">
        <v>599</v>
      </c>
      <c r="D23" t="s">
        <v>6152</v>
      </c>
      <c r="E23" s="2">
        <v>5</v>
      </c>
      <c r="F23" s="2" t="s">
        <v>600</v>
      </c>
      <c r="G23" s="2" t="s">
        <v>601</v>
      </c>
      <c r="H23" t="s">
        <v>19</v>
      </c>
      <c r="I23" t="s">
        <v>6193</v>
      </c>
      <c r="J23" t="s">
        <v>6188</v>
      </c>
      <c r="K23" s="4">
        <v>0.2</v>
      </c>
      <c r="L23" s="5">
        <v>3.375</v>
      </c>
      <c r="M23" s="5">
        <v>16.875</v>
      </c>
      <c r="N23" t="s">
        <v>6216</v>
      </c>
      <c r="O23" t="s">
        <v>6221</v>
      </c>
      <c r="P23" t="s">
        <v>6190</v>
      </c>
    </row>
    <row r="24" spans="1:16" x14ac:dyDescent="0.35">
      <c r="A24" s="19" t="s">
        <v>598</v>
      </c>
      <c r="B24" s="27">
        <v>44169</v>
      </c>
      <c r="C24" s="19" t="s">
        <v>599</v>
      </c>
      <c r="D24" s="11" t="s">
        <v>6153</v>
      </c>
      <c r="E24" s="19">
        <v>4</v>
      </c>
      <c r="F24" s="19" t="s">
        <v>600</v>
      </c>
      <c r="G24" s="19" t="s">
        <v>601</v>
      </c>
      <c r="H24" s="11" t="s">
        <v>19</v>
      </c>
      <c r="I24" s="11" t="s">
        <v>6194</v>
      </c>
      <c r="J24" s="11" t="s">
        <v>6187</v>
      </c>
      <c r="K24" s="28">
        <v>0.2</v>
      </c>
      <c r="L24" s="29">
        <v>3.645</v>
      </c>
      <c r="M24" s="29">
        <v>14.58</v>
      </c>
      <c r="N24" s="11" t="s">
        <v>6217</v>
      </c>
      <c r="O24" s="11" t="s">
        <v>6224</v>
      </c>
      <c r="P24" s="11" t="s">
        <v>6190</v>
      </c>
    </row>
    <row r="25" spans="1:16" x14ac:dyDescent="0.35">
      <c r="A25" s="2" t="s">
        <v>608</v>
      </c>
      <c r="B25" s="3">
        <v>44169</v>
      </c>
      <c r="C25" s="2" t="s">
        <v>609</v>
      </c>
      <c r="D25" t="s">
        <v>6154</v>
      </c>
      <c r="E25" s="2">
        <v>6</v>
      </c>
      <c r="F25" s="2" t="s">
        <v>610</v>
      </c>
      <c r="G25" s="2" t="s">
        <v>611</v>
      </c>
      <c r="H25" t="s">
        <v>19</v>
      </c>
      <c r="I25" t="s">
        <v>6193</v>
      </c>
      <c r="J25" t="s">
        <v>6187</v>
      </c>
      <c r="K25" s="4">
        <v>0.2</v>
      </c>
      <c r="L25" s="5">
        <v>2.9849999999999999</v>
      </c>
      <c r="M25" s="5">
        <v>17.91</v>
      </c>
      <c r="N25" t="s">
        <v>6216</v>
      </c>
      <c r="O25" t="s">
        <v>6224</v>
      </c>
      <c r="P25" t="s">
        <v>6191</v>
      </c>
    </row>
    <row r="26" spans="1:16" x14ac:dyDescent="0.35">
      <c r="A26" s="19" t="s">
        <v>614</v>
      </c>
      <c r="B26" s="27">
        <v>44218</v>
      </c>
      <c r="C26" s="19" t="s">
        <v>615</v>
      </c>
      <c r="D26" s="11" t="s">
        <v>6151</v>
      </c>
      <c r="E26" s="19">
        <v>4</v>
      </c>
      <c r="F26" s="19" t="s">
        <v>616</v>
      </c>
      <c r="G26" s="19" t="s">
        <v>617</v>
      </c>
      <c r="H26" s="11" t="s">
        <v>19</v>
      </c>
      <c r="I26" s="11" t="s">
        <v>6192</v>
      </c>
      <c r="J26" s="11" t="s">
        <v>6188</v>
      </c>
      <c r="K26" s="28">
        <v>2.5</v>
      </c>
      <c r="L26" s="29">
        <v>22.884999999999998</v>
      </c>
      <c r="M26" s="29">
        <v>91.539999999999992</v>
      </c>
      <c r="N26" s="11" t="s">
        <v>6219</v>
      </c>
      <c r="O26" s="11" t="s">
        <v>6221</v>
      </c>
      <c r="P26" s="11" t="s">
        <v>6190</v>
      </c>
    </row>
    <row r="27" spans="1:16" x14ac:dyDescent="0.35">
      <c r="A27" s="2" t="s">
        <v>620</v>
      </c>
      <c r="B27" s="3">
        <v>44603</v>
      </c>
      <c r="C27" s="2" t="s">
        <v>621</v>
      </c>
      <c r="D27" t="s">
        <v>6154</v>
      </c>
      <c r="E27" s="2">
        <v>4</v>
      </c>
      <c r="F27" s="2" t="s">
        <v>622</v>
      </c>
      <c r="G27" s="2" t="s">
        <v>623</v>
      </c>
      <c r="H27" t="s">
        <v>19</v>
      </c>
      <c r="I27" t="s">
        <v>6193</v>
      </c>
      <c r="J27" t="s">
        <v>6187</v>
      </c>
      <c r="K27" s="4">
        <v>0.2</v>
      </c>
      <c r="L27" s="5">
        <v>2.9849999999999999</v>
      </c>
      <c r="M27" s="5">
        <v>11.94</v>
      </c>
      <c r="N27" t="s">
        <v>6216</v>
      </c>
      <c r="O27" t="s">
        <v>6224</v>
      </c>
      <c r="P27" t="s">
        <v>6190</v>
      </c>
    </row>
    <row r="28" spans="1:16" x14ac:dyDescent="0.35">
      <c r="A28" s="19" t="s">
        <v>626</v>
      </c>
      <c r="B28" s="27">
        <v>44454</v>
      </c>
      <c r="C28" s="19" t="s">
        <v>627</v>
      </c>
      <c r="D28" s="11" t="s">
        <v>6155</v>
      </c>
      <c r="E28" s="19">
        <v>1</v>
      </c>
      <c r="F28" s="19" t="s">
        <v>628</v>
      </c>
      <c r="G28" s="19" t="s">
        <v>629</v>
      </c>
      <c r="H28" s="11" t="s">
        <v>19</v>
      </c>
      <c r="I28" s="11" t="s">
        <v>6193</v>
      </c>
      <c r="J28" s="11" t="s">
        <v>6188</v>
      </c>
      <c r="K28" s="28">
        <v>1</v>
      </c>
      <c r="L28" s="29">
        <v>11.25</v>
      </c>
      <c r="M28" s="29">
        <v>11.25</v>
      </c>
      <c r="N28" s="11" t="s">
        <v>6216</v>
      </c>
      <c r="O28" s="11" t="s">
        <v>6221</v>
      </c>
      <c r="P28" s="11" t="s">
        <v>6191</v>
      </c>
    </row>
    <row r="29" spans="1:16" x14ac:dyDescent="0.35">
      <c r="A29" s="2" t="s">
        <v>632</v>
      </c>
      <c r="B29" s="3">
        <v>44128</v>
      </c>
      <c r="C29" s="2" t="s">
        <v>633</v>
      </c>
      <c r="D29" t="s">
        <v>6156</v>
      </c>
      <c r="E29" s="2">
        <v>3</v>
      </c>
      <c r="F29" s="2" t="s">
        <v>634</v>
      </c>
      <c r="G29" s="2" t="s">
        <v>6223</v>
      </c>
      <c r="H29" t="s">
        <v>19</v>
      </c>
      <c r="I29" t="s">
        <v>6194</v>
      </c>
      <c r="J29" t="s">
        <v>6188</v>
      </c>
      <c r="K29" s="4">
        <v>0.2</v>
      </c>
      <c r="L29" s="5">
        <v>4.125</v>
      </c>
      <c r="M29" s="5">
        <v>12.375</v>
      </c>
      <c r="N29" t="s">
        <v>6217</v>
      </c>
      <c r="O29" t="s">
        <v>6221</v>
      </c>
      <c r="P29" t="s">
        <v>6190</v>
      </c>
    </row>
    <row r="30" spans="1:16" x14ac:dyDescent="0.35">
      <c r="A30" s="19" t="s">
        <v>637</v>
      </c>
      <c r="B30" s="27">
        <v>43516</v>
      </c>
      <c r="C30" s="19" t="s">
        <v>638</v>
      </c>
      <c r="D30" s="11" t="s">
        <v>6157</v>
      </c>
      <c r="E30" s="19">
        <v>4</v>
      </c>
      <c r="F30" s="19" t="s">
        <v>639</v>
      </c>
      <c r="G30" s="19" t="s">
        <v>640</v>
      </c>
      <c r="H30" s="11" t="s">
        <v>19</v>
      </c>
      <c r="I30" s="11" t="s">
        <v>6193</v>
      </c>
      <c r="J30" s="11" t="s">
        <v>6188</v>
      </c>
      <c r="K30" s="28">
        <v>0.5</v>
      </c>
      <c r="L30" s="29">
        <v>6.75</v>
      </c>
      <c r="M30" s="29">
        <v>27</v>
      </c>
      <c r="N30" s="11" t="s">
        <v>6216</v>
      </c>
      <c r="O30" s="11" t="s">
        <v>6221</v>
      </c>
      <c r="P30" s="11" t="s">
        <v>6190</v>
      </c>
    </row>
    <row r="31" spans="1:16" x14ac:dyDescent="0.35">
      <c r="A31" s="2" t="s">
        <v>643</v>
      </c>
      <c r="B31" s="3">
        <v>43746</v>
      </c>
      <c r="C31" s="2" t="s">
        <v>644</v>
      </c>
      <c r="D31" t="s">
        <v>6152</v>
      </c>
      <c r="E31" s="2">
        <v>5</v>
      </c>
      <c r="F31" s="2" t="s">
        <v>645</v>
      </c>
      <c r="G31" s="2" t="s">
        <v>646</v>
      </c>
      <c r="H31" t="s">
        <v>318</v>
      </c>
      <c r="I31" t="s">
        <v>6193</v>
      </c>
      <c r="J31" t="s">
        <v>6188</v>
      </c>
      <c r="K31" s="4">
        <v>0.2</v>
      </c>
      <c r="L31" s="5">
        <v>3.375</v>
      </c>
      <c r="M31" s="5">
        <v>16.875</v>
      </c>
      <c r="N31" t="s">
        <v>6216</v>
      </c>
      <c r="O31" t="s">
        <v>6221</v>
      </c>
      <c r="P31" t="s">
        <v>6191</v>
      </c>
    </row>
    <row r="32" spans="1:16" x14ac:dyDescent="0.35">
      <c r="A32" s="19" t="s">
        <v>649</v>
      </c>
      <c r="B32" s="27">
        <v>44775</v>
      </c>
      <c r="C32" s="19" t="s">
        <v>650</v>
      </c>
      <c r="D32" s="11" t="s">
        <v>6158</v>
      </c>
      <c r="E32" s="19">
        <v>3</v>
      </c>
      <c r="F32" s="19" t="s">
        <v>651</v>
      </c>
      <c r="G32" s="19" t="s">
        <v>652</v>
      </c>
      <c r="H32" s="11" t="s">
        <v>318</v>
      </c>
      <c r="I32" s="11" t="s">
        <v>6193</v>
      </c>
      <c r="J32" s="11" t="s">
        <v>6187</v>
      </c>
      <c r="K32" s="28">
        <v>0.5</v>
      </c>
      <c r="L32" s="29">
        <v>5.97</v>
      </c>
      <c r="M32" s="29">
        <v>17.91</v>
      </c>
      <c r="N32" s="11" t="s">
        <v>6216</v>
      </c>
      <c r="O32" s="11" t="s">
        <v>6224</v>
      </c>
      <c r="P32" s="11" t="s">
        <v>6191</v>
      </c>
    </row>
    <row r="33" spans="1:16" x14ac:dyDescent="0.35">
      <c r="A33" s="2" t="s">
        <v>655</v>
      </c>
      <c r="B33" s="3">
        <v>43516</v>
      </c>
      <c r="C33" s="2" t="s">
        <v>656</v>
      </c>
      <c r="D33" t="s">
        <v>6147</v>
      </c>
      <c r="E33" s="2">
        <v>4</v>
      </c>
      <c r="F33" s="2" t="s">
        <v>657</v>
      </c>
      <c r="G33" s="2" t="s">
        <v>658</v>
      </c>
      <c r="H33" t="s">
        <v>318</v>
      </c>
      <c r="I33" t="s">
        <v>6193</v>
      </c>
      <c r="J33" t="s">
        <v>6187</v>
      </c>
      <c r="K33" s="4">
        <v>1</v>
      </c>
      <c r="L33" s="5">
        <v>9.9499999999999993</v>
      </c>
      <c r="M33" s="5">
        <v>39.799999999999997</v>
      </c>
      <c r="N33" t="s">
        <v>6216</v>
      </c>
      <c r="O33" t="s">
        <v>6224</v>
      </c>
      <c r="P33" t="s">
        <v>6190</v>
      </c>
    </row>
    <row r="34" spans="1:16" x14ac:dyDescent="0.35">
      <c r="A34" s="19" t="s">
        <v>661</v>
      </c>
      <c r="B34" s="27">
        <v>44464</v>
      </c>
      <c r="C34" s="19" t="s">
        <v>662</v>
      </c>
      <c r="D34" s="11" t="s">
        <v>6159</v>
      </c>
      <c r="E34" s="19">
        <v>5</v>
      </c>
      <c r="F34" s="19" t="s">
        <v>663</v>
      </c>
      <c r="G34" s="19" t="s">
        <v>6223</v>
      </c>
      <c r="H34" s="11" t="s">
        <v>19</v>
      </c>
      <c r="I34" s="11" t="s">
        <v>6195</v>
      </c>
      <c r="J34" s="11" t="s">
        <v>6188</v>
      </c>
      <c r="K34" s="28">
        <v>0.2</v>
      </c>
      <c r="L34" s="29">
        <v>4.3650000000000002</v>
      </c>
      <c r="M34" s="29">
        <v>21.825000000000003</v>
      </c>
      <c r="N34" s="11" t="s">
        <v>6218</v>
      </c>
      <c r="O34" s="11" t="s">
        <v>6221</v>
      </c>
      <c r="P34" s="11" t="s">
        <v>6191</v>
      </c>
    </row>
    <row r="35" spans="1:16" x14ac:dyDescent="0.35">
      <c r="A35" s="2" t="s">
        <v>661</v>
      </c>
      <c r="B35" s="3">
        <v>44464</v>
      </c>
      <c r="C35" s="2" t="s">
        <v>662</v>
      </c>
      <c r="D35" t="s">
        <v>6158</v>
      </c>
      <c r="E35" s="2">
        <v>6</v>
      </c>
      <c r="F35" s="2" t="s">
        <v>663</v>
      </c>
      <c r="G35" s="2" t="s">
        <v>6223</v>
      </c>
      <c r="H35" t="s">
        <v>19</v>
      </c>
      <c r="I35" t="s">
        <v>6193</v>
      </c>
      <c r="J35" t="s">
        <v>6187</v>
      </c>
      <c r="K35" s="4">
        <v>0.5</v>
      </c>
      <c r="L35" s="5">
        <v>5.97</v>
      </c>
      <c r="M35" s="5">
        <v>35.82</v>
      </c>
      <c r="N35" t="s">
        <v>6216</v>
      </c>
      <c r="O35" t="s">
        <v>6224</v>
      </c>
      <c r="P35" t="s">
        <v>6191</v>
      </c>
    </row>
    <row r="36" spans="1:16" x14ac:dyDescent="0.35">
      <c r="A36" s="19" t="s">
        <v>661</v>
      </c>
      <c r="B36" s="27">
        <v>44464</v>
      </c>
      <c r="C36" s="19" t="s">
        <v>662</v>
      </c>
      <c r="D36" s="11" t="s">
        <v>6160</v>
      </c>
      <c r="E36" s="19">
        <v>6</v>
      </c>
      <c r="F36" s="19" t="s">
        <v>663</v>
      </c>
      <c r="G36" s="19" t="s">
        <v>6223</v>
      </c>
      <c r="H36" s="11" t="s">
        <v>19</v>
      </c>
      <c r="I36" s="11" t="s">
        <v>6195</v>
      </c>
      <c r="J36" s="11" t="s">
        <v>6188</v>
      </c>
      <c r="K36" s="28">
        <v>0.5</v>
      </c>
      <c r="L36" s="29">
        <v>8.73</v>
      </c>
      <c r="M36" s="29">
        <v>52.38</v>
      </c>
      <c r="N36" s="11" t="s">
        <v>6218</v>
      </c>
      <c r="O36" s="11" t="s">
        <v>6221</v>
      </c>
      <c r="P36" s="11" t="s">
        <v>6191</v>
      </c>
    </row>
    <row r="37" spans="1:16" x14ac:dyDescent="0.35">
      <c r="A37" s="2" t="s">
        <v>676</v>
      </c>
      <c r="B37" s="3">
        <v>44394</v>
      </c>
      <c r="C37" s="2" t="s">
        <v>677</v>
      </c>
      <c r="D37" t="s">
        <v>6145</v>
      </c>
      <c r="E37" s="2">
        <v>5</v>
      </c>
      <c r="F37" s="2" t="s">
        <v>678</v>
      </c>
      <c r="G37" s="2" t="s">
        <v>679</v>
      </c>
      <c r="H37" t="s">
        <v>19</v>
      </c>
      <c r="I37" t="s">
        <v>6195</v>
      </c>
      <c r="J37" t="s">
        <v>6186</v>
      </c>
      <c r="K37" s="4">
        <v>0.2</v>
      </c>
      <c r="L37" s="5">
        <v>4.7549999999999999</v>
      </c>
      <c r="M37" s="5">
        <v>23.774999999999999</v>
      </c>
      <c r="N37" t="s">
        <v>6218</v>
      </c>
      <c r="O37" t="s">
        <v>6222</v>
      </c>
      <c r="P37" t="s">
        <v>6191</v>
      </c>
    </row>
    <row r="38" spans="1:16" x14ac:dyDescent="0.35">
      <c r="A38" s="19" t="s">
        <v>681</v>
      </c>
      <c r="B38" s="27">
        <v>44011</v>
      </c>
      <c r="C38" s="19" t="s">
        <v>682</v>
      </c>
      <c r="D38" s="11" t="s">
        <v>6161</v>
      </c>
      <c r="E38" s="19">
        <v>6</v>
      </c>
      <c r="F38" s="19" t="s">
        <v>683</v>
      </c>
      <c r="G38" s="19" t="s">
        <v>684</v>
      </c>
      <c r="H38" s="11" t="s">
        <v>28</v>
      </c>
      <c r="I38" s="11" t="s">
        <v>6195</v>
      </c>
      <c r="J38" s="11" t="s">
        <v>6186</v>
      </c>
      <c r="K38" s="28">
        <v>0.5</v>
      </c>
      <c r="L38" s="29">
        <v>9.51</v>
      </c>
      <c r="M38" s="29">
        <v>57.06</v>
      </c>
      <c r="N38" s="11" t="s">
        <v>6218</v>
      </c>
      <c r="O38" s="11" t="s">
        <v>6222</v>
      </c>
      <c r="P38" s="11" t="s">
        <v>6190</v>
      </c>
    </row>
    <row r="39" spans="1:16" x14ac:dyDescent="0.35">
      <c r="A39" s="2" t="s">
        <v>687</v>
      </c>
      <c r="B39" s="3">
        <v>44348</v>
      </c>
      <c r="C39" s="2" t="s">
        <v>688</v>
      </c>
      <c r="D39" t="s">
        <v>6158</v>
      </c>
      <c r="E39" s="2">
        <v>6</v>
      </c>
      <c r="F39" s="2" t="s">
        <v>689</v>
      </c>
      <c r="G39" s="2" t="s">
        <v>690</v>
      </c>
      <c r="H39" t="s">
        <v>19</v>
      </c>
      <c r="I39" t="s">
        <v>6193</v>
      </c>
      <c r="J39" t="s">
        <v>6187</v>
      </c>
      <c r="K39" s="4">
        <v>0.5</v>
      </c>
      <c r="L39" s="5">
        <v>5.97</v>
      </c>
      <c r="M39" s="5">
        <v>35.82</v>
      </c>
      <c r="N39" t="s">
        <v>6216</v>
      </c>
      <c r="O39" t="s">
        <v>6224</v>
      </c>
      <c r="P39" t="s">
        <v>6191</v>
      </c>
    </row>
    <row r="40" spans="1:16" x14ac:dyDescent="0.35">
      <c r="A40" s="19" t="s">
        <v>693</v>
      </c>
      <c r="B40" s="27">
        <v>44233</v>
      </c>
      <c r="C40" s="19" t="s">
        <v>694</v>
      </c>
      <c r="D40" s="11" t="s">
        <v>6159</v>
      </c>
      <c r="E40" s="19">
        <v>2</v>
      </c>
      <c r="F40" s="19" t="s">
        <v>695</v>
      </c>
      <c r="G40" s="19" t="s">
        <v>696</v>
      </c>
      <c r="H40" s="11" t="s">
        <v>19</v>
      </c>
      <c r="I40" s="11" t="s">
        <v>6195</v>
      </c>
      <c r="J40" s="11" t="s">
        <v>6188</v>
      </c>
      <c r="K40" s="28">
        <v>0.2</v>
      </c>
      <c r="L40" s="29">
        <v>4.3650000000000002</v>
      </c>
      <c r="M40" s="29">
        <v>8.73</v>
      </c>
      <c r="N40" s="11" t="s">
        <v>6218</v>
      </c>
      <c r="O40" s="11" t="s">
        <v>6221</v>
      </c>
      <c r="P40" s="11" t="s">
        <v>6191</v>
      </c>
    </row>
    <row r="41" spans="1:16" x14ac:dyDescent="0.35">
      <c r="A41" s="2" t="s">
        <v>699</v>
      </c>
      <c r="B41" s="3">
        <v>43580</v>
      </c>
      <c r="C41" s="2" t="s">
        <v>700</v>
      </c>
      <c r="D41" t="s">
        <v>6161</v>
      </c>
      <c r="E41" s="2">
        <v>3</v>
      </c>
      <c r="F41" s="2" t="s">
        <v>701</v>
      </c>
      <c r="G41" s="2" t="s">
        <v>702</v>
      </c>
      <c r="H41" t="s">
        <v>19</v>
      </c>
      <c r="I41" t="s">
        <v>6195</v>
      </c>
      <c r="J41" t="s">
        <v>6186</v>
      </c>
      <c r="K41" s="4">
        <v>0.5</v>
      </c>
      <c r="L41" s="5">
        <v>9.51</v>
      </c>
      <c r="M41" s="5">
        <v>28.53</v>
      </c>
      <c r="N41" t="s">
        <v>6218</v>
      </c>
      <c r="O41" t="s">
        <v>6222</v>
      </c>
      <c r="P41" t="s">
        <v>6191</v>
      </c>
    </row>
    <row r="42" spans="1:16" x14ac:dyDescent="0.35">
      <c r="A42" s="19" t="s">
        <v>705</v>
      </c>
      <c r="B42" s="27">
        <v>43946</v>
      </c>
      <c r="C42" s="19" t="s">
        <v>706</v>
      </c>
      <c r="D42" s="11" t="s">
        <v>6151</v>
      </c>
      <c r="E42" s="19">
        <v>5</v>
      </c>
      <c r="F42" s="19" t="s">
        <v>707</v>
      </c>
      <c r="G42" s="19" t="s">
        <v>708</v>
      </c>
      <c r="H42" s="11" t="s">
        <v>19</v>
      </c>
      <c r="I42" s="11" t="s">
        <v>6192</v>
      </c>
      <c r="J42" s="11" t="s">
        <v>6188</v>
      </c>
      <c r="K42" s="28">
        <v>2.5</v>
      </c>
      <c r="L42" s="29">
        <v>22.884999999999998</v>
      </c>
      <c r="M42" s="29">
        <v>114.42499999999998</v>
      </c>
      <c r="N42" s="11" t="s">
        <v>6219</v>
      </c>
      <c r="O42" s="11" t="s">
        <v>6221</v>
      </c>
      <c r="P42" s="11" t="s">
        <v>6191</v>
      </c>
    </row>
    <row r="43" spans="1:16" x14ac:dyDescent="0.35">
      <c r="A43" s="2" t="s">
        <v>711</v>
      </c>
      <c r="B43" s="3">
        <v>44524</v>
      </c>
      <c r="C43" s="2" t="s">
        <v>712</v>
      </c>
      <c r="D43" t="s">
        <v>6138</v>
      </c>
      <c r="E43" s="2">
        <v>6</v>
      </c>
      <c r="F43" s="2" t="s">
        <v>713</v>
      </c>
      <c r="G43" s="2" t="s">
        <v>6223</v>
      </c>
      <c r="H43" t="s">
        <v>19</v>
      </c>
      <c r="I43" t="s">
        <v>6192</v>
      </c>
      <c r="J43" t="s">
        <v>6188</v>
      </c>
      <c r="K43" s="4">
        <v>1</v>
      </c>
      <c r="L43" s="5">
        <v>9.9499999999999993</v>
      </c>
      <c r="M43" s="5">
        <v>59.699999999999996</v>
      </c>
      <c r="N43" t="s">
        <v>6219</v>
      </c>
      <c r="O43" t="s">
        <v>6221</v>
      </c>
      <c r="P43" t="s">
        <v>6190</v>
      </c>
    </row>
    <row r="44" spans="1:16" x14ac:dyDescent="0.35">
      <c r="A44" s="19" t="s">
        <v>715</v>
      </c>
      <c r="B44" s="27">
        <v>44305</v>
      </c>
      <c r="C44" s="19" t="s">
        <v>716</v>
      </c>
      <c r="D44" s="11" t="s">
        <v>6162</v>
      </c>
      <c r="E44" s="19">
        <v>3</v>
      </c>
      <c r="F44" s="19" t="s">
        <v>717</v>
      </c>
      <c r="G44" s="19" t="s">
        <v>6223</v>
      </c>
      <c r="H44" s="11" t="s">
        <v>19</v>
      </c>
      <c r="I44" s="11" t="s">
        <v>6195</v>
      </c>
      <c r="J44" s="11" t="s">
        <v>6188</v>
      </c>
      <c r="K44" s="28">
        <v>1</v>
      </c>
      <c r="L44" s="29">
        <v>14.55</v>
      </c>
      <c r="M44" s="29">
        <v>43.650000000000006</v>
      </c>
      <c r="N44" s="11" t="s">
        <v>6218</v>
      </c>
      <c r="O44" s="11" t="s">
        <v>6221</v>
      </c>
      <c r="P44" s="11" t="s">
        <v>6191</v>
      </c>
    </row>
    <row r="45" spans="1:16" x14ac:dyDescent="0.35">
      <c r="A45" s="2" t="s">
        <v>720</v>
      </c>
      <c r="B45" s="3">
        <v>44749</v>
      </c>
      <c r="C45" s="2" t="s">
        <v>721</v>
      </c>
      <c r="D45" t="s">
        <v>6153</v>
      </c>
      <c r="E45" s="2">
        <v>2</v>
      </c>
      <c r="F45" s="2" t="s">
        <v>722</v>
      </c>
      <c r="G45" s="2" t="s">
        <v>723</v>
      </c>
      <c r="H45" t="s">
        <v>19</v>
      </c>
      <c r="I45" t="s">
        <v>6194</v>
      </c>
      <c r="J45" t="s">
        <v>6187</v>
      </c>
      <c r="K45" s="4">
        <v>0.2</v>
      </c>
      <c r="L45" s="5">
        <v>3.645</v>
      </c>
      <c r="M45" s="5">
        <v>7.29</v>
      </c>
      <c r="N45" t="s">
        <v>6217</v>
      </c>
      <c r="O45" t="s">
        <v>6224</v>
      </c>
      <c r="P45" t="s">
        <v>6190</v>
      </c>
    </row>
    <row r="46" spans="1:16" x14ac:dyDescent="0.35">
      <c r="A46" s="19" t="s">
        <v>726</v>
      </c>
      <c r="B46" s="27">
        <v>43607</v>
      </c>
      <c r="C46" s="19" t="s">
        <v>727</v>
      </c>
      <c r="D46" s="11" t="s">
        <v>6163</v>
      </c>
      <c r="E46" s="19">
        <v>3</v>
      </c>
      <c r="F46" s="19" t="s">
        <v>728</v>
      </c>
      <c r="G46" s="19" t="s">
        <v>729</v>
      </c>
      <c r="H46" s="11" t="s">
        <v>19</v>
      </c>
      <c r="I46" s="11" t="s">
        <v>6192</v>
      </c>
      <c r="J46" s="11" t="s">
        <v>6187</v>
      </c>
      <c r="K46" s="28">
        <v>0.2</v>
      </c>
      <c r="L46" s="29">
        <v>2.6849999999999996</v>
      </c>
      <c r="M46" s="29">
        <v>8.0549999999999997</v>
      </c>
      <c r="N46" s="11" t="s">
        <v>6219</v>
      </c>
      <c r="O46" s="11" t="s">
        <v>6224</v>
      </c>
      <c r="P46" s="11" t="s">
        <v>6190</v>
      </c>
    </row>
    <row r="47" spans="1:16" x14ac:dyDescent="0.35">
      <c r="A47" s="2" t="s">
        <v>733</v>
      </c>
      <c r="B47" s="3">
        <v>44473</v>
      </c>
      <c r="C47" s="2" t="s">
        <v>734</v>
      </c>
      <c r="D47" t="s">
        <v>6164</v>
      </c>
      <c r="E47" s="2">
        <v>2</v>
      </c>
      <c r="F47" s="2" t="s">
        <v>735</v>
      </c>
      <c r="G47" s="2" t="s">
        <v>6223</v>
      </c>
      <c r="H47" t="s">
        <v>19</v>
      </c>
      <c r="I47" t="s">
        <v>6195</v>
      </c>
      <c r="J47" t="s">
        <v>6186</v>
      </c>
      <c r="K47" s="4">
        <v>2.5</v>
      </c>
      <c r="L47" s="5">
        <v>36.454999999999998</v>
      </c>
      <c r="M47" s="5">
        <v>72.91</v>
      </c>
      <c r="N47" t="s">
        <v>6218</v>
      </c>
      <c r="O47" t="s">
        <v>6222</v>
      </c>
      <c r="P47" t="s">
        <v>6191</v>
      </c>
    </row>
    <row r="48" spans="1:16" x14ac:dyDescent="0.35">
      <c r="A48" s="19" t="s">
        <v>738</v>
      </c>
      <c r="B48" s="27">
        <v>43932</v>
      </c>
      <c r="C48" s="19" t="s">
        <v>739</v>
      </c>
      <c r="D48" s="11" t="s">
        <v>6139</v>
      </c>
      <c r="E48" s="19">
        <v>2</v>
      </c>
      <c r="F48" s="19" t="s">
        <v>740</v>
      </c>
      <c r="G48" s="19" t="s">
        <v>741</v>
      </c>
      <c r="H48" s="11" t="s">
        <v>19</v>
      </c>
      <c r="I48" s="11" t="s">
        <v>6194</v>
      </c>
      <c r="J48" s="11" t="s">
        <v>6188</v>
      </c>
      <c r="K48" s="28">
        <v>0.5</v>
      </c>
      <c r="L48" s="29">
        <v>8.25</v>
      </c>
      <c r="M48" s="29">
        <v>16.5</v>
      </c>
      <c r="N48" s="11" t="s">
        <v>6217</v>
      </c>
      <c r="O48" s="11" t="s">
        <v>6221</v>
      </c>
      <c r="P48" s="11" t="s">
        <v>6190</v>
      </c>
    </row>
    <row r="49" spans="1:16" x14ac:dyDescent="0.35">
      <c r="A49" s="2" t="s">
        <v>744</v>
      </c>
      <c r="B49" s="3">
        <v>44592</v>
      </c>
      <c r="C49" s="2" t="s">
        <v>745</v>
      </c>
      <c r="D49" t="s">
        <v>6165</v>
      </c>
      <c r="E49" s="2">
        <v>6</v>
      </c>
      <c r="F49" s="2" t="s">
        <v>746</v>
      </c>
      <c r="G49" s="2" t="s">
        <v>747</v>
      </c>
      <c r="H49" t="s">
        <v>19</v>
      </c>
      <c r="I49" t="s">
        <v>6195</v>
      </c>
      <c r="J49" t="s">
        <v>6187</v>
      </c>
      <c r="K49" s="4">
        <v>2.5</v>
      </c>
      <c r="L49" s="5">
        <v>29.784999999999997</v>
      </c>
      <c r="M49" s="5">
        <v>178.70999999999998</v>
      </c>
      <c r="N49" t="s">
        <v>6218</v>
      </c>
      <c r="O49" t="s">
        <v>6224</v>
      </c>
      <c r="P49" t="s">
        <v>6191</v>
      </c>
    </row>
    <row r="50" spans="1:16" x14ac:dyDescent="0.35">
      <c r="A50" s="19" t="s">
        <v>750</v>
      </c>
      <c r="B50" s="27">
        <v>43776</v>
      </c>
      <c r="C50" s="19" t="s">
        <v>751</v>
      </c>
      <c r="D50" s="11" t="s">
        <v>6166</v>
      </c>
      <c r="E50" s="19">
        <v>2</v>
      </c>
      <c r="F50" s="19" t="s">
        <v>752</v>
      </c>
      <c r="G50" s="19" t="s">
        <v>6223</v>
      </c>
      <c r="H50" s="11" t="s">
        <v>19</v>
      </c>
      <c r="I50" s="11" t="s">
        <v>6194</v>
      </c>
      <c r="J50" s="11" t="s">
        <v>6188</v>
      </c>
      <c r="K50" s="28">
        <v>2.5</v>
      </c>
      <c r="L50" s="29">
        <v>31.624999999999996</v>
      </c>
      <c r="M50" s="29">
        <v>63.249999999999993</v>
      </c>
      <c r="N50" s="11" t="s">
        <v>6217</v>
      </c>
      <c r="O50" s="11" t="s">
        <v>6221</v>
      </c>
      <c r="P50" s="11" t="s">
        <v>6190</v>
      </c>
    </row>
    <row r="51" spans="1:16" x14ac:dyDescent="0.35">
      <c r="A51" s="2" t="s">
        <v>755</v>
      </c>
      <c r="B51" s="3">
        <v>43644</v>
      </c>
      <c r="C51" s="2" t="s">
        <v>756</v>
      </c>
      <c r="D51" t="s">
        <v>6167</v>
      </c>
      <c r="E51" s="2">
        <v>2</v>
      </c>
      <c r="F51" s="2" t="s">
        <v>757</v>
      </c>
      <c r="G51" s="2" t="s">
        <v>758</v>
      </c>
      <c r="H51" t="s">
        <v>19</v>
      </c>
      <c r="I51" t="s">
        <v>6193</v>
      </c>
      <c r="J51" t="s">
        <v>6186</v>
      </c>
      <c r="K51" s="4">
        <v>0.2</v>
      </c>
      <c r="L51" s="5">
        <v>3.8849999999999998</v>
      </c>
      <c r="M51" s="5">
        <v>7.77</v>
      </c>
      <c r="N51" t="s">
        <v>6216</v>
      </c>
      <c r="O51" t="s">
        <v>6222</v>
      </c>
      <c r="P51" t="s">
        <v>6190</v>
      </c>
    </row>
    <row r="52" spans="1:16" x14ac:dyDescent="0.35">
      <c r="A52" s="19" t="s">
        <v>761</v>
      </c>
      <c r="B52" s="27">
        <v>44085</v>
      </c>
      <c r="C52" s="19" t="s">
        <v>762</v>
      </c>
      <c r="D52" s="11" t="s">
        <v>6168</v>
      </c>
      <c r="E52" s="19">
        <v>4</v>
      </c>
      <c r="F52" s="19" t="s">
        <v>763</v>
      </c>
      <c r="G52" s="19" t="s">
        <v>764</v>
      </c>
      <c r="H52" s="11" t="s">
        <v>19</v>
      </c>
      <c r="I52" s="11" t="s">
        <v>6193</v>
      </c>
      <c r="J52" s="11" t="s">
        <v>6187</v>
      </c>
      <c r="K52" s="28">
        <v>2.5</v>
      </c>
      <c r="L52" s="29">
        <v>22.884999999999998</v>
      </c>
      <c r="M52" s="29">
        <v>91.539999999999992</v>
      </c>
      <c r="N52" s="11" t="s">
        <v>6216</v>
      </c>
      <c r="O52" s="11" t="s">
        <v>6224</v>
      </c>
      <c r="P52" s="11" t="s">
        <v>6191</v>
      </c>
    </row>
    <row r="53" spans="1:16" x14ac:dyDescent="0.35">
      <c r="A53" s="2" t="s">
        <v>766</v>
      </c>
      <c r="B53" s="3">
        <v>44790</v>
      </c>
      <c r="C53" s="2" t="s">
        <v>767</v>
      </c>
      <c r="D53" t="s">
        <v>6140</v>
      </c>
      <c r="E53" s="2">
        <v>3</v>
      </c>
      <c r="F53" s="2" t="s">
        <v>768</v>
      </c>
      <c r="G53" s="2" t="s">
        <v>769</v>
      </c>
      <c r="H53" t="s">
        <v>19</v>
      </c>
      <c r="I53" t="s">
        <v>6193</v>
      </c>
      <c r="J53" t="s">
        <v>6186</v>
      </c>
      <c r="K53" s="4">
        <v>1</v>
      </c>
      <c r="L53" s="5">
        <v>12.95</v>
      </c>
      <c r="M53" s="5">
        <v>38.849999999999994</v>
      </c>
      <c r="N53" t="s">
        <v>6216</v>
      </c>
      <c r="O53" t="s">
        <v>6222</v>
      </c>
      <c r="P53" t="s">
        <v>6191</v>
      </c>
    </row>
    <row r="54" spans="1:16" x14ac:dyDescent="0.35">
      <c r="A54" s="19" t="s">
        <v>772</v>
      </c>
      <c r="B54" s="27">
        <v>44792</v>
      </c>
      <c r="C54" s="19" t="s">
        <v>773</v>
      </c>
      <c r="D54" s="11" t="s">
        <v>6169</v>
      </c>
      <c r="E54" s="19">
        <v>2</v>
      </c>
      <c r="F54" s="19" t="s">
        <v>774</v>
      </c>
      <c r="G54" s="19" t="s">
        <v>775</v>
      </c>
      <c r="H54" s="11" t="s">
        <v>19</v>
      </c>
      <c r="I54" s="11" t="s">
        <v>6195</v>
      </c>
      <c r="J54" s="11" t="s">
        <v>6187</v>
      </c>
      <c r="K54" s="28">
        <v>0.5</v>
      </c>
      <c r="L54" s="29">
        <v>7.77</v>
      </c>
      <c r="M54" s="29">
        <v>15.54</v>
      </c>
      <c r="N54" s="11" t="s">
        <v>6218</v>
      </c>
      <c r="O54" s="11" t="s">
        <v>6224</v>
      </c>
      <c r="P54" s="11" t="s">
        <v>6191</v>
      </c>
    </row>
    <row r="55" spans="1:16" x14ac:dyDescent="0.35">
      <c r="A55" s="2" t="s">
        <v>778</v>
      </c>
      <c r="B55" s="3">
        <v>43600</v>
      </c>
      <c r="C55" s="2" t="s">
        <v>779</v>
      </c>
      <c r="D55" t="s">
        <v>6164</v>
      </c>
      <c r="E55" s="2">
        <v>4</v>
      </c>
      <c r="F55" s="2" t="s">
        <v>780</v>
      </c>
      <c r="G55" s="2" t="s">
        <v>781</v>
      </c>
      <c r="H55" t="s">
        <v>318</v>
      </c>
      <c r="I55" t="s">
        <v>6195</v>
      </c>
      <c r="J55" t="s">
        <v>6186</v>
      </c>
      <c r="K55" s="4">
        <v>2.5</v>
      </c>
      <c r="L55" s="5">
        <v>36.454999999999998</v>
      </c>
      <c r="M55" s="5">
        <v>145.82</v>
      </c>
      <c r="N55" t="s">
        <v>6218</v>
      </c>
      <c r="O55" t="s">
        <v>6222</v>
      </c>
      <c r="P55" t="s">
        <v>6190</v>
      </c>
    </row>
    <row r="56" spans="1:16" x14ac:dyDescent="0.35">
      <c r="A56" s="19" t="s">
        <v>784</v>
      </c>
      <c r="B56" s="27">
        <v>43719</v>
      </c>
      <c r="C56" s="19" t="s">
        <v>785</v>
      </c>
      <c r="D56" s="11" t="s">
        <v>6146</v>
      </c>
      <c r="E56" s="19">
        <v>5</v>
      </c>
      <c r="F56" s="19" t="s">
        <v>786</v>
      </c>
      <c r="G56" s="19" t="s">
        <v>787</v>
      </c>
      <c r="H56" s="11" t="s">
        <v>28</v>
      </c>
      <c r="I56" s="11" t="s">
        <v>6192</v>
      </c>
      <c r="J56" s="11" t="s">
        <v>6188</v>
      </c>
      <c r="K56" s="28">
        <v>0.5</v>
      </c>
      <c r="L56" s="29">
        <v>5.97</v>
      </c>
      <c r="M56" s="29">
        <v>29.849999999999998</v>
      </c>
      <c r="N56" s="11" t="s">
        <v>6219</v>
      </c>
      <c r="O56" s="11" t="s">
        <v>6221</v>
      </c>
      <c r="P56" s="11" t="s">
        <v>6191</v>
      </c>
    </row>
    <row r="57" spans="1:16" x14ac:dyDescent="0.35">
      <c r="A57" s="2" t="s">
        <v>784</v>
      </c>
      <c r="B57" s="3">
        <v>43719</v>
      </c>
      <c r="C57" s="2" t="s">
        <v>785</v>
      </c>
      <c r="D57" t="s">
        <v>6164</v>
      </c>
      <c r="E57" s="2">
        <v>2</v>
      </c>
      <c r="F57" s="2" t="s">
        <v>786</v>
      </c>
      <c r="G57" s="2" t="s">
        <v>787</v>
      </c>
      <c r="H57" t="s">
        <v>28</v>
      </c>
      <c r="I57" t="s">
        <v>6195</v>
      </c>
      <c r="J57" t="s">
        <v>6186</v>
      </c>
      <c r="K57" s="4">
        <v>2.5</v>
      </c>
      <c r="L57" s="5">
        <v>36.454999999999998</v>
      </c>
      <c r="M57" s="5">
        <v>72.91</v>
      </c>
      <c r="N57" t="s">
        <v>6218</v>
      </c>
      <c r="O57" t="s">
        <v>6222</v>
      </c>
      <c r="P57" t="s">
        <v>6191</v>
      </c>
    </row>
    <row r="58" spans="1:16" x14ac:dyDescent="0.35">
      <c r="A58" s="19" t="s">
        <v>794</v>
      </c>
      <c r="B58" s="27">
        <v>44271</v>
      </c>
      <c r="C58" s="19" t="s">
        <v>795</v>
      </c>
      <c r="D58" s="11" t="s">
        <v>6162</v>
      </c>
      <c r="E58" s="19">
        <v>5</v>
      </c>
      <c r="F58" s="19" t="s">
        <v>796</v>
      </c>
      <c r="G58" s="19" t="s">
        <v>797</v>
      </c>
      <c r="H58" s="11" t="s">
        <v>19</v>
      </c>
      <c r="I58" s="11" t="s">
        <v>6195</v>
      </c>
      <c r="J58" s="11" t="s">
        <v>6188</v>
      </c>
      <c r="K58" s="28">
        <v>1</v>
      </c>
      <c r="L58" s="29">
        <v>14.55</v>
      </c>
      <c r="M58" s="29">
        <v>72.75</v>
      </c>
      <c r="N58" s="11" t="s">
        <v>6218</v>
      </c>
      <c r="O58" s="11" t="s">
        <v>6221</v>
      </c>
      <c r="P58" s="11" t="s">
        <v>6191</v>
      </c>
    </row>
    <row r="59" spans="1:16" x14ac:dyDescent="0.35">
      <c r="A59" s="2" t="s">
        <v>800</v>
      </c>
      <c r="B59" s="3">
        <v>44168</v>
      </c>
      <c r="C59" s="2" t="s">
        <v>801</v>
      </c>
      <c r="D59" t="s">
        <v>6170</v>
      </c>
      <c r="E59" s="2">
        <v>3</v>
      </c>
      <c r="F59" s="2" t="s">
        <v>802</v>
      </c>
      <c r="G59" s="2" t="s">
        <v>6223</v>
      </c>
      <c r="H59" t="s">
        <v>19</v>
      </c>
      <c r="I59" t="s">
        <v>6195</v>
      </c>
      <c r="J59" t="s">
        <v>6186</v>
      </c>
      <c r="K59" s="4">
        <v>1</v>
      </c>
      <c r="L59" s="5">
        <v>15.85</v>
      </c>
      <c r="M59" s="5">
        <v>47.55</v>
      </c>
      <c r="N59" t="s">
        <v>6218</v>
      </c>
      <c r="O59" t="s">
        <v>6222</v>
      </c>
      <c r="P59" t="s">
        <v>6191</v>
      </c>
    </row>
    <row r="60" spans="1:16" x14ac:dyDescent="0.35">
      <c r="A60" s="19" t="s">
        <v>805</v>
      </c>
      <c r="B60" s="27">
        <v>43857</v>
      </c>
      <c r="C60" s="19" t="s">
        <v>806</v>
      </c>
      <c r="D60" s="11" t="s">
        <v>6153</v>
      </c>
      <c r="E60" s="19">
        <v>3</v>
      </c>
      <c r="F60" s="19" t="s">
        <v>807</v>
      </c>
      <c r="G60" s="19" t="s">
        <v>808</v>
      </c>
      <c r="H60" s="11" t="s">
        <v>19</v>
      </c>
      <c r="I60" s="11" t="s">
        <v>6194</v>
      </c>
      <c r="J60" s="11" t="s">
        <v>6187</v>
      </c>
      <c r="K60" s="28">
        <v>0.2</v>
      </c>
      <c r="L60" s="29">
        <v>3.645</v>
      </c>
      <c r="M60" s="29">
        <v>10.935</v>
      </c>
      <c r="N60" s="11" t="s">
        <v>6217</v>
      </c>
      <c r="O60" s="11" t="s">
        <v>6224</v>
      </c>
      <c r="P60" s="11" t="s">
        <v>6190</v>
      </c>
    </row>
    <row r="61" spans="1:16" x14ac:dyDescent="0.35">
      <c r="A61" s="2" t="s">
        <v>811</v>
      </c>
      <c r="B61" s="3">
        <v>44759</v>
      </c>
      <c r="C61" s="2" t="s">
        <v>812</v>
      </c>
      <c r="D61" t="s">
        <v>6171</v>
      </c>
      <c r="E61" s="2">
        <v>4</v>
      </c>
      <c r="F61" s="2" t="s">
        <v>813</v>
      </c>
      <c r="G61" s="2" t="s">
        <v>814</v>
      </c>
      <c r="H61" t="s">
        <v>19</v>
      </c>
      <c r="I61" t="s">
        <v>6194</v>
      </c>
      <c r="J61" t="s">
        <v>6186</v>
      </c>
      <c r="K61" s="4">
        <v>1</v>
      </c>
      <c r="L61" s="5">
        <v>14.85</v>
      </c>
      <c r="M61" s="5">
        <v>59.4</v>
      </c>
      <c r="N61" t="s">
        <v>6217</v>
      </c>
      <c r="O61" t="s">
        <v>6222</v>
      </c>
      <c r="P61" t="s">
        <v>6191</v>
      </c>
    </row>
    <row r="62" spans="1:16" x14ac:dyDescent="0.35">
      <c r="A62" s="19" t="s">
        <v>817</v>
      </c>
      <c r="B62" s="27">
        <v>44624</v>
      </c>
      <c r="C62" s="19" t="s">
        <v>818</v>
      </c>
      <c r="D62" s="11" t="s">
        <v>6165</v>
      </c>
      <c r="E62" s="19">
        <v>3</v>
      </c>
      <c r="F62" s="19" t="s">
        <v>819</v>
      </c>
      <c r="G62" s="19" t="s">
        <v>6223</v>
      </c>
      <c r="H62" s="11" t="s">
        <v>19</v>
      </c>
      <c r="I62" s="11" t="s">
        <v>6195</v>
      </c>
      <c r="J62" s="11" t="s">
        <v>6187</v>
      </c>
      <c r="K62" s="28">
        <v>2.5</v>
      </c>
      <c r="L62" s="29">
        <v>29.784999999999997</v>
      </c>
      <c r="M62" s="29">
        <v>89.35499999999999</v>
      </c>
      <c r="N62" s="11" t="s">
        <v>6218</v>
      </c>
      <c r="O62" s="11" t="s">
        <v>6224</v>
      </c>
      <c r="P62" s="11" t="s">
        <v>6190</v>
      </c>
    </row>
    <row r="63" spans="1:16" x14ac:dyDescent="0.35">
      <c r="A63" s="2" t="s">
        <v>822</v>
      </c>
      <c r="B63" s="3">
        <v>44537</v>
      </c>
      <c r="C63" s="2" t="s">
        <v>823</v>
      </c>
      <c r="D63" t="s">
        <v>6160</v>
      </c>
      <c r="E63" s="2">
        <v>3</v>
      </c>
      <c r="F63" s="2" t="s">
        <v>824</v>
      </c>
      <c r="G63" s="2" t="s">
        <v>825</v>
      </c>
      <c r="H63" t="s">
        <v>19</v>
      </c>
      <c r="I63" t="s">
        <v>6195</v>
      </c>
      <c r="J63" t="s">
        <v>6188</v>
      </c>
      <c r="K63" s="4">
        <v>0.5</v>
      </c>
      <c r="L63" s="5">
        <v>8.73</v>
      </c>
      <c r="M63" s="5">
        <v>26.19</v>
      </c>
      <c r="N63" t="s">
        <v>6218</v>
      </c>
      <c r="O63" t="s">
        <v>6221</v>
      </c>
      <c r="P63" t="s">
        <v>6190</v>
      </c>
    </row>
    <row r="64" spans="1:16" x14ac:dyDescent="0.35">
      <c r="A64" s="19" t="s">
        <v>827</v>
      </c>
      <c r="B64" s="27">
        <v>44252</v>
      </c>
      <c r="C64" s="19" t="s">
        <v>828</v>
      </c>
      <c r="D64" s="11" t="s">
        <v>6168</v>
      </c>
      <c r="E64" s="19">
        <v>5</v>
      </c>
      <c r="F64" s="19" t="s">
        <v>829</v>
      </c>
      <c r="G64" s="19" t="s">
        <v>830</v>
      </c>
      <c r="H64" s="11" t="s">
        <v>19</v>
      </c>
      <c r="I64" s="11" t="s">
        <v>6193</v>
      </c>
      <c r="J64" s="11" t="s">
        <v>6187</v>
      </c>
      <c r="K64" s="28">
        <v>2.5</v>
      </c>
      <c r="L64" s="29">
        <v>22.884999999999998</v>
      </c>
      <c r="M64" s="29">
        <v>114.42499999999998</v>
      </c>
      <c r="N64" s="11" t="s">
        <v>6216</v>
      </c>
      <c r="O64" s="11" t="s">
        <v>6224</v>
      </c>
      <c r="P64" s="11" t="s">
        <v>6191</v>
      </c>
    </row>
    <row r="65" spans="1:16" x14ac:dyDescent="0.35">
      <c r="A65" s="2" t="s">
        <v>833</v>
      </c>
      <c r="B65" s="3">
        <v>43521</v>
      </c>
      <c r="C65" s="2" t="s">
        <v>834</v>
      </c>
      <c r="D65" t="s">
        <v>6172</v>
      </c>
      <c r="E65" s="2">
        <v>5</v>
      </c>
      <c r="F65" s="2" t="s">
        <v>835</v>
      </c>
      <c r="G65" s="2" t="s">
        <v>6223</v>
      </c>
      <c r="H65" t="s">
        <v>28</v>
      </c>
      <c r="I65" t="s">
        <v>6192</v>
      </c>
      <c r="J65" t="s">
        <v>6187</v>
      </c>
      <c r="K65" s="4">
        <v>0.5</v>
      </c>
      <c r="L65" s="5">
        <v>5.3699999999999992</v>
      </c>
      <c r="M65" s="5">
        <v>26.849999999999994</v>
      </c>
      <c r="N65" t="s">
        <v>6219</v>
      </c>
      <c r="O65" t="s">
        <v>6224</v>
      </c>
      <c r="P65" t="s">
        <v>6190</v>
      </c>
    </row>
    <row r="66" spans="1:16" x14ac:dyDescent="0.35">
      <c r="A66" s="19" t="s">
        <v>838</v>
      </c>
      <c r="B66" s="27">
        <v>43505</v>
      </c>
      <c r="C66" s="19" t="s">
        <v>839</v>
      </c>
      <c r="D66" s="11" t="s">
        <v>6145</v>
      </c>
      <c r="E66" s="19">
        <v>5</v>
      </c>
      <c r="F66" s="19" t="s">
        <v>840</v>
      </c>
      <c r="G66" s="19" t="s">
        <v>6223</v>
      </c>
      <c r="H66" s="11" t="s">
        <v>19</v>
      </c>
      <c r="I66" s="11" t="s">
        <v>6195</v>
      </c>
      <c r="J66" s="11" t="s">
        <v>6186</v>
      </c>
      <c r="K66" s="28">
        <v>0.2</v>
      </c>
      <c r="L66" s="29">
        <v>4.7549999999999999</v>
      </c>
      <c r="M66" s="29">
        <v>23.774999999999999</v>
      </c>
      <c r="N66" s="11" t="s">
        <v>6218</v>
      </c>
      <c r="O66" s="11" t="s">
        <v>6222</v>
      </c>
      <c r="P66" s="11" t="s">
        <v>6190</v>
      </c>
    </row>
    <row r="67" spans="1:16" x14ac:dyDescent="0.35">
      <c r="A67" s="2" t="s">
        <v>843</v>
      </c>
      <c r="B67" s="3">
        <v>43868</v>
      </c>
      <c r="C67" s="2" t="s">
        <v>844</v>
      </c>
      <c r="D67" t="s">
        <v>6157</v>
      </c>
      <c r="E67" s="2">
        <v>1</v>
      </c>
      <c r="F67" s="2" t="s">
        <v>845</v>
      </c>
      <c r="G67" s="2" t="s">
        <v>846</v>
      </c>
      <c r="H67" t="s">
        <v>19</v>
      </c>
      <c r="I67" t="s">
        <v>6193</v>
      </c>
      <c r="J67" t="s">
        <v>6188</v>
      </c>
      <c r="K67" s="4">
        <v>0.5</v>
      </c>
      <c r="L67" s="5">
        <v>6.75</v>
      </c>
      <c r="M67" s="5">
        <v>6.75</v>
      </c>
      <c r="N67" t="s">
        <v>6216</v>
      </c>
      <c r="O67" t="s">
        <v>6221</v>
      </c>
      <c r="P67" t="s">
        <v>6191</v>
      </c>
    </row>
    <row r="68" spans="1:16" x14ac:dyDescent="0.35">
      <c r="A68" s="19" t="s">
        <v>849</v>
      </c>
      <c r="B68" s="27">
        <v>43913</v>
      </c>
      <c r="C68" s="19" t="s">
        <v>850</v>
      </c>
      <c r="D68" s="11" t="s">
        <v>6146</v>
      </c>
      <c r="E68" s="19">
        <v>6</v>
      </c>
      <c r="F68" s="19" t="s">
        <v>851</v>
      </c>
      <c r="G68" s="19" t="s">
        <v>6223</v>
      </c>
      <c r="H68" s="11" t="s">
        <v>19</v>
      </c>
      <c r="I68" s="11" t="s">
        <v>6192</v>
      </c>
      <c r="J68" s="11" t="s">
        <v>6188</v>
      </c>
      <c r="K68" s="28">
        <v>0.5</v>
      </c>
      <c r="L68" s="29">
        <v>5.97</v>
      </c>
      <c r="M68" s="29">
        <v>35.82</v>
      </c>
      <c r="N68" s="11" t="s">
        <v>6219</v>
      </c>
      <c r="O68" s="11" t="s">
        <v>6221</v>
      </c>
      <c r="P68" s="11" t="s">
        <v>6190</v>
      </c>
    </row>
    <row r="69" spans="1:16" x14ac:dyDescent="0.35">
      <c r="A69" s="2" t="s">
        <v>854</v>
      </c>
      <c r="B69" s="3">
        <v>44626</v>
      </c>
      <c r="C69" s="2" t="s">
        <v>855</v>
      </c>
      <c r="D69" t="s">
        <v>6149</v>
      </c>
      <c r="E69" s="2">
        <v>4</v>
      </c>
      <c r="F69" s="2" t="s">
        <v>856</v>
      </c>
      <c r="G69" s="2" t="s">
        <v>857</v>
      </c>
      <c r="H69" t="s">
        <v>19</v>
      </c>
      <c r="I69" t="s">
        <v>6192</v>
      </c>
      <c r="J69" t="s">
        <v>6187</v>
      </c>
      <c r="K69" s="4">
        <v>2.5</v>
      </c>
      <c r="L69" s="5">
        <v>20.584999999999997</v>
      </c>
      <c r="M69" s="5">
        <v>82.339999999999989</v>
      </c>
      <c r="N69" t="s">
        <v>6219</v>
      </c>
      <c r="O69" t="s">
        <v>6224</v>
      </c>
      <c r="P69" t="s">
        <v>6190</v>
      </c>
    </row>
    <row r="70" spans="1:16" x14ac:dyDescent="0.35">
      <c r="A70" s="19" t="s">
        <v>860</v>
      </c>
      <c r="B70" s="27">
        <v>44666</v>
      </c>
      <c r="C70" s="19" t="s">
        <v>861</v>
      </c>
      <c r="D70" s="11" t="s">
        <v>6173</v>
      </c>
      <c r="E70" s="19">
        <v>1</v>
      </c>
      <c r="F70" s="19" t="s">
        <v>862</v>
      </c>
      <c r="G70" s="19" t="s">
        <v>863</v>
      </c>
      <c r="H70" s="11" t="s">
        <v>19</v>
      </c>
      <c r="I70" s="11" t="s">
        <v>6192</v>
      </c>
      <c r="J70" s="11" t="s">
        <v>6186</v>
      </c>
      <c r="K70" s="28">
        <v>0.5</v>
      </c>
      <c r="L70" s="29">
        <v>7.169999999999999</v>
      </c>
      <c r="M70" s="29">
        <v>7.169999999999999</v>
      </c>
      <c r="N70" s="11" t="s">
        <v>6219</v>
      </c>
      <c r="O70" s="11" t="s">
        <v>6222</v>
      </c>
      <c r="P70" s="11" t="s">
        <v>6190</v>
      </c>
    </row>
    <row r="71" spans="1:16" x14ac:dyDescent="0.35">
      <c r="A71" s="2" t="s">
        <v>866</v>
      </c>
      <c r="B71" s="3">
        <v>44519</v>
      </c>
      <c r="C71" s="2" t="s">
        <v>867</v>
      </c>
      <c r="D71" t="s">
        <v>6145</v>
      </c>
      <c r="E71" s="2">
        <v>2</v>
      </c>
      <c r="F71" s="2" t="s">
        <v>868</v>
      </c>
      <c r="G71" s="2" t="s">
        <v>869</v>
      </c>
      <c r="H71" t="s">
        <v>19</v>
      </c>
      <c r="I71" t="s">
        <v>6195</v>
      </c>
      <c r="J71" t="s">
        <v>6186</v>
      </c>
      <c r="K71" s="4">
        <v>0.2</v>
      </c>
      <c r="L71" s="5">
        <v>4.7549999999999999</v>
      </c>
      <c r="M71" s="5">
        <v>9.51</v>
      </c>
      <c r="N71" t="s">
        <v>6218</v>
      </c>
      <c r="O71" t="s">
        <v>6222</v>
      </c>
      <c r="P71" t="s">
        <v>6191</v>
      </c>
    </row>
    <row r="72" spans="1:16" x14ac:dyDescent="0.35">
      <c r="A72" s="19" t="s">
        <v>872</v>
      </c>
      <c r="B72" s="27">
        <v>43754</v>
      </c>
      <c r="C72" s="19" t="s">
        <v>873</v>
      </c>
      <c r="D72" s="11" t="s">
        <v>6174</v>
      </c>
      <c r="E72" s="19">
        <v>1</v>
      </c>
      <c r="F72" s="19" t="s">
        <v>874</v>
      </c>
      <c r="G72" s="19" t="s">
        <v>875</v>
      </c>
      <c r="H72" s="11" t="s">
        <v>19</v>
      </c>
      <c r="I72" s="11" t="s">
        <v>6192</v>
      </c>
      <c r="J72" s="11" t="s">
        <v>6188</v>
      </c>
      <c r="K72" s="28">
        <v>0.2</v>
      </c>
      <c r="L72" s="29">
        <v>2.9849999999999999</v>
      </c>
      <c r="M72" s="29">
        <v>2.9849999999999999</v>
      </c>
      <c r="N72" s="11" t="s">
        <v>6219</v>
      </c>
      <c r="O72" s="11" t="s">
        <v>6221</v>
      </c>
      <c r="P72" s="11" t="s">
        <v>6191</v>
      </c>
    </row>
    <row r="73" spans="1:16" x14ac:dyDescent="0.35">
      <c r="A73" s="2" t="s">
        <v>878</v>
      </c>
      <c r="B73" s="3">
        <v>43795</v>
      </c>
      <c r="C73" s="2" t="s">
        <v>879</v>
      </c>
      <c r="D73" t="s">
        <v>6138</v>
      </c>
      <c r="E73" s="2">
        <v>6</v>
      </c>
      <c r="F73" s="2" t="s">
        <v>880</v>
      </c>
      <c r="G73" s="2" t="s">
        <v>881</v>
      </c>
      <c r="H73" t="s">
        <v>28</v>
      </c>
      <c r="I73" t="s">
        <v>6192</v>
      </c>
      <c r="J73" t="s">
        <v>6188</v>
      </c>
      <c r="K73" s="4">
        <v>1</v>
      </c>
      <c r="L73" s="5">
        <v>9.9499999999999993</v>
      </c>
      <c r="M73" s="5">
        <v>59.699999999999996</v>
      </c>
      <c r="N73" t="s">
        <v>6219</v>
      </c>
      <c r="O73" t="s">
        <v>6221</v>
      </c>
      <c r="P73" t="s">
        <v>6190</v>
      </c>
    </row>
    <row r="74" spans="1:16" x14ac:dyDescent="0.35">
      <c r="A74" s="19" t="s">
        <v>885</v>
      </c>
      <c r="B74" s="27">
        <v>43646</v>
      </c>
      <c r="C74" s="19" t="s">
        <v>886</v>
      </c>
      <c r="D74" s="11" t="s">
        <v>6148</v>
      </c>
      <c r="E74" s="19">
        <v>4</v>
      </c>
      <c r="F74" s="19" t="s">
        <v>887</v>
      </c>
      <c r="G74" s="19" t="s">
        <v>888</v>
      </c>
      <c r="H74" s="11" t="s">
        <v>19</v>
      </c>
      <c r="I74" s="11" t="s">
        <v>6194</v>
      </c>
      <c r="J74" s="11" t="s">
        <v>6186</v>
      </c>
      <c r="K74" s="28">
        <v>2.5</v>
      </c>
      <c r="L74" s="29">
        <v>34.154999999999994</v>
      </c>
      <c r="M74" s="29">
        <v>136.61999999999998</v>
      </c>
      <c r="N74" s="11" t="s">
        <v>6217</v>
      </c>
      <c r="O74" s="11" t="s">
        <v>6222</v>
      </c>
      <c r="P74" s="11" t="s">
        <v>6191</v>
      </c>
    </row>
    <row r="75" spans="1:16" x14ac:dyDescent="0.35">
      <c r="A75" s="2" t="s">
        <v>891</v>
      </c>
      <c r="B75" s="3">
        <v>44200</v>
      </c>
      <c r="C75" s="2" t="s">
        <v>892</v>
      </c>
      <c r="D75" t="s">
        <v>6145</v>
      </c>
      <c r="E75" s="2">
        <v>2</v>
      </c>
      <c r="F75" s="2" t="s">
        <v>893</v>
      </c>
      <c r="G75" s="2" t="s">
        <v>894</v>
      </c>
      <c r="H75" t="s">
        <v>318</v>
      </c>
      <c r="I75" t="s">
        <v>6195</v>
      </c>
      <c r="J75" t="s">
        <v>6186</v>
      </c>
      <c r="K75" s="4">
        <v>0.2</v>
      </c>
      <c r="L75" s="5">
        <v>4.7549999999999999</v>
      </c>
      <c r="M75" s="5">
        <v>9.51</v>
      </c>
      <c r="N75" t="s">
        <v>6218</v>
      </c>
      <c r="O75" t="s">
        <v>6222</v>
      </c>
      <c r="P75" t="s">
        <v>6191</v>
      </c>
    </row>
    <row r="76" spans="1:16" x14ac:dyDescent="0.35">
      <c r="A76" s="19" t="s">
        <v>897</v>
      </c>
      <c r="B76" s="27">
        <v>44131</v>
      </c>
      <c r="C76" s="19" t="s">
        <v>898</v>
      </c>
      <c r="D76" s="11" t="s">
        <v>6175</v>
      </c>
      <c r="E76" s="19">
        <v>3</v>
      </c>
      <c r="F76" s="19" t="s">
        <v>899</v>
      </c>
      <c r="G76" s="19" t="s">
        <v>6223</v>
      </c>
      <c r="H76" s="11" t="s">
        <v>19</v>
      </c>
      <c r="I76" s="11" t="s">
        <v>6193</v>
      </c>
      <c r="J76" s="11" t="s">
        <v>6188</v>
      </c>
      <c r="K76" s="28">
        <v>2.5</v>
      </c>
      <c r="L76" s="29">
        <v>25.874999999999996</v>
      </c>
      <c r="M76" s="29">
        <v>77.624999999999986</v>
      </c>
      <c r="N76" s="11" t="s">
        <v>6216</v>
      </c>
      <c r="O76" s="11" t="s">
        <v>6221</v>
      </c>
      <c r="P76" s="11" t="s">
        <v>6191</v>
      </c>
    </row>
    <row r="77" spans="1:16" x14ac:dyDescent="0.35">
      <c r="A77" s="2" t="s">
        <v>902</v>
      </c>
      <c r="B77" s="3">
        <v>44362</v>
      </c>
      <c r="C77" s="2" t="s">
        <v>903</v>
      </c>
      <c r="D77" t="s">
        <v>6159</v>
      </c>
      <c r="E77" s="2">
        <v>5</v>
      </c>
      <c r="F77" s="2" t="s">
        <v>904</v>
      </c>
      <c r="G77" s="2" t="s">
        <v>6223</v>
      </c>
      <c r="H77" t="s">
        <v>19</v>
      </c>
      <c r="I77" t="s">
        <v>6195</v>
      </c>
      <c r="J77" t="s">
        <v>6188</v>
      </c>
      <c r="K77" s="4">
        <v>0.2</v>
      </c>
      <c r="L77" s="5">
        <v>4.3650000000000002</v>
      </c>
      <c r="M77" s="5">
        <v>21.825000000000003</v>
      </c>
      <c r="N77" t="s">
        <v>6218</v>
      </c>
      <c r="O77" t="s">
        <v>6221</v>
      </c>
      <c r="P77" t="s">
        <v>6190</v>
      </c>
    </row>
    <row r="78" spans="1:16" x14ac:dyDescent="0.35">
      <c r="A78" s="19" t="s">
        <v>907</v>
      </c>
      <c r="B78" s="27">
        <v>44396</v>
      </c>
      <c r="C78" s="19" t="s">
        <v>908</v>
      </c>
      <c r="D78" s="11" t="s">
        <v>6176</v>
      </c>
      <c r="E78" s="19">
        <v>2</v>
      </c>
      <c r="F78" s="19" t="s">
        <v>909</v>
      </c>
      <c r="G78" s="19" t="s">
        <v>910</v>
      </c>
      <c r="H78" s="11" t="s">
        <v>19</v>
      </c>
      <c r="I78" s="11" t="s">
        <v>6194</v>
      </c>
      <c r="J78" s="11" t="s">
        <v>6186</v>
      </c>
      <c r="K78" s="28">
        <v>0.5</v>
      </c>
      <c r="L78" s="29">
        <v>8.91</v>
      </c>
      <c r="M78" s="29">
        <v>17.82</v>
      </c>
      <c r="N78" s="11" t="s">
        <v>6217</v>
      </c>
      <c r="O78" s="11" t="s">
        <v>6222</v>
      </c>
      <c r="P78" s="11" t="s">
        <v>6190</v>
      </c>
    </row>
    <row r="79" spans="1:16" x14ac:dyDescent="0.35">
      <c r="A79" s="2" t="s">
        <v>913</v>
      </c>
      <c r="B79" s="3">
        <v>44400</v>
      </c>
      <c r="C79" s="2" t="s">
        <v>914</v>
      </c>
      <c r="D79" t="s">
        <v>6177</v>
      </c>
      <c r="E79" s="2">
        <v>6</v>
      </c>
      <c r="F79" s="2" t="s">
        <v>915</v>
      </c>
      <c r="G79" s="2" t="s">
        <v>916</v>
      </c>
      <c r="H79" t="s">
        <v>318</v>
      </c>
      <c r="I79" t="s">
        <v>6192</v>
      </c>
      <c r="J79" t="s">
        <v>6187</v>
      </c>
      <c r="K79" s="4">
        <v>1</v>
      </c>
      <c r="L79" s="5">
        <v>8.9499999999999993</v>
      </c>
      <c r="M79" s="5">
        <v>53.699999999999996</v>
      </c>
      <c r="N79" t="s">
        <v>6219</v>
      </c>
      <c r="O79" t="s">
        <v>6224</v>
      </c>
      <c r="P79" t="s">
        <v>6190</v>
      </c>
    </row>
    <row r="80" spans="1:16" x14ac:dyDescent="0.35">
      <c r="A80" s="19" t="s">
        <v>919</v>
      </c>
      <c r="B80" s="27">
        <v>43855</v>
      </c>
      <c r="C80" s="19" t="s">
        <v>920</v>
      </c>
      <c r="D80" s="11" t="s">
        <v>6178</v>
      </c>
      <c r="E80" s="19">
        <v>1</v>
      </c>
      <c r="F80" s="19" t="s">
        <v>921</v>
      </c>
      <c r="G80" s="19" t="s">
        <v>6223</v>
      </c>
      <c r="H80" s="11" t="s">
        <v>318</v>
      </c>
      <c r="I80" s="11" t="s">
        <v>6192</v>
      </c>
      <c r="J80" s="11" t="s">
        <v>6186</v>
      </c>
      <c r="K80" s="28">
        <v>0.2</v>
      </c>
      <c r="L80" s="29">
        <v>3.5849999999999995</v>
      </c>
      <c r="M80" s="29">
        <v>3.5849999999999995</v>
      </c>
      <c r="N80" s="11" t="s">
        <v>6219</v>
      </c>
      <c r="O80" s="11" t="s">
        <v>6222</v>
      </c>
      <c r="P80" s="11" t="s">
        <v>6190</v>
      </c>
    </row>
    <row r="81" spans="1:16" x14ac:dyDescent="0.35">
      <c r="A81" s="2" t="s">
        <v>924</v>
      </c>
      <c r="B81" s="3">
        <v>43594</v>
      </c>
      <c r="C81" s="2" t="s">
        <v>925</v>
      </c>
      <c r="D81" t="s">
        <v>6153</v>
      </c>
      <c r="E81" s="2">
        <v>2</v>
      </c>
      <c r="F81" s="2" t="s">
        <v>926</v>
      </c>
      <c r="G81" s="2" t="s">
        <v>927</v>
      </c>
      <c r="H81" t="s">
        <v>19</v>
      </c>
      <c r="I81" t="s">
        <v>6194</v>
      </c>
      <c r="J81" t="s">
        <v>6187</v>
      </c>
      <c r="K81" s="4">
        <v>0.2</v>
      </c>
      <c r="L81" s="5">
        <v>3.645</v>
      </c>
      <c r="M81" s="5">
        <v>7.29</v>
      </c>
      <c r="N81" t="s">
        <v>6217</v>
      </c>
      <c r="O81" t="s">
        <v>6224</v>
      </c>
      <c r="P81" t="s">
        <v>6191</v>
      </c>
    </row>
    <row r="82" spans="1:16" x14ac:dyDescent="0.35">
      <c r="A82" s="19" t="s">
        <v>930</v>
      </c>
      <c r="B82" s="27">
        <v>43920</v>
      </c>
      <c r="C82" s="19" t="s">
        <v>931</v>
      </c>
      <c r="D82" s="11" t="s">
        <v>6157</v>
      </c>
      <c r="E82" s="19">
        <v>6</v>
      </c>
      <c r="F82" s="19" t="s">
        <v>932</v>
      </c>
      <c r="G82" s="19" t="s">
        <v>933</v>
      </c>
      <c r="H82" s="11" t="s">
        <v>19</v>
      </c>
      <c r="I82" s="11" t="s">
        <v>6193</v>
      </c>
      <c r="J82" s="11" t="s">
        <v>6188</v>
      </c>
      <c r="K82" s="28">
        <v>0.5</v>
      </c>
      <c r="L82" s="29">
        <v>6.75</v>
      </c>
      <c r="M82" s="29">
        <v>40.5</v>
      </c>
      <c r="N82" s="11" t="s">
        <v>6216</v>
      </c>
      <c r="O82" s="11" t="s">
        <v>6221</v>
      </c>
      <c r="P82" s="11" t="s">
        <v>6190</v>
      </c>
    </row>
    <row r="83" spans="1:16" x14ac:dyDescent="0.35">
      <c r="A83" s="2" t="s">
        <v>936</v>
      </c>
      <c r="B83" s="3">
        <v>44633</v>
      </c>
      <c r="C83" s="2" t="s">
        <v>937</v>
      </c>
      <c r="D83" t="s">
        <v>6179</v>
      </c>
      <c r="E83" s="2">
        <v>4</v>
      </c>
      <c r="F83" s="2" t="s">
        <v>938</v>
      </c>
      <c r="G83" s="2" t="s">
        <v>939</v>
      </c>
      <c r="H83" t="s">
        <v>19</v>
      </c>
      <c r="I83" t="s">
        <v>6192</v>
      </c>
      <c r="J83" t="s">
        <v>6186</v>
      </c>
      <c r="K83" s="4">
        <v>1</v>
      </c>
      <c r="L83" s="5">
        <v>11.95</v>
      </c>
      <c r="M83" s="5">
        <v>47.8</v>
      </c>
      <c r="N83" t="s">
        <v>6219</v>
      </c>
      <c r="O83" t="s">
        <v>6222</v>
      </c>
      <c r="P83" t="s">
        <v>6191</v>
      </c>
    </row>
    <row r="84" spans="1:16" x14ac:dyDescent="0.35">
      <c r="A84" s="19" t="s">
        <v>942</v>
      </c>
      <c r="B84" s="27">
        <v>43572</v>
      </c>
      <c r="C84" s="19" t="s">
        <v>943</v>
      </c>
      <c r="D84" s="11" t="s">
        <v>6180</v>
      </c>
      <c r="E84" s="19">
        <v>5</v>
      </c>
      <c r="F84" s="19" t="s">
        <v>944</v>
      </c>
      <c r="G84" s="19" t="s">
        <v>945</v>
      </c>
      <c r="H84" s="11" t="s">
        <v>19</v>
      </c>
      <c r="I84" s="11" t="s">
        <v>6193</v>
      </c>
      <c r="J84" s="11" t="s">
        <v>6186</v>
      </c>
      <c r="K84" s="28">
        <v>0.5</v>
      </c>
      <c r="L84" s="29">
        <v>7.77</v>
      </c>
      <c r="M84" s="29">
        <v>38.849999999999994</v>
      </c>
      <c r="N84" s="11" t="s">
        <v>6216</v>
      </c>
      <c r="O84" s="11" t="s">
        <v>6222</v>
      </c>
      <c r="P84" s="11" t="s">
        <v>6190</v>
      </c>
    </row>
    <row r="85" spans="1:16" x14ac:dyDescent="0.35">
      <c r="A85" s="2" t="s">
        <v>948</v>
      </c>
      <c r="B85" s="3">
        <v>43763</v>
      </c>
      <c r="C85" s="2" t="s">
        <v>949</v>
      </c>
      <c r="D85" t="s">
        <v>6164</v>
      </c>
      <c r="E85" s="2">
        <v>3</v>
      </c>
      <c r="F85" s="2" t="s">
        <v>950</v>
      </c>
      <c r="G85" s="2" t="s">
        <v>951</v>
      </c>
      <c r="H85" t="s">
        <v>19</v>
      </c>
      <c r="I85" t="s">
        <v>6195</v>
      </c>
      <c r="J85" t="s">
        <v>6186</v>
      </c>
      <c r="K85" s="4">
        <v>2.5</v>
      </c>
      <c r="L85" s="5">
        <v>36.454999999999998</v>
      </c>
      <c r="M85" s="5">
        <v>109.36499999999999</v>
      </c>
      <c r="N85" t="s">
        <v>6218</v>
      </c>
      <c r="O85" t="s">
        <v>6222</v>
      </c>
      <c r="P85" t="s">
        <v>6190</v>
      </c>
    </row>
    <row r="86" spans="1:16" x14ac:dyDescent="0.35">
      <c r="A86" s="19" t="s">
        <v>954</v>
      </c>
      <c r="B86" s="27">
        <v>43721</v>
      </c>
      <c r="C86" s="19" t="s">
        <v>955</v>
      </c>
      <c r="D86" s="11" t="s">
        <v>6181</v>
      </c>
      <c r="E86" s="19">
        <v>3</v>
      </c>
      <c r="F86" s="19" t="s">
        <v>956</v>
      </c>
      <c r="G86" s="19" t="s">
        <v>957</v>
      </c>
      <c r="H86" s="11" t="s">
        <v>318</v>
      </c>
      <c r="I86" s="11" t="s">
        <v>6195</v>
      </c>
      <c r="J86" s="11" t="s">
        <v>6188</v>
      </c>
      <c r="K86" s="28">
        <v>2.5</v>
      </c>
      <c r="L86" s="29">
        <v>33.464999999999996</v>
      </c>
      <c r="M86" s="29">
        <v>100.39499999999998</v>
      </c>
      <c r="N86" s="11" t="s">
        <v>6218</v>
      </c>
      <c r="O86" s="11" t="s">
        <v>6221</v>
      </c>
      <c r="P86" s="11" t="s">
        <v>6190</v>
      </c>
    </row>
    <row r="87" spans="1:16" x14ac:dyDescent="0.35">
      <c r="A87" s="2" t="s">
        <v>960</v>
      </c>
      <c r="B87" s="3">
        <v>43933</v>
      </c>
      <c r="C87" s="2" t="s">
        <v>961</v>
      </c>
      <c r="D87" t="s">
        <v>6149</v>
      </c>
      <c r="E87" s="2">
        <v>4</v>
      </c>
      <c r="F87" s="2" t="s">
        <v>962</v>
      </c>
      <c r="G87" s="2" t="s">
        <v>6223</v>
      </c>
      <c r="H87" t="s">
        <v>19</v>
      </c>
      <c r="I87" t="s">
        <v>6192</v>
      </c>
      <c r="J87" t="s">
        <v>6187</v>
      </c>
      <c r="K87" s="4">
        <v>2.5</v>
      </c>
      <c r="L87" s="5">
        <v>20.584999999999997</v>
      </c>
      <c r="M87" s="5">
        <v>82.339999999999989</v>
      </c>
      <c r="N87" t="s">
        <v>6219</v>
      </c>
      <c r="O87" t="s">
        <v>6224</v>
      </c>
      <c r="P87" t="s">
        <v>6190</v>
      </c>
    </row>
    <row r="88" spans="1:16" x14ac:dyDescent="0.35">
      <c r="A88" s="19" t="s">
        <v>965</v>
      </c>
      <c r="B88" s="27">
        <v>43783</v>
      </c>
      <c r="C88" s="19" t="s">
        <v>966</v>
      </c>
      <c r="D88" s="11" t="s">
        <v>6161</v>
      </c>
      <c r="E88" s="19">
        <v>1</v>
      </c>
      <c r="F88" s="19" t="s">
        <v>967</v>
      </c>
      <c r="G88" s="19" t="s">
        <v>968</v>
      </c>
      <c r="H88" s="11" t="s">
        <v>19</v>
      </c>
      <c r="I88" s="11" t="s">
        <v>6195</v>
      </c>
      <c r="J88" s="11" t="s">
        <v>6186</v>
      </c>
      <c r="K88" s="28">
        <v>0.5</v>
      </c>
      <c r="L88" s="29">
        <v>9.51</v>
      </c>
      <c r="M88" s="29">
        <v>9.51</v>
      </c>
      <c r="N88" s="11" t="s">
        <v>6218</v>
      </c>
      <c r="O88" s="11" t="s">
        <v>6222</v>
      </c>
      <c r="P88" s="11" t="s">
        <v>6191</v>
      </c>
    </row>
    <row r="89" spans="1:16" x14ac:dyDescent="0.35">
      <c r="A89" s="2" t="s">
        <v>971</v>
      </c>
      <c r="B89" s="3">
        <v>43664</v>
      </c>
      <c r="C89" s="2" t="s">
        <v>972</v>
      </c>
      <c r="D89" t="s">
        <v>6182</v>
      </c>
      <c r="E89" s="2">
        <v>3</v>
      </c>
      <c r="F89" s="2" t="s">
        <v>973</v>
      </c>
      <c r="G89" s="2" t="s">
        <v>974</v>
      </c>
      <c r="H89" t="s">
        <v>19</v>
      </c>
      <c r="I89" t="s">
        <v>6193</v>
      </c>
      <c r="J89" t="s">
        <v>6186</v>
      </c>
      <c r="K89" s="4">
        <v>2.5</v>
      </c>
      <c r="L89" s="5">
        <v>29.784999999999997</v>
      </c>
      <c r="M89" s="5">
        <v>89.35499999999999</v>
      </c>
      <c r="N89" t="s">
        <v>6216</v>
      </c>
      <c r="O89" t="s">
        <v>6222</v>
      </c>
      <c r="P89" t="s">
        <v>6191</v>
      </c>
    </row>
    <row r="90" spans="1:16" x14ac:dyDescent="0.35">
      <c r="A90" s="19" t="s">
        <v>971</v>
      </c>
      <c r="B90" s="27">
        <v>43664</v>
      </c>
      <c r="C90" s="19" t="s">
        <v>972</v>
      </c>
      <c r="D90" s="11" t="s">
        <v>6154</v>
      </c>
      <c r="E90" s="19">
        <v>4</v>
      </c>
      <c r="F90" s="19" t="s">
        <v>973</v>
      </c>
      <c r="G90" s="19" t="s">
        <v>974</v>
      </c>
      <c r="H90" s="11" t="s">
        <v>19</v>
      </c>
      <c r="I90" s="11" t="s">
        <v>6193</v>
      </c>
      <c r="J90" s="11" t="s">
        <v>6187</v>
      </c>
      <c r="K90" s="28">
        <v>0.2</v>
      </c>
      <c r="L90" s="29">
        <v>2.9849999999999999</v>
      </c>
      <c r="M90" s="29">
        <v>11.94</v>
      </c>
      <c r="N90" s="11" t="s">
        <v>6216</v>
      </c>
      <c r="O90" s="11" t="s">
        <v>6224</v>
      </c>
      <c r="P90" s="11" t="s">
        <v>6191</v>
      </c>
    </row>
    <row r="91" spans="1:16" x14ac:dyDescent="0.35">
      <c r="A91" s="2" t="s">
        <v>980</v>
      </c>
      <c r="B91" s="3">
        <v>44289</v>
      </c>
      <c r="C91" s="2" t="s">
        <v>981</v>
      </c>
      <c r="D91" t="s">
        <v>6155</v>
      </c>
      <c r="E91" s="2">
        <v>3</v>
      </c>
      <c r="F91" s="2" t="s">
        <v>982</v>
      </c>
      <c r="G91" s="2" t="s">
        <v>983</v>
      </c>
      <c r="H91" t="s">
        <v>19</v>
      </c>
      <c r="I91" t="s">
        <v>6193</v>
      </c>
      <c r="J91" t="s">
        <v>6188</v>
      </c>
      <c r="K91" s="4">
        <v>1</v>
      </c>
      <c r="L91" s="5">
        <v>11.25</v>
      </c>
      <c r="M91" s="5">
        <v>33.75</v>
      </c>
      <c r="N91" t="s">
        <v>6216</v>
      </c>
      <c r="O91" t="s">
        <v>6221</v>
      </c>
      <c r="P91" t="s">
        <v>6191</v>
      </c>
    </row>
    <row r="92" spans="1:16" x14ac:dyDescent="0.35">
      <c r="A92" s="19" t="s">
        <v>985</v>
      </c>
      <c r="B92" s="27">
        <v>44284</v>
      </c>
      <c r="C92" s="19" t="s">
        <v>986</v>
      </c>
      <c r="D92" s="11" t="s">
        <v>6179</v>
      </c>
      <c r="E92" s="19">
        <v>3</v>
      </c>
      <c r="F92" s="19" t="s">
        <v>987</v>
      </c>
      <c r="G92" s="19" t="s">
        <v>988</v>
      </c>
      <c r="H92" s="11" t="s">
        <v>19</v>
      </c>
      <c r="I92" s="11" t="s">
        <v>6192</v>
      </c>
      <c r="J92" s="11" t="s">
        <v>6186</v>
      </c>
      <c r="K92" s="28">
        <v>1</v>
      </c>
      <c r="L92" s="29">
        <v>11.95</v>
      </c>
      <c r="M92" s="29">
        <v>35.849999999999994</v>
      </c>
      <c r="N92" s="11" t="s">
        <v>6219</v>
      </c>
      <c r="O92" s="11" t="s">
        <v>6222</v>
      </c>
      <c r="P92" s="11" t="s">
        <v>6191</v>
      </c>
    </row>
    <row r="93" spans="1:16" x14ac:dyDescent="0.35">
      <c r="A93" s="2" t="s">
        <v>990</v>
      </c>
      <c r="B93" s="3">
        <v>44545</v>
      </c>
      <c r="C93" s="2" t="s">
        <v>991</v>
      </c>
      <c r="D93" t="s">
        <v>6140</v>
      </c>
      <c r="E93" s="2">
        <v>6</v>
      </c>
      <c r="F93" s="2" t="s">
        <v>992</v>
      </c>
      <c r="G93" s="2" t="s">
        <v>993</v>
      </c>
      <c r="H93" t="s">
        <v>19</v>
      </c>
      <c r="I93" t="s">
        <v>6193</v>
      </c>
      <c r="J93" t="s">
        <v>6186</v>
      </c>
      <c r="K93" s="4">
        <v>1</v>
      </c>
      <c r="L93" s="5">
        <v>12.95</v>
      </c>
      <c r="M93" s="5">
        <v>77.699999999999989</v>
      </c>
      <c r="N93" t="s">
        <v>6216</v>
      </c>
      <c r="O93" t="s">
        <v>6222</v>
      </c>
      <c r="P93" t="s">
        <v>6191</v>
      </c>
    </row>
    <row r="94" spans="1:16" x14ac:dyDescent="0.35">
      <c r="A94" s="19" t="s">
        <v>996</v>
      </c>
      <c r="B94" s="27">
        <v>43971</v>
      </c>
      <c r="C94" s="19" t="s">
        <v>997</v>
      </c>
      <c r="D94" s="11" t="s">
        <v>6140</v>
      </c>
      <c r="E94" s="19">
        <v>4</v>
      </c>
      <c r="F94" s="19" t="s">
        <v>998</v>
      </c>
      <c r="G94" s="19" t="s">
        <v>6223</v>
      </c>
      <c r="H94" s="11" t="s">
        <v>318</v>
      </c>
      <c r="I94" s="11" t="s">
        <v>6193</v>
      </c>
      <c r="J94" s="11" t="s">
        <v>6186</v>
      </c>
      <c r="K94" s="28">
        <v>1</v>
      </c>
      <c r="L94" s="29">
        <v>12.95</v>
      </c>
      <c r="M94" s="29">
        <v>51.8</v>
      </c>
      <c r="N94" s="11" t="s">
        <v>6216</v>
      </c>
      <c r="O94" s="11" t="s">
        <v>6222</v>
      </c>
      <c r="P94" s="11" t="s">
        <v>6190</v>
      </c>
    </row>
    <row r="95" spans="1:16" x14ac:dyDescent="0.35">
      <c r="A95" s="2" t="s">
        <v>1001</v>
      </c>
      <c r="B95" s="3">
        <v>44137</v>
      </c>
      <c r="C95" s="2" t="s">
        <v>1002</v>
      </c>
      <c r="D95" t="s">
        <v>6175</v>
      </c>
      <c r="E95" s="2">
        <v>4</v>
      </c>
      <c r="F95" s="2" t="s">
        <v>1003</v>
      </c>
      <c r="G95" s="2" t="s">
        <v>1004</v>
      </c>
      <c r="H95" t="s">
        <v>19</v>
      </c>
      <c r="I95" t="s">
        <v>6193</v>
      </c>
      <c r="J95" t="s">
        <v>6188</v>
      </c>
      <c r="K95" s="4">
        <v>2.5</v>
      </c>
      <c r="L95" s="5">
        <v>25.874999999999996</v>
      </c>
      <c r="M95" s="5">
        <v>103.49999999999999</v>
      </c>
      <c r="N95" t="s">
        <v>6216</v>
      </c>
      <c r="O95" t="s">
        <v>6221</v>
      </c>
      <c r="P95" t="s">
        <v>6191</v>
      </c>
    </row>
    <row r="96" spans="1:16" x14ac:dyDescent="0.35">
      <c r="A96" s="19" t="s">
        <v>1007</v>
      </c>
      <c r="B96" s="27">
        <v>44037</v>
      </c>
      <c r="C96" s="19" t="s">
        <v>1008</v>
      </c>
      <c r="D96" s="11" t="s">
        <v>6171</v>
      </c>
      <c r="E96" s="19">
        <v>3</v>
      </c>
      <c r="F96" s="19" t="s">
        <v>1009</v>
      </c>
      <c r="G96" s="19" t="s">
        <v>6223</v>
      </c>
      <c r="H96" s="11" t="s">
        <v>19</v>
      </c>
      <c r="I96" s="11" t="s">
        <v>6194</v>
      </c>
      <c r="J96" s="11" t="s">
        <v>6186</v>
      </c>
      <c r="K96" s="28">
        <v>1</v>
      </c>
      <c r="L96" s="29">
        <v>14.85</v>
      </c>
      <c r="M96" s="29">
        <v>44.55</v>
      </c>
      <c r="N96" s="11" t="s">
        <v>6217</v>
      </c>
      <c r="O96" s="11" t="s">
        <v>6222</v>
      </c>
      <c r="P96" s="11" t="s">
        <v>6190</v>
      </c>
    </row>
    <row r="97" spans="1:16" x14ac:dyDescent="0.35">
      <c r="A97" s="2" t="s">
        <v>1012</v>
      </c>
      <c r="B97" s="3">
        <v>43538</v>
      </c>
      <c r="C97" s="2" t="s">
        <v>1013</v>
      </c>
      <c r="D97" t="s">
        <v>6176</v>
      </c>
      <c r="E97" s="2">
        <v>4</v>
      </c>
      <c r="F97" s="2" t="s">
        <v>1014</v>
      </c>
      <c r="G97" s="2" t="s">
        <v>1015</v>
      </c>
      <c r="H97" t="s">
        <v>28</v>
      </c>
      <c r="I97" t="s">
        <v>6194</v>
      </c>
      <c r="J97" t="s">
        <v>6186</v>
      </c>
      <c r="K97" s="4">
        <v>0.5</v>
      </c>
      <c r="L97" s="5">
        <v>8.91</v>
      </c>
      <c r="M97" s="5">
        <v>35.64</v>
      </c>
      <c r="N97" t="s">
        <v>6217</v>
      </c>
      <c r="O97" t="s">
        <v>6222</v>
      </c>
      <c r="P97" t="s">
        <v>6190</v>
      </c>
    </row>
    <row r="98" spans="1:16" x14ac:dyDescent="0.35">
      <c r="A98" s="19" t="s">
        <v>1018</v>
      </c>
      <c r="B98" s="27">
        <v>44014</v>
      </c>
      <c r="C98" s="19" t="s">
        <v>1019</v>
      </c>
      <c r="D98" s="11" t="s">
        <v>6154</v>
      </c>
      <c r="E98" s="19">
        <v>6</v>
      </c>
      <c r="F98" s="19" t="s">
        <v>1020</v>
      </c>
      <c r="G98" s="19" t="s">
        <v>6223</v>
      </c>
      <c r="H98" s="11" t="s">
        <v>318</v>
      </c>
      <c r="I98" s="11" t="s">
        <v>6193</v>
      </c>
      <c r="J98" s="11" t="s">
        <v>6187</v>
      </c>
      <c r="K98" s="28">
        <v>0.2</v>
      </c>
      <c r="L98" s="29">
        <v>2.9849999999999999</v>
      </c>
      <c r="M98" s="29">
        <v>17.91</v>
      </c>
      <c r="N98" s="11" t="s">
        <v>6216</v>
      </c>
      <c r="O98" s="11" t="s">
        <v>6224</v>
      </c>
      <c r="P98" s="11" t="s">
        <v>6190</v>
      </c>
    </row>
    <row r="99" spans="1:16" x14ac:dyDescent="0.35">
      <c r="A99" s="2" t="s">
        <v>1022</v>
      </c>
      <c r="B99" s="3">
        <v>43816</v>
      </c>
      <c r="C99" s="2" t="s">
        <v>1023</v>
      </c>
      <c r="D99" t="s">
        <v>6175</v>
      </c>
      <c r="E99" s="2">
        <v>6</v>
      </c>
      <c r="F99" s="2" t="s">
        <v>1024</v>
      </c>
      <c r="G99" s="2" t="s">
        <v>1025</v>
      </c>
      <c r="H99" t="s">
        <v>19</v>
      </c>
      <c r="I99" t="s">
        <v>6193</v>
      </c>
      <c r="J99" t="s">
        <v>6188</v>
      </c>
      <c r="K99" s="4">
        <v>2.5</v>
      </c>
      <c r="L99" s="5">
        <v>25.874999999999996</v>
      </c>
      <c r="M99" s="5">
        <v>155.24999999999997</v>
      </c>
      <c r="N99" t="s">
        <v>6216</v>
      </c>
      <c r="O99" t="s">
        <v>6221</v>
      </c>
      <c r="P99" t="s">
        <v>6191</v>
      </c>
    </row>
    <row r="100" spans="1:16" x14ac:dyDescent="0.35">
      <c r="A100" s="19" t="s">
        <v>1027</v>
      </c>
      <c r="B100" s="27">
        <v>44171</v>
      </c>
      <c r="C100" s="19" t="s">
        <v>1028</v>
      </c>
      <c r="D100" s="11" t="s">
        <v>6154</v>
      </c>
      <c r="E100" s="19">
        <v>2</v>
      </c>
      <c r="F100" s="19" t="s">
        <v>1029</v>
      </c>
      <c r="G100" s="19" t="s">
        <v>1030</v>
      </c>
      <c r="H100" s="11" t="s">
        <v>19</v>
      </c>
      <c r="I100" s="11" t="s">
        <v>6193</v>
      </c>
      <c r="J100" s="11" t="s">
        <v>6187</v>
      </c>
      <c r="K100" s="28">
        <v>0.2</v>
      </c>
      <c r="L100" s="29">
        <v>2.9849999999999999</v>
      </c>
      <c r="M100" s="29">
        <v>5.97</v>
      </c>
      <c r="N100" s="11" t="s">
        <v>6216</v>
      </c>
      <c r="O100" s="11" t="s">
        <v>6224</v>
      </c>
      <c r="P100" s="11" t="s">
        <v>6191</v>
      </c>
    </row>
    <row r="101" spans="1:16" x14ac:dyDescent="0.35">
      <c r="A101" s="2" t="s">
        <v>1032</v>
      </c>
      <c r="B101" s="3">
        <v>44259</v>
      </c>
      <c r="C101" s="2" t="s">
        <v>1033</v>
      </c>
      <c r="D101" t="s">
        <v>6157</v>
      </c>
      <c r="E101" s="2">
        <v>2</v>
      </c>
      <c r="F101" s="2" t="s">
        <v>1034</v>
      </c>
      <c r="G101" s="2" t="s">
        <v>1035</v>
      </c>
      <c r="H101" t="s">
        <v>19</v>
      </c>
      <c r="I101" t="s">
        <v>6193</v>
      </c>
      <c r="J101" t="s">
        <v>6188</v>
      </c>
      <c r="K101" s="4">
        <v>0.5</v>
      </c>
      <c r="L101" s="5">
        <v>6.75</v>
      </c>
      <c r="M101" s="5">
        <v>13.5</v>
      </c>
      <c r="N101" t="s">
        <v>6216</v>
      </c>
      <c r="O101" t="s">
        <v>6221</v>
      </c>
      <c r="P101" t="s">
        <v>6191</v>
      </c>
    </row>
    <row r="102" spans="1:16" x14ac:dyDescent="0.35">
      <c r="A102" s="19" t="s">
        <v>1038</v>
      </c>
      <c r="B102" s="27">
        <v>44394</v>
      </c>
      <c r="C102" s="19" t="s">
        <v>1039</v>
      </c>
      <c r="D102" s="11" t="s">
        <v>6154</v>
      </c>
      <c r="E102" s="19">
        <v>1</v>
      </c>
      <c r="F102" s="19" t="s">
        <v>1040</v>
      </c>
      <c r="G102" s="19" t="s">
        <v>6223</v>
      </c>
      <c r="H102" s="11" t="s">
        <v>318</v>
      </c>
      <c r="I102" s="11" t="s">
        <v>6193</v>
      </c>
      <c r="J102" s="11" t="s">
        <v>6187</v>
      </c>
      <c r="K102" s="28">
        <v>0.2</v>
      </c>
      <c r="L102" s="29">
        <v>2.9849999999999999</v>
      </c>
      <c r="M102" s="29">
        <v>2.9849999999999999</v>
      </c>
      <c r="N102" s="11" t="s">
        <v>6216</v>
      </c>
      <c r="O102" s="11" t="s">
        <v>6224</v>
      </c>
      <c r="P102" s="11" t="s">
        <v>6191</v>
      </c>
    </row>
    <row r="103" spans="1:16" x14ac:dyDescent="0.35">
      <c r="A103" s="2" t="s">
        <v>1043</v>
      </c>
      <c r="B103" s="3">
        <v>44139</v>
      </c>
      <c r="C103" s="2" t="s">
        <v>1044</v>
      </c>
      <c r="D103" t="s">
        <v>6159</v>
      </c>
      <c r="E103" s="2">
        <v>3</v>
      </c>
      <c r="F103" s="2" t="s">
        <v>1045</v>
      </c>
      <c r="G103" s="2" t="s">
        <v>6223</v>
      </c>
      <c r="H103" t="s">
        <v>19</v>
      </c>
      <c r="I103" t="s">
        <v>6195</v>
      </c>
      <c r="J103" t="s">
        <v>6188</v>
      </c>
      <c r="K103" s="4">
        <v>0.2</v>
      </c>
      <c r="L103" s="5">
        <v>4.3650000000000002</v>
      </c>
      <c r="M103" s="5">
        <v>13.095000000000001</v>
      </c>
      <c r="N103" t="s">
        <v>6218</v>
      </c>
      <c r="O103" t="s">
        <v>6221</v>
      </c>
      <c r="P103" t="s">
        <v>6190</v>
      </c>
    </row>
    <row r="104" spans="1:16" x14ac:dyDescent="0.35">
      <c r="A104" s="19" t="s">
        <v>1048</v>
      </c>
      <c r="B104" s="27">
        <v>44291</v>
      </c>
      <c r="C104" s="19" t="s">
        <v>1049</v>
      </c>
      <c r="D104" s="11" t="s">
        <v>6167</v>
      </c>
      <c r="E104" s="19">
        <v>2</v>
      </c>
      <c r="F104" s="19" t="s">
        <v>1050</v>
      </c>
      <c r="G104" s="19" t="s">
        <v>6223</v>
      </c>
      <c r="H104" s="11" t="s">
        <v>19</v>
      </c>
      <c r="I104" s="11" t="s">
        <v>6193</v>
      </c>
      <c r="J104" s="11" t="s">
        <v>6186</v>
      </c>
      <c r="K104" s="28">
        <v>0.2</v>
      </c>
      <c r="L104" s="29">
        <v>3.8849999999999998</v>
      </c>
      <c r="M104" s="29">
        <v>7.77</v>
      </c>
      <c r="N104" s="11" t="s">
        <v>6216</v>
      </c>
      <c r="O104" s="11" t="s">
        <v>6222</v>
      </c>
      <c r="P104" s="11" t="s">
        <v>6190</v>
      </c>
    </row>
    <row r="105" spans="1:16" x14ac:dyDescent="0.35">
      <c r="A105" s="2" t="s">
        <v>1053</v>
      </c>
      <c r="B105" s="3">
        <v>43891</v>
      </c>
      <c r="C105" s="2" t="s">
        <v>1054</v>
      </c>
      <c r="D105" t="s">
        <v>6165</v>
      </c>
      <c r="E105" s="2">
        <v>5</v>
      </c>
      <c r="F105" s="2" t="s">
        <v>1055</v>
      </c>
      <c r="G105" s="2" t="s">
        <v>1056</v>
      </c>
      <c r="H105" t="s">
        <v>318</v>
      </c>
      <c r="I105" t="s">
        <v>6195</v>
      </c>
      <c r="J105" t="s">
        <v>6187</v>
      </c>
      <c r="K105" s="4">
        <v>2.5</v>
      </c>
      <c r="L105" s="5">
        <v>29.784999999999997</v>
      </c>
      <c r="M105" s="5">
        <v>148.92499999999998</v>
      </c>
      <c r="N105" t="s">
        <v>6218</v>
      </c>
      <c r="O105" t="s">
        <v>6224</v>
      </c>
      <c r="P105" t="s">
        <v>6190</v>
      </c>
    </row>
    <row r="106" spans="1:16" x14ac:dyDescent="0.35">
      <c r="A106" s="19" t="s">
        <v>1059</v>
      </c>
      <c r="B106" s="27">
        <v>44488</v>
      </c>
      <c r="C106" s="19" t="s">
        <v>1060</v>
      </c>
      <c r="D106" s="11" t="s">
        <v>6143</v>
      </c>
      <c r="E106" s="19">
        <v>3</v>
      </c>
      <c r="F106" s="19" t="s">
        <v>1061</v>
      </c>
      <c r="G106" s="19" t="s">
        <v>1062</v>
      </c>
      <c r="H106" s="11" t="s">
        <v>318</v>
      </c>
      <c r="I106" s="11" t="s">
        <v>6195</v>
      </c>
      <c r="J106" s="11" t="s">
        <v>6187</v>
      </c>
      <c r="K106" s="28">
        <v>1</v>
      </c>
      <c r="L106" s="29">
        <v>12.95</v>
      </c>
      <c r="M106" s="29">
        <v>38.849999999999994</v>
      </c>
      <c r="N106" s="11" t="s">
        <v>6218</v>
      </c>
      <c r="O106" s="11" t="s">
        <v>6224</v>
      </c>
      <c r="P106" s="11" t="s">
        <v>6190</v>
      </c>
    </row>
    <row r="107" spans="1:16" x14ac:dyDescent="0.35">
      <c r="A107" s="2" t="s">
        <v>1065</v>
      </c>
      <c r="B107" s="3">
        <v>44750</v>
      </c>
      <c r="C107" s="2" t="s">
        <v>1066</v>
      </c>
      <c r="D107" t="s">
        <v>6174</v>
      </c>
      <c r="E107" s="2">
        <v>4</v>
      </c>
      <c r="F107" s="2" t="s">
        <v>1067</v>
      </c>
      <c r="G107" s="2" t="s">
        <v>1068</v>
      </c>
      <c r="H107" t="s">
        <v>19</v>
      </c>
      <c r="I107" t="s">
        <v>6192</v>
      </c>
      <c r="J107" t="s">
        <v>6188</v>
      </c>
      <c r="K107" s="4">
        <v>0.2</v>
      </c>
      <c r="L107" s="5">
        <v>2.9849999999999999</v>
      </c>
      <c r="M107" s="5">
        <v>11.94</v>
      </c>
      <c r="N107" t="s">
        <v>6219</v>
      </c>
      <c r="O107" t="s">
        <v>6221</v>
      </c>
      <c r="P107" t="s">
        <v>6191</v>
      </c>
    </row>
    <row r="108" spans="1:16" x14ac:dyDescent="0.35">
      <c r="A108" s="19" t="s">
        <v>1071</v>
      </c>
      <c r="B108" s="27">
        <v>43694</v>
      </c>
      <c r="C108" s="19" t="s">
        <v>1072</v>
      </c>
      <c r="D108" s="11" t="s">
        <v>6162</v>
      </c>
      <c r="E108" s="19">
        <v>6</v>
      </c>
      <c r="F108" s="19" t="s">
        <v>1073</v>
      </c>
      <c r="G108" s="19" t="s">
        <v>1074</v>
      </c>
      <c r="H108" s="11" t="s">
        <v>19</v>
      </c>
      <c r="I108" s="11" t="s">
        <v>6195</v>
      </c>
      <c r="J108" s="11" t="s">
        <v>6188</v>
      </c>
      <c r="K108" s="28">
        <v>1</v>
      </c>
      <c r="L108" s="29">
        <v>14.55</v>
      </c>
      <c r="M108" s="29">
        <v>87.300000000000011</v>
      </c>
      <c r="N108" s="11" t="s">
        <v>6218</v>
      </c>
      <c r="O108" s="11" t="s">
        <v>6221</v>
      </c>
      <c r="P108" s="11" t="s">
        <v>6191</v>
      </c>
    </row>
    <row r="109" spans="1:16" x14ac:dyDescent="0.35">
      <c r="A109" s="2" t="s">
        <v>1077</v>
      </c>
      <c r="B109" s="3">
        <v>43982</v>
      </c>
      <c r="C109" s="2" t="s">
        <v>1078</v>
      </c>
      <c r="D109" t="s">
        <v>6157</v>
      </c>
      <c r="E109" s="2">
        <v>6</v>
      </c>
      <c r="F109" s="2" t="s">
        <v>1079</v>
      </c>
      <c r="G109" s="2" t="s">
        <v>1080</v>
      </c>
      <c r="H109" t="s">
        <v>19</v>
      </c>
      <c r="I109" t="s">
        <v>6193</v>
      </c>
      <c r="J109" t="s">
        <v>6188</v>
      </c>
      <c r="K109" s="4">
        <v>0.5</v>
      </c>
      <c r="L109" s="5">
        <v>6.75</v>
      </c>
      <c r="M109" s="5">
        <v>40.5</v>
      </c>
      <c r="N109" t="s">
        <v>6216</v>
      </c>
      <c r="O109" t="s">
        <v>6221</v>
      </c>
      <c r="P109" t="s">
        <v>6190</v>
      </c>
    </row>
    <row r="110" spans="1:16" x14ac:dyDescent="0.35">
      <c r="A110" s="19" t="s">
        <v>1083</v>
      </c>
      <c r="B110" s="27">
        <v>43956</v>
      </c>
      <c r="C110" s="19" t="s">
        <v>1084</v>
      </c>
      <c r="D110" s="11" t="s">
        <v>6183</v>
      </c>
      <c r="E110" s="19">
        <v>2</v>
      </c>
      <c r="F110" s="19" t="s">
        <v>1085</v>
      </c>
      <c r="G110" s="19" t="s">
        <v>1086</v>
      </c>
      <c r="H110" s="11" t="s">
        <v>19</v>
      </c>
      <c r="I110" s="11" t="s">
        <v>6194</v>
      </c>
      <c r="J110" s="11" t="s">
        <v>6187</v>
      </c>
      <c r="K110" s="28">
        <v>1</v>
      </c>
      <c r="L110" s="29">
        <v>12.15</v>
      </c>
      <c r="M110" s="29">
        <v>24.3</v>
      </c>
      <c r="N110" s="11" t="s">
        <v>6217</v>
      </c>
      <c r="O110" s="11" t="s">
        <v>6224</v>
      </c>
      <c r="P110" s="11" t="s">
        <v>6191</v>
      </c>
    </row>
    <row r="111" spans="1:16" x14ac:dyDescent="0.35">
      <c r="A111" s="2" t="s">
        <v>1089</v>
      </c>
      <c r="B111" s="3">
        <v>43569</v>
      </c>
      <c r="C111" s="2" t="s">
        <v>1090</v>
      </c>
      <c r="D111" t="s">
        <v>6146</v>
      </c>
      <c r="E111" s="2">
        <v>3</v>
      </c>
      <c r="F111" s="2" t="s">
        <v>1091</v>
      </c>
      <c r="G111" s="2" t="s">
        <v>1092</v>
      </c>
      <c r="H111" t="s">
        <v>19</v>
      </c>
      <c r="I111" t="s">
        <v>6192</v>
      </c>
      <c r="J111" t="s">
        <v>6188</v>
      </c>
      <c r="K111" s="4">
        <v>0.5</v>
      </c>
      <c r="L111" s="5">
        <v>5.97</v>
      </c>
      <c r="M111" s="5">
        <v>17.91</v>
      </c>
      <c r="N111" t="s">
        <v>6219</v>
      </c>
      <c r="O111" t="s">
        <v>6221</v>
      </c>
      <c r="P111" t="s">
        <v>6190</v>
      </c>
    </row>
    <row r="112" spans="1:16" x14ac:dyDescent="0.35">
      <c r="A112" s="19" t="s">
        <v>1095</v>
      </c>
      <c r="B112" s="27">
        <v>44041</v>
      </c>
      <c r="C112" s="19" t="s">
        <v>1096</v>
      </c>
      <c r="D112" s="11" t="s">
        <v>6157</v>
      </c>
      <c r="E112" s="19">
        <v>4</v>
      </c>
      <c r="F112" s="19" t="s">
        <v>1097</v>
      </c>
      <c r="G112" s="19" t="s">
        <v>6223</v>
      </c>
      <c r="H112" s="11" t="s">
        <v>19</v>
      </c>
      <c r="I112" s="11" t="s">
        <v>6193</v>
      </c>
      <c r="J112" s="11" t="s">
        <v>6188</v>
      </c>
      <c r="K112" s="28">
        <v>0.5</v>
      </c>
      <c r="L112" s="29">
        <v>6.75</v>
      </c>
      <c r="M112" s="29">
        <v>27</v>
      </c>
      <c r="N112" s="11" t="s">
        <v>6216</v>
      </c>
      <c r="O112" s="11" t="s">
        <v>6221</v>
      </c>
      <c r="P112" s="11" t="s">
        <v>6191</v>
      </c>
    </row>
    <row r="113" spans="1:16" x14ac:dyDescent="0.35">
      <c r="A113" s="2" t="s">
        <v>1100</v>
      </c>
      <c r="B113" s="3">
        <v>43811</v>
      </c>
      <c r="C113" s="2" t="s">
        <v>1101</v>
      </c>
      <c r="D113" t="s">
        <v>6169</v>
      </c>
      <c r="E113" s="2">
        <v>1</v>
      </c>
      <c r="F113" s="2" t="s">
        <v>1102</v>
      </c>
      <c r="G113" s="2" t="s">
        <v>1103</v>
      </c>
      <c r="H113" t="s">
        <v>19</v>
      </c>
      <c r="I113" t="s">
        <v>6195</v>
      </c>
      <c r="J113" t="s">
        <v>6187</v>
      </c>
      <c r="K113" s="4">
        <v>0.5</v>
      </c>
      <c r="L113" s="5">
        <v>7.77</v>
      </c>
      <c r="M113" s="5">
        <v>7.77</v>
      </c>
      <c r="N113" t="s">
        <v>6218</v>
      </c>
      <c r="O113" t="s">
        <v>6224</v>
      </c>
      <c r="P113" t="s">
        <v>6190</v>
      </c>
    </row>
    <row r="114" spans="1:16" x14ac:dyDescent="0.35">
      <c r="A114" s="19" t="s">
        <v>1106</v>
      </c>
      <c r="B114" s="27">
        <v>44727</v>
      </c>
      <c r="C114" s="19" t="s">
        <v>1107</v>
      </c>
      <c r="D114" s="11" t="s">
        <v>6184</v>
      </c>
      <c r="E114" s="19">
        <v>3</v>
      </c>
      <c r="F114" s="19" t="s">
        <v>1108</v>
      </c>
      <c r="G114" s="19" t="s">
        <v>1109</v>
      </c>
      <c r="H114" s="11" t="s">
        <v>19</v>
      </c>
      <c r="I114" s="11" t="s">
        <v>6194</v>
      </c>
      <c r="J114" s="11" t="s">
        <v>6186</v>
      </c>
      <c r="K114" s="28">
        <v>0.2</v>
      </c>
      <c r="L114" s="29">
        <v>4.4550000000000001</v>
      </c>
      <c r="M114" s="29">
        <v>13.365</v>
      </c>
      <c r="N114" s="11" t="s">
        <v>6217</v>
      </c>
      <c r="O114" s="11" t="s">
        <v>6222</v>
      </c>
      <c r="P114" s="11" t="s">
        <v>6190</v>
      </c>
    </row>
    <row r="115" spans="1:16" x14ac:dyDescent="0.35">
      <c r="A115" s="2" t="s">
        <v>1112</v>
      </c>
      <c r="B115" s="3">
        <v>43642</v>
      </c>
      <c r="C115" s="2" t="s">
        <v>1113</v>
      </c>
      <c r="D115" t="s">
        <v>6172</v>
      </c>
      <c r="E115" s="2">
        <v>5</v>
      </c>
      <c r="F115" s="2" t="s">
        <v>1114</v>
      </c>
      <c r="G115" s="2" t="s">
        <v>1115</v>
      </c>
      <c r="H115" t="s">
        <v>19</v>
      </c>
      <c r="I115" t="s">
        <v>6192</v>
      </c>
      <c r="J115" t="s">
        <v>6187</v>
      </c>
      <c r="K115" s="4">
        <v>0.5</v>
      </c>
      <c r="L115" s="5">
        <v>5.3699999999999992</v>
      </c>
      <c r="M115" s="5">
        <v>26.849999999999994</v>
      </c>
      <c r="N115" t="s">
        <v>6219</v>
      </c>
      <c r="O115" t="s">
        <v>6224</v>
      </c>
      <c r="P115" t="s">
        <v>6191</v>
      </c>
    </row>
    <row r="116" spans="1:16" x14ac:dyDescent="0.35">
      <c r="A116" s="19" t="s">
        <v>1117</v>
      </c>
      <c r="B116" s="27">
        <v>44481</v>
      </c>
      <c r="C116" s="19" t="s">
        <v>1118</v>
      </c>
      <c r="D116" s="11" t="s">
        <v>6155</v>
      </c>
      <c r="E116" s="19">
        <v>1</v>
      </c>
      <c r="F116" s="19" t="s">
        <v>1119</v>
      </c>
      <c r="G116" s="19" t="s">
        <v>1120</v>
      </c>
      <c r="H116" s="11" t="s">
        <v>19</v>
      </c>
      <c r="I116" s="11" t="s">
        <v>6193</v>
      </c>
      <c r="J116" s="11" t="s">
        <v>6188</v>
      </c>
      <c r="K116" s="28">
        <v>1</v>
      </c>
      <c r="L116" s="29">
        <v>11.25</v>
      </c>
      <c r="M116" s="29">
        <v>11.25</v>
      </c>
      <c r="N116" s="11" t="s">
        <v>6216</v>
      </c>
      <c r="O116" s="11" t="s">
        <v>6221</v>
      </c>
      <c r="P116" s="11" t="s">
        <v>6191</v>
      </c>
    </row>
    <row r="117" spans="1:16" x14ac:dyDescent="0.35">
      <c r="A117" s="2" t="s">
        <v>1123</v>
      </c>
      <c r="B117" s="3">
        <v>43556</v>
      </c>
      <c r="C117" s="2" t="s">
        <v>1124</v>
      </c>
      <c r="D117" t="s">
        <v>6162</v>
      </c>
      <c r="E117" s="2">
        <v>1</v>
      </c>
      <c r="F117" s="2" t="s">
        <v>1125</v>
      </c>
      <c r="G117" s="2" t="s">
        <v>1126</v>
      </c>
      <c r="H117" t="s">
        <v>318</v>
      </c>
      <c r="I117" t="s">
        <v>6195</v>
      </c>
      <c r="J117" t="s">
        <v>6188</v>
      </c>
      <c r="K117" s="4">
        <v>1</v>
      </c>
      <c r="L117" s="5">
        <v>14.55</v>
      </c>
      <c r="M117" s="5">
        <v>14.55</v>
      </c>
      <c r="N117" t="s">
        <v>6218</v>
      </c>
      <c r="O117" t="s">
        <v>6221</v>
      </c>
      <c r="P117" t="s">
        <v>6191</v>
      </c>
    </row>
    <row r="118" spans="1:16" x14ac:dyDescent="0.35">
      <c r="A118" s="19" t="s">
        <v>1129</v>
      </c>
      <c r="B118" s="27">
        <v>44265</v>
      </c>
      <c r="C118" s="19" t="s">
        <v>1130</v>
      </c>
      <c r="D118" s="11" t="s">
        <v>6178</v>
      </c>
      <c r="E118" s="19">
        <v>4</v>
      </c>
      <c r="F118" s="19" t="s">
        <v>1131</v>
      </c>
      <c r="G118" s="19" t="s">
        <v>6223</v>
      </c>
      <c r="H118" s="11" t="s">
        <v>19</v>
      </c>
      <c r="I118" s="11" t="s">
        <v>6192</v>
      </c>
      <c r="J118" s="11" t="s">
        <v>6186</v>
      </c>
      <c r="K118" s="28">
        <v>0.2</v>
      </c>
      <c r="L118" s="29">
        <v>3.5849999999999995</v>
      </c>
      <c r="M118" s="29">
        <v>14.339999999999998</v>
      </c>
      <c r="N118" s="11" t="s">
        <v>6219</v>
      </c>
      <c r="O118" s="11" t="s">
        <v>6222</v>
      </c>
      <c r="P118" s="11" t="s">
        <v>6191</v>
      </c>
    </row>
    <row r="119" spans="1:16" x14ac:dyDescent="0.35">
      <c r="A119" s="2" t="s">
        <v>1134</v>
      </c>
      <c r="B119" s="3">
        <v>43693</v>
      </c>
      <c r="C119" s="2" t="s">
        <v>1135</v>
      </c>
      <c r="D119" t="s">
        <v>6170</v>
      </c>
      <c r="E119" s="2">
        <v>1</v>
      </c>
      <c r="F119" s="2" t="s">
        <v>1136</v>
      </c>
      <c r="G119" s="2" t="s">
        <v>1137</v>
      </c>
      <c r="H119" t="s">
        <v>28</v>
      </c>
      <c r="I119" t="s">
        <v>6195</v>
      </c>
      <c r="J119" t="s">
        <v>6186</v>
      </c>
      <c r="K119" s="4">
        <v>1</v>
      </c>
      <c r="L119" s="5">
        <v>15.85</v>
      </c>
      <c r="M119" s="5">
        <v>15.85</v>
      </c>
      <c r="N119" t="s">
        <v>6218</v>
      </c>
      <c r="O119" t="s">
        <v>6222</v>
      </c>
      <c r="P119" t="s">
        <v>6191</v>
      </c>
    </row>
    <row r="120" spans="1:16" x14ac:dyDescent="0.35">
      <c r="A120" s="19" t="s">
        <v>1140</v>
      </c>
      <c r="B120" s="27">
        <v>44054</v>
      </c>
      <c r="C120" s="19" t="s">
        <v>1141</v>
      </c>
      <c r="D120" s="11" t="s">
        <v>6145</v>
      </c>
      <c r="E120" s="19">
        <v>4</v>
      </c>
      <c r="F120" s="19" t="s">
        <v>1142</v>
      </c>
      <c r="G120" s="19" t="s">
        <v>1143</v>
      </c>
      <c r="H120" s="11" t="s">
        <v>318</v>
      </c>
      <c r="I120" s="11" t="s">
        <v>6195</v>
      </c>
      <c r="J120" s="11" t="s">
        <v>6186</v>
      </c>
      <c r="K120" s="28">
        <v>0.2</v>
      </c>
      <c r="L120" s="29">
        <v>4.7549999999999999</v>
      </c>
      <c r="M120" s="29">
        <v>19.02</v>
      </c>
      <c r="N120" s="11" t="s">
        <v>6218</v>
      </c>
      <c r="O120" s="11" t="s">
        <v>6222</v>
      </c>
      <c r="P120" s="11" t="s">
        <v>6190</v>
      </c>
    </row>
    <row r="121" spans="1:16" x14ac:dyDescent="0.35">
      <c r="A121" s="2" t="s">
        <v>1146</v>
      </c>
      <c r="B121" s="3">
        <v>44656</v>
      </c>
      <c r="C121" s="2" t="s">
        <v>1147</v>
      </c>
      <c r="D121" t="s">
        <v>6161</v>
      </c>
      <c r="E121" s="2">
        <v>4</v>
      </c>
      <c r="F121" s="2" t="s">
        <v>1148</v>
      </c>
      <c r="G121" s="2" t="s">
        <v>1149</v>
      </c>
      <c r="H121" t="s">
        <v>19</v>
      </c>
      <c r="I121" t="s">
        <v>6195</v>
      </c>
      <c r="J121" t="s">
        <v>6186</v>
      </c>
      <c r="K121" s="4">
        <v>0.5</v>
      </c>
      <c r="L121" s="5">
        <v>9.51</v>
      </c>
      <c r="M121" s="5">
        <v>38.04</v>
      </c>
      <c r="N121" t="s">
        <v>6218</v>
      </c>
      <c r="O121" t="s">
        <v>6222</v>
      </c>
      <c r="P121" t="s">
        <v>6191</v>
      </c>
    </row>
    <row r="122" spans="1:16" x14ac:dyDescent="0.35">
      <c r="A122" s="19" t="s">
        <v>1152</v>
      </c>
      <c r="B122" s="27">
        <v>43760</v>
      </c>
      <c r="C122" s="19" t="s">
        <v>1153</v>
      </c>
      <c r="D122" s="11" t="s">
        <v>6144</v>
      </c>
      <c r="E122" s="19">
        <v>3</v>
      </c>
      <c r="F122" s="19" t="s">
        <v>1154</v>
      </c>
      <c r="G122" s="19" t="s">
        <v>1155</v>
      </c>
      <c r="H122" s="11" t="s">
        <v>19</v>
      </c>
      <c r="I122" s="11" t="s">
        <v>6194</v>
      </c>
      <c r="J122" s="11" t="s">
        <v>6187</v>
      </c>
      <c r="K122" s="28">
        <v>0.5</v>
      </c>
      <c r="L122" s="29">
        <v>7.29</v>
      </c>
      <c r="M122" s="29">
        <v>21.87</v>
      </c>
      <c r="N122" s="11" t="s">
        <v>6217</v>
      </c>
      <c r="O122" s="11" t="s">
        <v>6224</v>
      </c>
      <c r="P122" s="11" t="s">
        <v>6190</v>
      </c>
    </row>
    <row r="123" spans="1:16" x14ac:dyDescent="0.35">
      <c r="A123" s="2" t="s">
        <v>1158</v>
      </c>
      <c r="B123" s="3">
        <v>44471</v>
      </c>
      <c r="C123" s="2" t="s">
        <v>1159</v>
      </c>
      <c r="D123" t="s">
        <v>6156</v>
      </c>
      <c r="E123" s="2">
        <v>1</v>
      </c>
      <c r="F123" s="2" t="s">
        <v>1160</v>
      </c>
      <c r="G123" s="2" t="s">
        <v>1161</v>
      </c>
      <c r="H123" t="s">
        <v>19</v>
      </c>
      <c r="I123" t="s">
        <v>6194</v>
      </c>
      <c r="J123" t="s">
        <v>6188</v>
      </c>
      <c r="K123" s="4">
        <v>0.2</v>
      </c>
      <c r="L123" s="5">
        <v>4.125</v>
      </c>
      <c r="M123" s="5">
        <v>4.125</v>
      </c>
      <c r="N123" t="s">
        <v>6217</v>
      </c>
      <c r="O123" t="s">
        <v>6221</v>
      </c>
      <c r="P123" t="s">
        <v>6191</v>
      </c>
    </row>
    <row r="124" spans="1:16" x14ac:dyDescent="0.35">
      <c r="A124" s="19" t="s">
        <v>1158</v>
      </c>
      <c r="B124" s="27">
        <v>44471</v>
      </c>
      <c r="C124" s="19" t="s">
        <v>1159</v>
      </c>
      <c r="D124" s="11" t="s">
        <v>6167</v>
      </c>
      <c r="E124" s="19">
        <v>1</v>
      </c>
      <c r="F124" s="19" t="s">
        <v>1160</v>
      </c>
      <c r="G124" s="19" t="s">
        <v>1161</v>
      </c>
      <c r="H124" s="11" t="s">
        <v>19</v>
      </c>
      <c r="I124" s="11" t="s">
        <v>6193</v>
      </c>
      <c r="J124" s="11" t="s">
        <v>6186</v>
      </c>
      <c r="K124" s="28">
        <v>0.2</v>
      </c>
      <c r="L124" s="29">
        <v>3.8849999999999998</v>
      </c>
      <c r="M124" s="29">
        <v>3.8849999999999998</v>
      </c>
      <c r="N124" s="11" t="s">
        <v>6216</v>
      </c>
      <c r="O124" s="11" t="s">
        <v>6222</v>
      </c>
      <c r="P124" s="11" t="s">
        <v>6191</v>
      </c>
    </row>
    <row r="125" spans="1:16" x14ac:dyDescent="0.35">
      <c r="A125" s="2" t="s">
        <v>1158</v>
      </c>
      <c r="B125" s="3">
        <v>44471</v>
      </c>
      <c r="C125" s="2" t="s">
        <v>1159</v>
      </c>
      <c r="D125" t="s">
        <v>6141</v>
      </c>
      <c r="E125" s="2">
        <v>5</v>
      </c>
      <c r="F125" s="2" t="s">
        <v>1160</v>
      </c>
      <c r="G125" s="2" t="s">
        <v>1161</v>
      </c>
      <c r="H125" t="s">
        <v>19</v>
      </c>
      <c r="I125" t="s">
        <v>6194</v>
      </c>
      <c r="J125" t="s">
        <v>6188</v>
      </c>
      <c r="K125" s="4">
        <v>1</v>
      </c>
      <c r="L125" s="5">
        <v>13.75</v>
      </c>
      <c r="M125" s="5">
        <v>68.75</v>
      </c>
      <c r="N125" t="s">
        <v>6217</v>
      </c>
      <c r="O125" t="s">
        <v>6221</v>
      </c>
      <c r="P125" t="s">
        <v>6191</v>
      </c>
    </row>
    <row r="126" spans="1:16" x14ac:dyDescent="0.35">
      <c r="A126" s="19" t="s">
        <v>1174</v>
      </c>
      <c r="B126" s="27">
        <v>44268</v>
      </c>
      <c r="C126" s="19" t="s">
        <v>1175</v>
      </c>
      <c r="D126" s="11" t="s">
        <v>6158</v>
      </c>
      <c r="E126" s="19">
        <v>4</v>
      </c>
      <c r="F126" s="19" t="s">
        <v>1176</v>
      </c>
      <c r="G126" s="19" t="s">
        <v>1177</v>
      </c>
      <c r="H126" s="11" t="s">
        <v>19</v>
      </c>
      <c r="I126" s="11" t="s">
        <v>6193</v>
      </c>
      <c r="J126" s="11" t="s">
        <v>6187</v>
      </c>
      <c r="K126" s="28">
        <v>0.5</v>
      </c>
      <c r="L126" s="29">
        <v>5.97</v>
      </c>
      <c r="M126" s="29">
        <v>23.88</v>
      </c>
      <c r="N126" s="11" t="s">
        <v>6216</v>
      </c>
      <c r="O126" s="11" t="s">
        <v>6224</v>
      </c>
      <c r="P126" s="11" t="s">
        <v>6190</v>
      </c>
    </row>
    <row r="127" spans="1:16" x14ac:dyDescent="0.35">
      <c r="A127" s="2" t="s">
        <v>1180</v>
      </c>
      <c r="B127" s="3">
        <v>44724</v>
      </c>
      <c r="C127" s="2" t="s">
        <v>1181</v>
      </c>
      <c r="D127" t="s">
        <v>6164</v>
      </c>
      <c r="E127" s="2">
        <v>4</v>
      </c>
      <c r="F127" s="2" t="s">
        <v>1182</v>
      </c>
      <c r="G127" s="2" t="s">
        <v>1183</v>
      </c>
      <c r="H127" t="s">
        <v>19</v>
      </c>
      <c r="I127" t="s">
        <v>6195</v>
      </c>
      <c r="J127" t="s">
        <v>6186</v>
      </c>
      <c r="K127" s="4">
        <v>2.5</v>
      </c>
      <c r="L127" s="5">
        <v>36.454999999999998</v>
      </c>
      <c r="M127" s="5">
        <v>145.82</v>
      </c>
      <c r="N127" t="s">
        <v>6218</v>
      </c>
      <c r="O127" t="s">
        <v>6222</v>
      </c>
      <c r="P127" t="s">
        <v>6191</v>
      </c>
    </row>
    <row r="128" spans="1:16" x14ac:dyDescent="0.35">
      <c r="A128" s="19" t="s">
        <v>1186</v>
      </c>
      <c r="B128" s="27">
        <v>43582</v>
      </c>
      <c r="C128" s="19" t="s">
        <v>1187</v>
      </c>
      <c r="D128" s="11" t="s">
        <v>6159</v>
      </c>
      <c r="E128" s="19">
        <v>5</v>
      </c>
      <c r="F128" s="19" t="s">
        <v>1188</v>
      </c>
      <c r="G128" s="19" t="s">
        <v>1189</v>
      </c>
      <c r="H128" s="11" t="s">
        <v>19</v>
      </c>
      <c r="I128" s="11" t="s">
        <v>6195</v>
      </c>
      <c r="J128" s="11" t="s">
        <v>6188</v>
      </c>
      <c r="K128" s="28">
        <v>0.2</v>
      </c>
      <c r="L128" s="29">
        <v>4.3650000000000002</v>
      </c>
      <c r="M128" s="29">
        <v>21.825000000000003</v>
      </c>
      <c r="N128" s="11" t="s">
        <v>6218</v>
      </c>
      <c r="O128" s="11" t="s">
        <v>6221</v>
      </c>
      <c r="P128" s="11" t="s">
        <v>6190</v>
      </c>
    </row>
    <row r="129" spans="1:16" x14ac:dyDescent="0.35">
      <c r="A129" s="2" t="s">
        <v>1192</v>
      </c>
      <c r="B129" s="3">
        <v>43608</v>
      </c>
      <c r="C129" s="2" t="s">
        <v>1193</v>
      </c>
      <c r="D129" t="s">
        <v>6160</v>
      </c>
      <c r="E129" s="2">
        <v>3</v>
      </c>
      <c r="F129" s="2" t="s">
        <v>1194</v>
      </c>
      <c r="G129" s="2" t="s">
        <v>1195</v>
      </c>
      <c r="H129" t="s">
        <v>318</v>
      </c>
      <c r="I129" t="s">
        <v>6195</v>
      </c>
      <c r="J129" t="s">
        <v>6188</v>
      </c>
      <c r="K129" s="4">
        <v>0.5</v>
      </c>
      <c r="L129" s="5">
        <v>8.73</v>
      </c>
      <c r="M129" s="5">
        <v>26.19</v>
      </c>
      <c r="N129" t="s">
        <v>6218</v>
      </c>
      <c r="O129" t="s">
        <v>6221</v>
      </c>
      <c r="P129" t="s">
        <v>6190</v>
      </c>
    </row>
    <row r="130" spans="1:16" x14ac:dyDescent="0.35">
      <c r="A130" s="19" t="s">
        <v>1198</v>
      </c>
      <c r="B130" s="27">
        <v>44026</v>
      </c>
      <c r="C130" s="19" t="s">
        <v>1199</v>
      </c>
      <c r="D130" s="11" t="s">
        <v>6155</v>
      </c>
      <c r="E130" s="19">
        <v>1</v>
      </c>
      <c r="F130" s="19" t="s">
        <v>1200</v>
      </c>
      <c r="G130" s="19" t="s">
        <v>1201</v>
      </c>
      <c r="H130" s="11" t="s">
        <v>19</v>
      </c>
      <c r="I130" s="11" t="s">
        <v>6193</v>
      </c>
      <c r="J130" s="11" t="s">
        <v>6188</v>
      </c>
      <c r="K130" s="28">
        <v>1</v>
      </c>
      <c r="L130" s="29">
        <v>11.25</v>
      </c>
      <c r="M130" s="29">
        <v>11.25</v>
      </c>
      <c r="N130" s="11" t="s">
        <v>6216</v>
      </c>
      <c r="O130" s="11" t="s">
        <v>6221</v>
      </c>
      <c r="P130" s="11" t="s">
        <v>6191</v>
      </c>
    </row>
    <row r="131" spans="1:16" x14ac:dyDescent="0.35">
      <c r="A131" s="2" t="s">
        <v>1204</v>
      </c>
      <c r="B131" s="3">
        <v>44510</v>
      </c>
      <c r="C131" s="2" t="s">
        <v>1205</v>
      </c>
      <c r="D131" t="s">
        <v>6143</v>
      </c>
      <c r="E131" s="2">
        <v>6</v>
      </c>
      <c r="F131" s="2" t="s">
        <v>1206</v>
      </c>
      <c r="G131" s="2" t="s">
        <v>1207</v>
      </c>
      <c r="H131" t="s">
        <v>318</v>
      </c>
      <c r="I131" t="s">
        <v>6195</v>
      </c>
      <c r="J131" t="s">
        <v>6187</v>
      </c>
      <c r="K131" s="4">
        <v>1</v>
      </c>
      <c r="L131" s="5">
        <v>12.95</v>
      </c>
      <c r="M131" s="5">
        <v>77.699999999999989</v>
      </c>
      <c r="N131" t="s">
        <v>6218</v>
      </c>
      <c r="O131" t="s">
        <v>6224</v>
      </c>
      <c r="P131" t="s">
        <v>6191</v>
      </c>
    </row>
    <row r="132" spans="1:16" x14ac:dyDescent="0.35">
      <c r="A132" s="19" t="s">
        <v>1210</v>
      </c>
      <c r="B132" s="27">
        <v>44439</v>
      </c>
      <c r="C132" s="19" t="s">
        <v>1211</v>
      </c>
      <c r="D132" s="11" t="s">
        <v>6157</v>
      </c>
      <c r="E132" s="19">
        <v>1</v>
      </c>
      <c r="F132" s="19" t="s">
        <v>1212</v>
      </c>
      <c r="G132" s="19" t="s">
        <v>1213</v>
      </c>
      <c r="H132" s="11" t="s">
        <v>19</v>
      </c>
      <c r="I132" s="11" t="s">
        <v>6193</v>
      </c>
      <c r="J132" s="11" t="s">
        <v>6188</v>
      </c>
      <c r="K132" s="28">
        <v>0.5</v>
      </c>
      <c r="L132" s="29">
        <v>6.75</v>
      </c>
      <c r="M132" s="29">
        <v>6.75</v>
      </c>
      <c r="N132" s="11" t="s">
        <v>6216</v>
      </c>
      <c r="O132" s="11" t="s">
        <v>6221</v>
      </c>
      <c r="P132" s="11" t="s">
        <v>6191</v>
      </c>
    </row>
    <row r="133" spans="1:16" x14ac:dyDescent="0.35">
      <c r="A133" s="2" t="s">
        <v>1216</v>
      </c>
      <c r="B133" s="3">
        <v>43652</v>
      </c>
      <c r="C133" s="2" t="s">
        <v>1217</v>
      </c>
      <c r="D133" t="s">
        <v>6183</v>
      </c>
      <c r="E133" s="2">
        <v>1</v>
      </c>
      <c r="F133" s="2" t="s">
        <v>1218</v>
      </c>
      <c r="G133" s="2" t="s">
        <v>1219</v>
      </c>
      <c r="H133" t="s">
        <v>19</v>
      </c>
      <c r="I133" t="s">
        <v>6194</v>
      </c>
      <c r="J133" t="s">
        <v>6187</v>
      </c>
      <c r="K133" s="4">
        <v>1</v>
      </c>
      <c r="L133" s="5">
        <v>12.15</v>
      </c>
      <c r="M133" s="5">
        <v>12.15</v>
      </c>
      <c r="N133" t="s">
        <v>6217</v>
      </c>
      <c r="O133" t="s">
        <v>6224</v>
      </c>
      <c r="P133" t="s">
        <v>6190</v>
      </c>
    </row>
    <row r="134" spans="1:16" x14ac:dyDescent="0.35">
      <c r="A134" s="19" t="s">
        <v>1222</v>
      </c>
      <c r="B134" s="27">
        <v>44624</v>
      </c>
      <c r="C134" s="19" t="s">
        <v>1223</v>
      </c>
      <c r="D134" s="11" t="s">
        <v>6182</v>
      </c>
      <c r="E134" s="19">
        <v>5</v>
      </c>
      <c r="F134" s="19" t="s">
        <v>1224</v>
      </c>
      <c r="G134" s="19" t="s">
        <v>6223</v>
      </c>
      <c r="H134" s="11" t="s">
        <v>318</v>
      </c>
      <c r="I134" s="11" t="s">
        <v>6193</v>
      </c>
      <c r="J134" s="11" t="s">
        <v>6186</v>
      </c>
      <c r="K134" s="28">
        <v>2.5</v>
      </c>
      <c r="L134" s="29">
        <v>29.784999999999997</v>
      </c>
      <c r="M134" s="29">
        <v>148.92499999999998</v>
      </c>
      <c r="N134" s="11" t="s">
        <v>6216</v>
      </c>
      <c r="O134" s="11" t="s">
        <v>6222</v>
      </c>
      <c r="P134" s="11" t="s">
        <v>6190</v>
      </c>
    </row>
    <row r="135" spans="1:16" x14ac:dyDescent="0.35">
      <c r="A135" s="2" t="s">
        <v>1227</v>
      </c>
      <c r="B135" s="3">
        <v>44196</v>
      </c>
      <c r="C135" s="2" t="s">
        <v>1228</v>
      </c>
      <c r="D135" t="s">
        <v>6144</v>
      </c>
      <c r="E135" s="2">
        <v>2</v>
      </c>
      <c r="F135" s="2" t="s">
        <v>1229</v>
      </c>
      <c r="G135" s="2" t="s">
        <v>1230</v>
      </c>
      <c r="H135" t="s">
        <v>19</v>
      </c>
      <c r="I135" t="s">
        <v>6194</v>
      </c>
      <c r="J135" t="s">
        <v>6187</v>
      </c>
      <c r="K135" s="4">
        <v>0.5</v>
      </c>
      <c r="L135" s="5">
        <v>7.29</v>
      </c>
      <c r="M135" s="5">
        <v>14.58</v>
      </c>
      <c r="N135" t="s">
        <v>6217</v>
      </c>
      <c r="O135" t="s">
        <v>6224</v>
      </c>
      <c r="P135" t="s">
        <v>6190</v>
      </c>
    </row>
    <row r="136" spans="1:16" x14ac:dyDescent="0.35">
      <c r="A136" s="19" t="s">
        <v>1233</v>
      </c>
      <c r="B136" s="27">
        <v>44043</v>
      </c>
      <c r="C136" s="19" t="s">
        <v>1234</v>
      </c>
      <c r="D136" s="11" t="s">
        <v>6182</v>
      </c>
      <c r="E136" s="19">
        <v>5</v>
      </c>
      <c r="F136" s="19" t="s">
        <v>1235</v>
      </c>
      <c r="G136" s="19" t="s">
        <v>1236</v>
      </c>
      <c r="H136" s="11" t="s">
        <v>19</v>
      </c>
      <c r="I136" s="11" t="s">
        <v>6193</v>
      </c>
      <c r="J136" s="11" t="s">
        <v>6186</v>
      </c>
      <c r="K136" s="28">
        <v>2.5</v>
      </c>
      <c r="L136" s="29">
        <v>29.784999999999997</v>
      </c>
      <c r="M136" s="29">
        <v>148.92499999999998</v>
      </c>
      <c r="N136" s="11" t="s">
        <v>6216</v>
      </c>
      <c r="O136" s="11" t="s">
        <v>6222</v>
      </c>
      <c r="P136" s="11" t="s">
        <v>6190</v>
      </c>
    </row>
    <row r="137" spans="1:16" x14ac:dyDescent="0.35">
      <c r="A137" s="2" t="s">
        <v>1239</v>
      </c>
      <c r="B137" s="3">
        <v>44340</v>
      </c>
      <c r="C137" s="2" t="s">
        <v>1240</v>
      </c>
      <c r="D137" t="s">
        <v>6143</v>
      </c>
      <c r="E137" s="2">
        <v>1</v>
      </c>
      <c r="F137" s="2" t="s">
        <v>1241</v>
      </c>
      <c r="G137" s="2" t="s">
        <v>1242</v>
      </c>
      <c r="H137" t="s">
        <v>19</v>
      </c>
      <c r="I137" t="s">
        <v>6195</v>
      </c>
      <c r="J137" t="s">
        <v>6187</v>
      </c>
      <c r="K137" s="4">
        <v>1</v>
      </c>
      <c r="L137" s="5">
        <v>12.95</v>
      </c>
      <c r="M137" s="5">
        <v>12.95</v>
      </c>
      <c r="N137" t="s">
        <v>6218</v>
      </c>
      <c r="O137" t="s">
        <v>6224</v>
      </c>
      <c r="P137" t="s">
        <v>6191</v>
      </c>
    </row>
    <row r="138" spans="1:16" x14ac:dyDescent="0.35">
      <c r="A138" s="19" t="s">
        <v>1245</v>
      </c>
      <c r="B138" s="27">
        <v>44758</v>
      </c>
      <c r="C138" s="19" t="s">
        <v>1246</v>
      </c>
      <c r="D138" s="11" t="s">
        <v>6166</v>
      </c>
      <c r="E138" s="19">
        <v>3</v>
      </c>
      <c r="F138" s="19" t="s">
        <v>1247</v>
      </c>
      <c r="G138" s="19" t="s">
        <v>6223</v>
      </c>
      <c r="H138" s="11" t="s">
        <v>19</v>
      </c>
      <c r="I138" s="11" t="s">
        <v>6194</v>
      </c>
      <c r="J138" s="11" t="s">
        <v>6188</v>
      </c>
      <c r="K138" s="28">
        <v>2.5</v>
      </c>
      <c r="L138" s="29">
        <v>31.624999999999996</v>
      </c>
      <c r="M138" s="29">
        <v>94.874999999999986</v>
      </c>
      <c r="N138" s="11" t="s">
        <v>6217</v>
      </c>
      <c r="O138" s="11" t="s">
        <v>6221</v>
      </c>
      <c r="P138" s="11" t="s">
        <v>6190</v>
      </c>
    </row>
    <row r="139" spans="1:16" x14ac:dyDescent="0.35">
      <c r="A139" s="2" t="s">
        <v>1249</v>
      </c>
      <c r="B139" s="3">
        <v>44232</v>
      </c>
      <c r="C139" s="2" t="s">
        <v>976</v>
      </c>
      <c r="D139" t="s">
        <v>6180</v>
      </c>
      <c r="E139" s="2">
        <v>5</v>
      </c>
      <c r="F139" s="2" t="s">
        <v>977</v>
      </c>
      <c r="G139" s="2" t="s">
        <v>978</v>
      </c>
      <c r="H139" t="s">
        <v>19</v>
      </c>
      <c r="I139" t="s">
        <v>6193</v>
      </c>
      <c r="J139" t="s">
        <v>6186</v>
      </c>
      <c r="K139" s="4">
        <v>0.5</v>
      </c>
      <c r="L139" s="5">
        <v>7.77</v>
      </c>
      <c r="M139" s="5">
        <v>38.849999999999994</v>
      </c>
      <c r="N139" t="s">
        <v>6216</v>
      </c>
      <c r="O139" t="s">
        <v>6222</v>
      </c>
      <c r="P139" t="s">
        <v>6190</v>
      </c>
    </row>
    <row r="140" spans="1:16" x14ac:dyDescent="0.35">
      <c r="A140" s="19" t="s">
        <v>1255</v>
      </c>
      <c r="B140" s="27">
        <v>44406</v>
      </c>
      <c r="C140" s="19" t="s">
        <v>1256</v>
      </c>
      <c r="D140" s="11" t="s">
        <v>6154</v>
      </c>
      <c r="E140" s="19">
        <v>4</v>
      </c>
      <c r="F140" s="19" t="s">
        <v>1257</v>
      </c>
      <c r="G140" s="19" t="s">
        <v>1258</v>
      </c>
      <c r="H140" s="11" t="s">
        <v>19</v>
      </c>
      <c r="I140" s="11" t="s">
        <v>6193</v>
      </c>
      <c r="J140" s="11" t="s">
        <v>6187</v>
      </c>
      <c r="K140" s="28">
        <v>0.2</v>
      </c>
      <c r="L140" s="29">
        <v>2.9849999999999999</v>
      </c>
      <c r="M140" s="29">
        <v>11.94</v>
      </c>
      <c r="N140" s="11" t="s">
        <v>6216</v>
      </c>
      <c r="O140" s="11" t="s">
        <v>6224</v>
      </c>
      <c r="P140" s="11" t="s">
        <v>6191</v>
      </c>
    </row>
    <row r="141" spans="1:16" x14ac:dyDescent="0.35">
      <c r="A141" s="2" t="s">
        <v>1261</v>
      </c>
      <c r="B141" s="3">
        <v>44637</v>
      </c>
      <c r="C141" s="2" t="s">
        <v>1262</v>
      </c>
      <c r="D141" t="s">
        <v>6148</v>
      </c>
      <c r="E141" s="2">
        <v>3</v>
      </c>
      <c r="F141" s="2" t="s">
        <v>1263</v>
      </c>
      <c r="G141" s="2" t="s">
        <v>6223</v>
      </c>
      <c r="H141" t="s">
        <v>318</v>
      </c>
      <c r="I141" t="s">
        <v>6194</v>
      </c>
      <c r="J141" t="s">
        <v>6186</v>
      </c>
      <c r="K141" s="4">
        <v>2.5</v>
      </c>
      <c r="L141" s="5">
        <v>34.154999999999994</v>
      </c>
      <c r="M141" s="5">
        <v>102.46499999999997</v>
      </c>
      <c r="N141" t="s">
        <v>6217</v>
      </c>
      <c r="O141" t="s">
        <v>6222</v>
      </c>
      <c r="P141" t="s">
        <v>6191</v>
      </c>
    </row>
    <row r="142" spans="1:16" x14ac:dyDescent="0.35">
      <c r="A142" s="19" t="s">
        <v>1266</v>
      </c>
      <c r="B142" s="27">
        <v>44238</v>
      </c>
      <c r="C142" s="19" t="s">
        <v>1267</v>
      </c>
      <c r="D142" s="11" t="s">
        <v>6183</v>
      </c>
      <c r="E142" s="19">
        <v>4</v>
      </c>
      <c r="F142" s="19" t="s">
        <v>1268</v>
      </c>
      <c r="G142" s="19" t="s">
        <v>6223</v>
      </c>
      <c r="H142" s="11" t="s">
        <v>19</v>
      </c>
      <c r="I142" s="11" t="s">
        <v>6194</v>
      </c>
      <c r="J142" s="11" t="s">
        <v>6187</v>
      </c>
      <c r="K142" s="28">
        <v>1</v>
      </c>
      <c r="L142" s="29">
        <v>12.15</v>
      </c>
      <c r="M142" s="29">
        <v>48.6</v>
      </c>
      <c r="N142" s="11" t="s">
        <v>6217</v>
      </c>
      <c r="O142" s="11" t="s">
        <v>6224</v>
      </c>
      <c r="P142" s="11" t="s">
        <v>6191</v>
      </c>
    </row>
    <row r="143" spans="1:16" x14ac:dyDescent="0.35">
      <c r="A143" s="2" t="s">
        <v>1271</v>
      </c>
      <c r="B143" s="3">
        <v>43509</v>
      </c>
      <c r="C143" s="2" t="s">
        <v>1272</v>
      </c>
      <c r="D143" t="s">
        <v>6143</v>
      </c>
      <c r="E143" s="2">
        <v>6</v>
      </c>
      <c r="F143" s="2" t="s">
        <v>1273</v>
      </c>
      <c r="G143" s="2" t="s">
        <v>6223</v>
      </c>
      <c r="H143" t="s">
        <v>19</v>
      </c>
      <c r="I143" t="s">
        <v>6195</v>
      </c>
      <c r="J143" t="s">
        <v>6187</v>
      </c>
      <c r="K143" s="4">
        <v>1</v>
      </c>
      <c r="L143" s="5">
        <v>12.95</v>
      </c>
      <c r="M143" s="5">
        <v>77.699999999999989</v>
      </c>
      <c r="N143" t="s">
        <v>6218</v>
      </c>
      <c r="O143" t="s">
        <v>6224</v>
      </c>
      <c r="P143" t="s">
        <v>6190</v>
      </c>
    </row>
    <row r="144" spans="1:16" x14ac:dyDescent="0.35">
      <c r="A144" s="19" t="s">
        <v>1276</v>
      </c>
      <c r="B144" s="27">
        <v>44694</v>
      </c>
      <c r="C144" s="19" t="s">
        <v>1277</v>
      </c>
      <c r="D144" s="11" t="s">
        <v>6165</v>
      </c>
      <c r="E144" s="19">
        <v>1</v>
      </c>
      <c r="F144" s="19" t="s">
        <v>1278</v>
      </c>
      <c r="G144" s="19" t="s">
        <v>1279</v>
      </c>
      <c r="H144" s="11" t="s">
        <v>318</v>
      </c>
      <c r="I144" s="11" t="s">
        <v>6195</v>
      </c>
      <c r="J144" s="11" t="s">
        <v>6187</v>
      </c>
      <c r="K144" s="28">
        <v>2.5</v>
      </c>
      <c r="L144" s="29">
        <v>29.784999999999997</v>
      </c>
      <c r="M144" s="29">
        <v>29.784999999999997</v>
      </c>
      <c r="N144" s="11" t="s">
        <v>6218</v>
      </c>
      <c r="O144" s="11" t="s">
        <v>6224</v>
      </c>
      <c r="P144" s="11" t="s">
        <v>6190</v>
      </c>
    </row>
    <row r="145" spans="1:16" x14ac:dyDescent="0.35">
      <c r="A145" s="2" t="s">
        <v>1283</v>
      </c>
      <c r="B145" s="3">
        <v>43970</v>
      </c>
      <c r="C145" s="2" t="s">
        <v>1284</v>
      </c>
      <c r="D145" t="s">
        <v>6167</v>
      </c>
      <c r="E145" s="2">
        <v>4</v>
      </c>
      <c r="F145" s="2" t="s">
        <v>1285</v>
      </c>
      <c r="G145" s="2" t="s">
        <v>1286</v>
      </c>
      <c r="H145" t="s">
        <v>19</v>
      </c>
      <c r="I145" t="s">
        <v>6193</v>
      </c>
      <c r="J145" t="s">
        <v>6186</v>
      </c>
      <c r="K145" s="4">
        <v>0.2</v>
      </c>
      <c r="L145" s="5">
        <v>3.8849999999999998</v>
      </c>
      <c r="M145" s="5">
        <v>15.54</v>
      </c>
      <c r="N145" t="s">
        <v>6216</v>
      </c>
      <c r="O145" t="s">
        <v>6222</v>
      </c>
      <c r="P145" t="s">
        <v>6190</v>
      </c>
    </row>
    <row r="146" spans="1:16" x14ac:dyDescent="0.35">
      <c r="A146" s="19" t="s">
        <v>1289</v>
      </c>
      <c r="B146" s="27">
        <v>44678</v>
      </c>
      <c r="C146" s="19" t="s">
        <v>1290</v>
      </c>
      <c r="D146" s="11" t="s">
        <v>6148</v>
      </c>
      <c r="E146" s="19">
        <v>4</v>
      </c>
      <c r="F146" s="19" t="s">
        <v>1291</v>
      </c>
      <c r="G146" s="19" t="s">
        <v>6223</v>
      </c>
      <c r="H146" s="11" t="s">
        <v>318</v>
      </c>
      <c r="I146" s="11" t="s">
        <v>6194</v>
      </c>
      <c r="J146" s="11" t="s">
        <v>6186</v>
      </c>
      <c r="K146" s="28">
        <v>2.5</v>
      </c>
      <c r="L146" s="29">
        <v>34.154999999999994</v>
      </c>
      <c r="M146" s="29">
        <v>136.61999999999998</v>
      </c>
      <c r="N146" s="11" t="s">
        <v>6217</v>
      </c>
      <c r="O146" s="11" t="s">
        <v>6222</v>
      </c>
      <c r="P146" s="11" t="s">
        <v>6190</v>
      </c>
    </row>
    <row r="147" spans="1:16" x14ac:dyDescent="0.35">
      <c r="A147" s="2" t="s">
        <v>1293</v>
      </c>
      <c r="B147" s="3">
        <v>44083</v>
      </c>
      <c r="C147" s="2" t="s">
        <v>1294</v>
      </c>
      <c r="D147" t="s">
        <v>6160</v>
      </c>
      <c r="E147" s="2">
        <v>2</v>
      </c>
      <c r="F147" s="2" t="s">
        <v>1295</v>
      </c>
      <c r="G147" s="2" t="s">
        <v>1296</v>
      </c>
      <c r="H147" t="s">
        <v>19</v>
      </c>
      <c r="I147" t="s">
        <v>6195</v>
      </c>
      <c r="J147" t="s">
        <v>6188</v>
      </c>
      <c r="K147" s="4">
        <v>0.5</v>
      </c>
      <c r="L147" s="5">
        <v>8.73</v>
      </c>
      <c r="M147" s="5">
        <v>17.46</v>
      </c>
      <c r="N147" t="s">
        <v>6218</v>
      </c>
      <c r="O147" t="s">
        <v>6221</v>
      </c>
      <c r="P147" t="s">
        <v>6191</v>
      </c>
    </row>
    <row r="148" spans="1:16" x14ac:dyDescent="0.35">
      <c r="A148" s="19" t="s">
        <v>1299</v>
      </c>
      <c r="B148" s="27">
        <v>44265</v>
      </c>
      <c r="C148" s="19" t="s">
        <v>1300</v>
      </c>
      <c r="D148" s="11" t="s">
        <v>6148</v>
      </c>
      <c r="E148" s="19">
        <v>2</v>
      </c>
      <c r="F148" s="19" t="s">
        <v>1301</v>
      </c>
      <c r="G148" s="19" t="s">
        <v>1302</v>
      </c>
      <c r="H148" s="11" t="s">
        <v>19</v>
      </c>
      <c r="I148" s="11" t="s">
        <v>6194</v>
      </c>
      <c r="J148" s="11" t="s">
        <v>6186</v>
      </c>
      <c r="K148" s="28">
        <v>2.5</v>
      </c>
      <c r="L148" s="29">
        <v>34.154999999999994</v>
      </c>
      <c r="M148" s="29">
        <v>68.309999999999988</v>
      </c>
      <c r="N148" s="11" t="s">
        <v>6217</v>
      </c>
      <c r="O148" s="11" t="s">
        <v>6222</v>
      </c>
      <c r="P148" s="11" t="s">
        <v>6190</v>
      </c>
    </row>
    <row r="149" spans="1:16" x14ac:dyDescent="0.35">
      <c r="A149" s="2" t="s">
        <v>1305</v>
      </c>
      <c r="B149" s="3">
        <v>43562</v>
      </c>
      <c r="C149" s="2" t="s">
        <v>1306</v>
      </c>
      <c r="D149" t="s">
        <v>6159</v>
      </c>
      <c r="E149" s="2">
        <v>4</v>
      </c>
      <c r="F149" s="2" t="s">
        <v>1307</v>
      </c>
      <c r="G149" s="2" t="s">
        <v>1308</v>
      </c>
      <c r="H149" t="s">
        <v>19</v>
      </c>
      <c r="I149" t="s">
        <v>6195</v>
      </c>
      <c r="J149" t="s">
        <v>6188</v>
      </c>
      <c r="K149" s="4">
        <v>0.2</v>
      </c>
      <c r="L149" s="5">
        <v>4.3650000000000002</v>
      </c>
      <c r="M149" s="5">
        <v>17.46</v>
      </c>
      <c r="N149" t="s">
        <v>6218</v>
      </c>
      <c r="O149" t="s">
        <v>6221</v>
      </c>
      <c r="P149" t="s">
        <v>6191</v>
      </c>
    </row>
    <row r="150" spans="1:16" x14ac:dyDescent="0.35">
      <c r="A150" s="19" t="s">
        <v>1311</v>
      </c>
      <c r="B150" s="27">
        <v>44024</v>
      </c>
      <c r="C150" s="19" t="s">
        <v>1312</v>
      </c>
      <c r="D150" s="11" t="s">
        <v>6162</v>
      </c>
      <c r="E150" s="19">
        <v>3</v>
      </c>
      <c r="F150" s="19" t="s">
        <v>1313</v>
      </c>
      <c r="G150" s="19" t="s">
        <v>1314</v>
      </c>
      <c r="H150" s="11" t="s">
        <v>19</v>
      </c>
      <c r="I150" s="11" t="s">
        <v>6195</v>
      </c>
      <c r="J150" s="11" t="s">
        <v>6188</v>
      </c>
      <c r="K150" s="28">
        <v>1</v>
      </c>
      <c r="L150" s="29">
        <v>14.55</v>
      </c>
      <c r="M150" s="29">
        <v>43.650000000000006</v>
      </c>
      <c r="N150" s="11" t="s">
        <v>6218</v>
      </c>
      <c r="O150" s="11" t="s">
        <v>6221</v>
      </c>
      <c r="P150" s="11" t="s">
        <v>6191</v>
      </c>
    </row>
    <row r="151" spans="1:16" x14ac:dyDescent="0.35">
      <c r="A151" s="2" t="s">
        <v>1311</v>
      </c>
      <c r="B151" s="3">
        <v>44024</v>
      </c>
      <c r="C151" s="2" t="s">
        <v>1312</v>
      </c>
      <c r="D151" t="s">
        <v>6141</v>
      </c>
      <c r="E151" s="2">
        <v>2</v>
      </c>
      <c r="F151" s="2" t="s">
        <v>1313</v>
      </c>
      <c r="G151" s="2" t="s">
        <v>1314</v>
      </c>
      <c r="H151" t="s">
        <v>19</v>
      </c>
      <c r="I151" t="s">
        <v>6194</v>
      </c>
      <c r="J151" t="s">
        <v>6188</v>
      </c>
      <c r="K151" s="4">
        <v>1</v>
      </c>
      <c r="L151" s="5">
        <v>13.75</v>
      </c>
      <c r="M151" s="5">
        <v>27.5</v>
      </c>
      <c r="N151" t="s">
        <v>6217</v>
      </c>
      <c r="O151" t="s">
        <v>6221</v>
      </c>
      <c r="P151" t="s">
        <v>6191</v>
      </c>
    </row>
    <row r="152" spans="1:16" x14ac:dyDescent="0.35">
      <c r="A152" s="19" t="s">
        <v>1322</v>
      </c>
      <c r="B152" s="27">
        <v>44551</v>
      </c>
      <c r="C152" s="19" t="s">
        <v>1323</v>
      </c>
      <c r="D152" s="11" t="s">
        <v>6153</v>
      </c>
      <c r="E152" s="19">
        <v>5</v>
      </c>
      <c r="F152" s="19" t="s">
        <v>1324</v>
      </c>
      <c r="G152" s="19" t="s">
        <v>1325</v>
      </c>
      <c r="H152" s="11" t="s">
        <v>19</v>
      </c>
      <c r="I152" s="11" t="s">
        <v>6194</v>
      </c>
      <c r="J152" s="11" t="s">
        <v>6187</v>
      </c>
      <c r="K152" s="28">
        <v>0.2</v>
      </c>
      <c r="L152" s="29">
        <v>3.645</v>
      </c>
      <c r="M152" s="29">
        <v>18.225000000000001</v>
      </c>
      <c r="N152" s="11" t="s">
        <v>6217</v>
      </c>
      <c r="O152" s="11" t="s">
        <v>6224</v>
      </c>
      <c r="P152" s="11" t="s">
        <v>6190</v>
      </c>
    </row>
    <row r="153" spans="1:16" x14ac:dyDescent="0.35">
      <c r="A153" s="2" t="s">
        <v>1328</v>
      </c>
      <c r="B153" s="3">
        <v>44108</v>
      </c>
      <c r="C153" s="2" t="s">
        <v>1329</v>
      </c>
      <c r="D153" t="s">
        <v>6175</v>
      </c>
      <c r="E153" s="2">
        <v>2</v>
      </c>
      <c r="F153" s="2" t="s">
        <v>1330</v>
      </c>
      <c r="G153" s="2" t="s">
        <v>6223</v>
      </c>
      <c r="H153" t="s">
        <v>19</v>
      </c>
      <c r="I153" t="s">
        <v>6193</v>
      </c>
      <c r="J153" t="s">
        <v>6188</v>
      </c>
      <c r="K153" s="4">
        <v>2.5</v>
      </c>
      <c r="L153" s="5">
        <v>25.874999999999996</v>
      </c>
      <c r="M153" s="5">
        <v>51.749999999999993</v>
      </c>
      <c r="N153" t="s">
        <v>6216</v>
      </c>
      <c r="O153" t="s">
        <v>6221</v>
      </c>
      <c r="P153" t="s">
        <v>6190</v>
      </c>
    </row>
    <row r="154" spans="1:16" x14ac:dyDescent="0.35">
      <c r="A154" s="19" t="s">
        <v>1333</v>
      </c>
      <c r="B154" s="27">
        <v>44051</v>
      </c>
      <c r="C154" s="19" t="s">
        <v>1334</v>
      </c>
      <c r="D154" s="11" t="s">
        <v>6143</v>
      </c>
      <c r="E154" s="19">
        <v>1</v>
      </c>
      <c r="F154" s="19" t="s">
        <v>1335</v>
      </c>
      <c r="G154" s="19" t="s">
        <v>1336</v>
      </c>
      <c r="H154" s="11" t="s">
        <v>19</v>
      </c>
      <c r="I154" s="11" t="s">
        <v>6195</v>
      </c>
      <c r="J154" s="11" t="s">
        <v>6187</v>
      </c>
      <c r="K154" s="28">
        <v>1</v>
      </c>
      <c r="L154" s="29">
        <v>12.95</v>
      </c>
      <c r="M154" s="29">
        <v>12.95</v>
      </c>
      <c r="N154" s="11" t="s">
        <v>6218</v>
      </c>
      <c r="O154" s="11" t="s">
        <v>6224</v>
      </c>
      <c r="P154" s="11" t="s">
        <v>6190</v>
      </c>
    </row>
    <row r="155" spans="1:16" x14ac:dyDescent="0.35">
      <c r="A155" s="2" t="s">
        <v>1339</v>
      </c>
      <c r="B155" s="3">
        <v>44115</v>
      </c>
      <c r="C155" s="2" t="s">
        <v>1340</v>
      </c>
      <c r="D155" t="s">
        <v>6155</v>
      </c>
      <c r="E155" s="2">
        <v>3</v>
      </c>
      <c r="F155" s="2" t="s">
        <v>1341</v>
      </c>
      <c r="G155" s="2" t="s">
        <v>6223</v>
      </c>
      <c r="H155" t="s">
        <v>19</v>
      </c>
      <c r="I155" t="s">
        <v>6193</v>
      </c>
      <c r="J155" t="s">
        <v>6188</v>
      </c>
      <c r="K155" s="4">
        <v>1</v>
      </c>
      <c r="L155" s="5">
        <v>11.25</v>
      </c>
      <c r="M155" s="5">
        <v>33.75</v>
      </c>
      <c r="N155" t="s">
        <v>6216</v>
      </c>
      <c r="O155" t="s">
        <v>6221</v>
      </c>
      <c r="P155" t="s">
        <v>6190</v>
      </c>
    </row>
    <row r="156" spans="1:16" x14ac:dyDescent="0.35">
      <c r="A156" s="19" t="s">
        <v>1344</v>
      </c>
      <c r="B156" s="27">
        <v>44510</v>
      </c>
      <c r="C156" s="19" t="s">
        <v>1345</v>
      </c>
      <c r="D156" s="11" t="s">
        <v>6151</v>
      </c>
      <c r="E156" s="19">
        <v>3</v>
      </c>
      <c r="F156" s="19" t="s">
        <v>1346</v>
      </c>
      <c r="G156" s="19" t="s">
        <v>1347</v>
      </c>
      <c r="H156" s="11" t="s">
        <v>19</v>
      </c>
      <c r="I156" s="11" t="s">
        <v>6192</v>
      </c>
      <c r="J156" s="11" t="s">
        <v>6188</v>
      </c>
      <c r="K156" s="28">
        <v>2.5</v>
      </c>
      <c r="L156" s="29">
        <v>22.884999999999998</v>
      </c>
      <c r="M156" s="29">
        <v>68.655000000000001</v>
      </c>
      <c r="N156" s="11" t="s">
        <v>6219</v>
      </c>
      <c r="O156" s="11" t="s">
        <v>6221</v>
      </c>
      <c r="P156" s="11" t="s">
        <v>6190</v>
      </c>
    </row>
    <row r="157" spans="1:16" x14ac:dyDescent="0.35">
      <c r="A157" s="2" t="s">
        <v>1350</v>
      </c>
      <c r="B157" s="3">
        <v>44367</v>
      </c>
      <c r="C157" s="2" t="s">
        <v>1351</v>
      </c>
      <c r="D157" t="s">
        <v>6163</v>
      </c>
      <c r="E157" s="2">
        <v>1</v>
      </c>
      <c r="F157" s="2" t="s">
        <v>1352</v>
      </c>
      <c r="G157" s="2" t="s">
        <v>6223</v>
      </c>
      <c r="H157" t="s">
        <v>19</v>
      </c>
      <c r="I157" t="s">
        <v>6192</v>
      </c>
      <c r="J157" t="s">
        <v>6187</v>
      </c>
      <c r="K157" s="4">
        <v>0.2</v>
      </c>
      <c r="L157" s="5">
        <v>2.6849999999999996</v>
      </c>
      <c r="M157" s="5">
        <v>2.6849999999999996</v>
      </c>
      <c r="N157" t="s">
        <v>6219</v>
      </c>
      <c r="O157" t="s">
        <v>6224</v>
      </c>
      <c r="P157" t="s">
        <v>6191</v>
      </c>
    </row>
    <row r="158" spans="1:16" x14ac:dyDescent="0.35">
      <c r="A158" s="19" t="s">
        <v>1355</v>
      </c>
      <c r="B158" s="27">
        <v>44473</v>
      </c>
      <c r="C158" s="19" t="s">
        <v>1356</v>
      </c>
      <c r="D158" s="11" t="s">
        <v>6168</v>
      </c>
      <c r="E158" s="19">
        <v>5</v>
      </c>
      <c r="F158" s="19" t="s">
        <v>1357</v>
      </c>
      <c r="G158" s="19" t="s">
        <v>1358</v>
      </c>
      <c r="H158" s="11" t="s">
        <v>19</v>
      </c>
      <c r="I158" s="11" t="s">
        <v>6193</v>
      </c>
      <c r="J158" s="11" t="s">
        <v>6187</v>
      </c>
      <c r="K158" s="28">
        <v>2.5</v>
      </c>
      <c r="L158" s="29">
        <v>22.884999999999998</v>
      </c>
      <c r="M158" s="29">
        <v>114.42499999999998</v>
      </c>
      <c r="N158" s="11" t="s">
        <v>6216</v>
      </c>
      <c r="O158" s="11" t="s">
        <v>6224</v>
      </c>
      <c r="P158" s="11" t="s">
        <v>6191</v>
      </c>
    </row>
    <row r="159" spans="1:16" x14ac:dyDescent="0.35">
      <c r="A159" s="2" t="s">
        <v>1361</v>
      </c>
      <c r="B159" s="3">
        <v>43640</v>
      </c>
      <c r="C159" s="2" t="s">
        <v>1362</v>
      </c>
      <c r="D159" t="s">
        <v>6175</v>
      </c>
      <c r="E159" s="2">
        <v>6</v>
      </c>
      <c r="F159" s="2" t="s">
        <v>1363</v>
      </c>
      <c r="G159" s="2" t="s">
        <v>1364</v>
      </c>
      <c r="H159" t="s">
        <v>19</v>
      </c>
      <c r="I159" t="s">
        <v>6193</v>
      </c>
      <c r="J159" t="s">
        <v>6188</v>
      </c>
      <c r="K159" s="4">
        <v>2.5</v>
      </c>
      <c r="L159" s="5">
        <v>25.874999999999996</v>
      </c>
      <c r="M159" s="5">
        <v>155.24999999999997</v>
      </c>
      <c r="N159" t="s">
        <v>6216</v>
      </c>
      <c r="O159" t="s">
        <v>6221</v>
      </c>
      <c r="P159" t="s">
        <v>6190</v>
      </c>
    </row>
    <row r="160" spans="1:16" x14ac:dyDescent="0.35">
      <c r="A160" s="19" t="s">
        <v>1367</v>
      </c>
      <c r="B160" s="27">
        <v>43764</v>
      </c>
      <c r="C160" s="19" t="s">
        <v>1368</v>
      </c>
      <c r="D160" s="11" t="s">
        <v>6175</v>
      </c>
      <c r="E160" s="19">
        <v>3</v>
      </c>
      <c r="F160" s="19" t="s">
        <v>1369</v>
      </c>
      <c r="G160" s="19" t="s">
        <v>1370</v>
      </c>
      <c r="H160" s="11" t="s">
        <v>19</v>
      </c>
      <c r="I160" s="11" t="s">
        <v>6193</v>
      </c>
      <c r="J160" s="11" t="s">
        <v>6188</v>
      </c>
      <c r="K160" s="28">
        <v>2.5</v>
      </c>
      <c r="L160" s="29">
        <v>25.874999999999996</v>
      </c>
      <c r="M160" s="29">
        <v>77.624999999999986</v>
      </c>
      <c r="N160" s="11" t="s">
        <v>6216</v>
      </c>
      <c r="O160" s="11" t="s">
        <v>6221</v>
      </c>
      <c r="P160" s="11" t="s">
        <v>6190</v>
      </c>
    </row>
    <row r="161" spans="1:16" x14ac:dyDescent="0.35">
      <c r="A161" s="2" t="s">
        <v>1373</v>
      </c>
      <c r="B161" s="3">
        <v>44374</v>
      </c>
      <c r="C161" s="2" t="s">
        <v>1374</v>
      </c>
      <c r="D161" t="s">
        <v>6149</v>
      </c>
      <c r="E161" s="2">
        <v>3</v>
      </c>
      <c r="F161" s="2" t="s">
        <v>1375</v>
      </c>
      <c r="G161" s="2" t="s">
        <v>1376</v>
      </c>
      <c r="H161" t="s">
        <v>318</v>
      </c>
      <c r="I161" t="s">
        <v>6192</v>
      </c>
      <c r="J161" t="s">
        <v>6187</v>
      </c>
      <c r="K161" s="4">
        <v>2.5</v>
      </c>
      <c r="L161" s="5">
        <v>20.584999999999997</v>
      </c>
      <c r="M161" s="5">
        <v>61.754999999999995</v>
      </c>
      <c r="N161" t="s">
        <v>6219</v>
      </c>
      <c r="O161" t="s">
        <v>6224</v>
      </c>
      <c r="P161" t="s">
        <v>6191</v>
      </c>
    </row>
    <row r="162" spans="1:16" x14ac:dyDescent="0.35">
      <c r="A162" s="19" t="s">
        <v>1379</v>
      </c>
      <c r="B162" s="27">
        <v>43714</v>
      </c>
      <c r="C162" s="19" t="s">
        <v>1380</v>
      </c>
      <c r="D162" s="11" t="s">
        <v>6149</v>
      </c>
      <c r="E162" s="19">
        <v>6</v>
      </c>
      <c r="F162" s="19" t="s">
        <v>1381</v>
      </c>
      <c r="G162" s="19" t="s">
        <v>6223</v>
      </c>
      <c r="H162" s="11" t="s">
        <v>19</v>
      </c>
      <c r="I162" s="11" t="s">
        <v>6192</v>
      </c>
      <c r="J162" s="11" t="s">
        <v>6187</v>
      </c>
      <c r="K162" s="28">
        <v>2.5</v>
      </c>
      <c r="L162" s="29">
        <v>20.584999999999997</v>
      </c>
      <c r="M162" s="29">
        <v>123.50999999999999</v>
      </c>
      <c r="N162" s="11" t="s">
        <v>6219</v>
      </c>
      <c r="O162" s="11" t="s">
        <v>6224</v>
      </c>
      <c r="P162" s="11" t="s">
        <v>6190</v>
      </c>
    </row>
    <row r="163" spans="1:16" x14ac:dyDescent="0.35">
      <c r="A163" s="2" t="s">
        <v>1384</v>
      </c>
      <c r="B163" s="3">
        <v>44316</v>
      </c>
      <c r="C163" s="2" t="s">
        <v>1385</v>
      </c>
      <c r="D163" t="s">
        <v>6164</v>
      </c>
      <c r="E163" s="2">
        <v>6</v>
      </c>
      <c r="F163" s="2" t="s">
        <v>1386</v>
      </c>
      <c r="G163" s="2" t="s">
        <v>6223</v>
      </c>
      <c r="H163" t="s">
        <v>19</v>
      </c>
      <c r="I163" t="s">
        <v>6195</v>
      </c>
      <c r="J163" t="s">
        <v>6186</v>
      </c>
      <c r="K163" s="4">
        <v>2.5</v>
      </c>
      <c r="L163" s="5">
        <v>36.454999999999998</v>
      </c>
      <c r="M163" s="5">
        <v>218.73</v>
      </c>
      <c r="N163" t="s">
        <v>6218</v>
      </c>
      <c r="O163" t="s">
        <v>6222</v>
      </c>
      <c r="P163" t="s">
        <v>6191</v>
      </c>
    </row>
    <row r="164" spans="1:16" x14ac:dyDescent="0.35">
      <c r="A164" s="19" t="s">
        <v>1389</v>
      </c>
      <c r="B164" s="27">
        <v>43837</v>
      </c>
      <c r="C164" s="19" t="s">
        <v>1390</v>
      </c>
      <c r="D164" s="11" t="s">
        <v>6139</v>
      </c>
      <c r="E164" s="19">
        <v>4</v>
      </c>
      <c r="F164" s="19" t="s">
        <v>1391</v>
      </c>
      <c r="G164" s="19" t="s">
        <v>1392</v>
      </c>
      <c r="H164" s="11" t="s">
        <v>19</v>
      </c>
      <c r="I164" s="11" t="s">
        <v>6194</v>
      </c>
      <c r="J164" s="11" t="s">
        <v>6188</v>
      </c>
      <c r="K164" s="28">
        <v>0.5</v>
      </c>
      <c r="L164" s="29">
        <v>8.25</v>
      </c>
      <c r="M164" s="29">
        <v>33</v>
      </c>
      <c r="N164" s="11" t="s">
        <v>6217</v>
      </c>
      <c r="O164" s="11" t="s">
        <v>6221</v>
      </c>
      <c r="P164" s="11" t="s">
        <v>6191</v>
      </c>
    </row>
    <row r="165" spans="1:16" x14ac:dyDescent="0.35">
      <c r="A165" s="2" t="s">
        <v>1395</v>
      </c>
      <c r="B165" s="3">
        <v>44207</v>
      </c>
      <c r="C165" s="2" t="s">
        <v>1396</v>
      </c>
      <c r="D165" t="s">
        <v>6180</v>
      </c>
      <c r="E165" s="2">
        <v>3</v>
      </c>
      <c r="F165" s="2" t="s">
        <v>1397</v>
      </c>
      <c r="G165" s="2" t="s">
        <v>1398</v>
      </c>
      <c r="H165" t="s">
        <v>19</v>
      </c>
      <c r="I165" t="s">
        <v>6193</v>
      </c>
      <c r="J165" t="s">
        <v>6186</v>
      </c>
      <c r="K165" s="4">
        <v>0.5</v>
      </c>
      <c r="L165" s="5">
        <v>7.77</v>
      </c>
      <c r="M165" s="5">
        <v>23.31</v>
      </c>
      <c r="N165" t="s">
        <v>6216</v>
      </c>
      <c r="O165" t="s">
        <v>6222</v>
      </c>
      <c r="P165" t="s">
        <v>6191</v>
      </c>
    </row>
    <row r="166" spans="1:16" x14ac:dyDescent="0.35">
      <c r="A166" s="19" t="s">
        <v>1401</v>
      </c>
      <c r="B166" s="27">
        <v>44515</v>
      </c>
      <c r="C166" s="19" t="s">
        <v>1402</v>
      </c>
      <c r="D166" s="11" t="s">
        <v>6144</v>
      </c>
      <c r="E166" s="19">
        <v>3</v>
      </c>
      <c r="F166" s="19" t="s">
        <v>1403</v>
      </c>
      <c r="G166" s="19" t="s">
        <v>1404</v>
      </c>
      <c r="H166" s="11" t="s">
        <v>19</v>
      </c>
      <c r="I166" s="11" t="s">
        <v>6194</v>
      </c>
      <c r="J166" s="11" t="s">
        <v>6187</v>
      </c>
      <c r="K166" s="28">
        <v>0.5</v>
      </c>
      <c r="L166" s="29">
        <v>7.29</v>
      </c>
      <c r="M166" s="29">
        <v>21.87</v>
      </c>
      <c r="N166" s="11" t="s">
        <v>6217</v>
      </c>
      <c r="O166" s="11" t="s">
        <v>6224</v>
      </c>
      <c r="P166" s="11" t="s">
        <v>6190</v>
      </c>
    </row>
    <row r="167" spans="1:16" x14ac:dyDescent="0.35">
      <c r="A167" s="2" t="s">
        <v>1407</v>
      </c>
      <c r="B167" s="3">
        <v>43619</v>
      </c>
      <c r="C167" s="2" t="s">
        <v>1408</v>
      </c>
      <c r="D167" t="s">
        <v>6163</v>
      </c>
      <c r="E167" s="2">
        <v>6</v>
      </c>
      <c r="F167" s="2" t="s">
        <v>1409</v>
      </c>
      <c r="G167" s="2" t="s">
        <v>1410</v>
      </c>
      <c r="H167" t="s">
        <v>19</v>
      </c>
      <c r="I167" t="s">
        <v>6192</v>
      </c>
      <c r="J167" t="s">
        <v>6187</v>
      </c>
      <c r="K167" s="4">
        <v>0.2</v>
      </c>
      <c r="L167" s="5">
        <v>2.6849999999999996</v>
      </c>
      <c r="M167" s="5">
        <v>16.11</v>
      </c>
      <c r="N167" t="s">
        <v>6219</v>
      </c>
      <c r="O167" t="s">
        <v>6224</v>
      </c>
      <c r="P167" t="s">
        <v>6191</v>
      </c>
    </row>
    <row r="168" spans="1:16" x14ac:dyDescent="0.35">
      <c r="A168" s="19" t="s">
        <v>1413</v>
      </c>
      <c r="B168" s="27">
        <v>44182</v>
      </c>
      <c r="C168" s="19" t="s">
        <v>1414</v>
      </c>
      <c r="D168" s="11" t="s">
        <v>6144</v>
      </c>
      <c r="E168" s="19">
        <v>4</v>
      </c>
      <c r="F168" s="19" t="s">
        <v>1415</v>
      </c>
      <c r="G168" s="19" t="s">
        <v>1416</v>
      </c>
      <c r="H168" s="11" t="s">
        <v>318</v>
      </c>
      <c r="I168" s="11" t="s">
        <v>6194</v>
      </c>
      <c r="J168" s="11" t="s">
        <v>6187</v>
      </c>
      <c r="K168" s="28">
        <v>0.5</v>
      </c>
      <c r="L168" s="29">
        <v>7.29</v>
      </c>
      <c r="M168" s="29">
        <v>29.16</v>
      </c>
      <c r="N168" s="11" t="s">
        <v>6217</v>
      </c>
      <c r="O168" s="11" t="s">
        <v>6224</v>
      </c>
      <c r="P168" s="11" t="s">
        <v>6191</v>
      </c>
    </row>
    <row r="169" spans="1:16" x14ac:dyDescent="0.35">
      <c r="A169" s="2" t="s">
        <v>1420</v>
      </c>
      <c r="B169" s="3">
        <v>44234</v>
      </c>
      <c r="C169" s="2" t="s">
        <v>1421</v>
      </c>
      <c r="D169" t="s">
        <v>6177</v>
      </c>
      <c r="E169" s="2">
        <v>6</v>
      </c>
      <c r="F169" s="2" t="s">
        <v>1422</v>
      </c>
      <c r="G169" s="2" t="s">
        <v>6223</v>
      </c>
      <c r="H169" t="s">
        <v>19</v>
      </c>
      <c r="I169" t="s">
        <v>6192</v>
      </c>
      <c r="J169" t="s">
        <v>6187</v>
      </c>
      <c r="K169" s="4">
        <v>1</v>
      </c>
      <c r="L169" s="5">
        <v>8.9499999999999993</v>
      </c>
      <c r="M169" s="5">
        <v>53.699999999999996</v>
      </c>
      <c r="N169" t="s">
        <v>6219</v>
      </c>
      <c r="O169" t="s">
        <v>6224</v>
      </c>
      <c r="P169" t="s">
        <v>6190</v>
      </c>
    </row>
    <row r="170" spans="1:16" x14ac:dyDescent="0.35">
      <c r="A170" s="19" t="s">
        <v>1425</v>
      </c>
      <c r="B170" s="27">
        <v>44270</v>
      </c>
      <c r="C170" s="19" t="s">
        <v>1426</v>
      </c>
      <c r="D170" s="11" t="s">
        <v>6172</v>
      </c>
      <c r="E170" s="19">
        <v>5</v>
      </c>
      <c r="F170" s="19" t="s">
        <v>1427</v>
      </c>
      <c r="G170" s="19" t="s">
        <v>6223</v>
      </c>
      <c r="H170" s="11" t="s">
        <v>19</v>
      </c>
      <c r="I170" s="11" t="s">
        <v>6192</v>
      </c>
      <c r="J170" s="11" t="s">
        <v>6187</v>
      </c>
      <c r="K170" s="28">
        <v>0.5</v>
      </c>
      <c r="L170" s="29">
        <v>5.3699999999999992</v>
      </c>
      <c r="M170" s="29">
        <v>26.849999999999994</v>
      </c>
      <c r="N170" s="11" t="s">
        <v>6219</v>
      </c>
      <c r="O170" s="11" t="s">
        <v>6224</v>
      </c>
      <c r="P170" s="11" t="s">
        <v>6190</v>
      </c>
    </row>
    <row r="171" spans="1:16" x14ac:dyDescent="0.35">
      <c r="A171" s="2" t="s">
        <v>1430</v>
      </c>
      <c r="B171" s="3">
        <v>44777</v>
      </c>
      <c r="C171" s="2" t="s">
        <v>1431</v>
      </c>
      <c r="D171" t="s">
        <v>6139</v>
      </c>
      <c r="E171" s="2">
        <v>5</v>
      </c>
      <c r="F171" s="2" t="s">
        <v>1432</v>
      </c>
      <c r="G171" s="2" t="s">
        <v>1433</v>
      </c>
      <c r="H171" t="s">
        <v>19</v>
      </c>
      <c r="I171" t="s">
        <v>6194</v>
      </c>
      <c r="J171" t="s">
        <v>6188</v>
      </c>
      <c r="K171" s="4">
        <v>0.5</v>
      </c>
      <c r="L171" s="5">
        <v>8.25</v>
      </c>
      <c r="M171" s="5">
        <v>41.25</v>
      </c>
      <c r="N171" t="s">
        <v>6217</v>
      </c>
      <c r="O171" t="s">
        <v>6221</v>
      </c>
      <c r="P171" t="s">
        <v>6190</v>
      </c>
    </row>
    <row r="172" spans="1:16" x14ac:dyDescent="0.35">
      <c r="A172" s="19" t="s">
        <v>1436</v>
      </c>
      <c r="B172" s="27">
        <v>43484</v>
      </c>
      <c r="C172" s="19" t="s">
        <v>1437</v>
      </c>
      <c r="D172" s="11" t="s">
        <v>6157</v>
      </c>
      <c r="E172" s="19">
        <v>6</v>
      </c>
      <c r="F172" s="19" t="s">
        <v>1438</v>
      </c>
      <c r="G172" s="19" t="s">
        <v>6223</v>
      </c>
      <c r="H172" s="11" t="s">
        <v>318</v>
      </c>
      <c r="I172" s="11" t="s">
        <v>6193</v>
      </c>
      <c r="J172" s="11" t="s">
        <v>6188</v>
      </c>
      <c r="K172" s="28">
        <v>0.5</v>
      </c>
      <c r="L172" s="29">
        <v>6.75</v>
      </c>
      <c r="M172" s="29">
        <v>40.5</v>
      </c>
      <c r="N172" s="11" t="s">
        <v>6216</v>
      </c>
      <c r="O172" s="11" t="s">
        <v>6221</v>
      </c>
      <c r="P172" s="11" t="s">
        <v>6191</v>
      </c>
    </row>
    <row r="173" spans="1:16" x14ac:dyDescent="0.35">
      <c r="A173" s="2" t="s">
        <v>1441</v>
      </c>
      <c r="B173" s="3">
        <v>44643</v>
      </c>
      <c r="C173" s="2" t="s">
        <v>1442</v>
      </c>
      <c r="D173" t="s">
        <v>6177</v>
      </c>
      <c r="E173" s="2">
        <v>2</v>
      </c>
      <c r="F173" s="2" t="s">
        <v>1443</v>
      </c>
      <c r="G173" s="2" t="s">
        <v>1444</v>
      </c>
      <c r="H173" t="s">
        <v>318</v>
      </c>
      <c r="I173" t="s">
        <v>6192</v>
      </c>
      <c r="J173" t="s">
        <v>6187</v>
      </c>
      <c r="K173" s="4">
        <v>1</v>
      </c>
      <c r="L173" s="5">
        <v>8.9499999999999993</v>
      </c>
      <c r="M173" s="5">
        <v>17.899999999999999</v>
      </c>
      <c r="N173" t="s">
        <v>6219</v>
      </c>
      <c r="O173" t="s">
        <v>6224</v>
      </c>
      <c r="P173" t="s">
        <v>6191</v>
      </c>
    </row>
    <row r="174" spans="1:16" x14ac:dyDescent="0.35">
      <c r="A174" s="19" t="s">
        <v>1448</v>
      </c>
      <c r="B174" s="27">
        <v>44476</v>
      </c>
      <c r="C174" s="19" t="s">
        <v>1449</v>
      </c>
      <c r="D174" s="11" t="s">
        <v>6148</v>
      </c>
      <c r="E174" s="19">
        <v>2</v>
      </c>
      <c r="F174" s="19" t="s">
        <v>1450</v>
      </c>
      <c r="G174" s="19" t="s">
        <v>1451</v>
      </c>
      <c r="H174" s="11" t="s">
        <v>28</v>
      </c>
      <c r="I174" s="11" t="s">
        <v>6194</v>
      </c>
      <c r="J174" s="11" t="s">
        <v>6186</v>
      </c>
      <c r="K174" s="28">
        <v>2.5</v>
      </c>
      <c r="L174" s="29">
        <v>34.154999999999994</v>
      </c>
      <c r="M174" s="29">
        <v>68.309999999999988</v>
      </c>
      <c r="N174" s="11" t="s">
        <v>6217</v>
      </c>
      <c r="O174" s="11" t="s">
        <v>6222</v>
      </c>
      <c r="P174" s="11" t="s">
        <v>6191</v>
      </c>
    </row>
    <row r="175" spans="1:16" x14ac:dyDescent="0.35">
      <c r="A175" s="2" t="s">
        <v>1453</v>
      </c>
      <c r="B175" s="3">
        <v>43544</v>
      </c>
      <c r="C175" s="2" t="s">
        <v>1454</v>
      </c>
      <c r="D175" t="s">
        <v>6166</v>
      </c>
      <c r="E175" s="2">
        <v>2</v>
      </c>
      <c r="F175" s="2" t="s">
        <v>1455</v>
      </c>
      <c r="G175" s="2" t="s">
        <v>1456</v>
      </c>
      <c r="H175" t="s">
        <v>19</v>
      </c>
      <c r="I175" t="s">
        <v>6194</v>
      </c>
      <c r="J175" t="s">
        <v>6188</v>
      </c>
      <c r="K175" s="4">
        <v>2.5</v>
      </c>
      <c r="L175" s="5">
        <v>31.624999999999996</v>
      </c>
      <c r="M175" s="5">
        <v>63.249999999999993</v>
      </c>
      <c r="N175" t="s">
        <v>6217</v>
      </c>
      <c r="O175" t="s">
        <v>6221</v>
      </c>
      <c r="P175" t="s">
        <v>6190</v>
      </c>
    </row>
    <row r="176" spans="1:16" x14ac:dyDescent="0.35">
      <c r="A176" s="19" t="s">
        <v>1459</v>
      </c>
      <c r="B176" s="27">
        <v>44545</v>
      </c>
      <c r="C176" s="19" t="s">
        <v>1460</v>
      </c>
      <c r="D176" s="11" t="s">
        <v>6144</v>
      </c>
      <c r="E176" s="19">
        <v>3</v>
      </c>
      <c r="F176" s="19" t="s">
        <v>1461</v>
      </c>
      <c r="G176" s="19" t="s">
        <v>1462</v>
      </c>
      <c r="H176" s="11" t="s">
        <v>318</v>
      </c>
      <c r="I176" s="11" t="s">
        <v>6194</v>
      </c>
      <c r="J176" s="11" t="s">
        <v>6187</v>
      </c>
      <c r="K176" s="28">
        <v>0.5</v>
      </c>
      <c r="L176" s="29">
        <v>7.29</v>
      </c>
      <c r="M176" s="29">
        <v>21.87</v>
      </c>
      <c r="N176" s="11" t="s">
        <v>6217</v>
      </c>
      <c r="O176" s="11" t="s">
        <v>6224</v>
      </c>
      <c r="P176" s="11" t="s">
        <v>6191</v>
      </c>
    </row>
    <row r="177" spans="1:16" x14ac:dyDescent="0.35">
      <c r="A177" s="2" t="s">
        <v>1464</v>
      </c>
      <c r="B177" s="3">
        <v>44720</v>
      </c>
      <c r="C177" s="2" t="s">
        <v>1465</v>
      </c>
      <c r="D177" t="s">
        <v>6151</v>
      </c>
      <c r="E177" s="2">
        <v>4</v>
      </c>
      <c r="F177" s="2" t="s">
        <v>1466</v>
      </c>
      <c r="G177" s="2" t="s">
        <v>1467</v>
      </c>
      <c r="H177" t="s">
        <v>19</v>
      </c>
      <c r="I177" t="s">
        <v>6192</v>
      </c>
      <c r="J177" t="s">
        <v>6188</v>
      </c>
      <c r="K177" s="4">
        <v>2.5</v>
      </c>
      <c r="L177" s="5">
        <v>22.884999999999998</v>
      </c>
      <c r="M177" s="5">
        <v>91.539999999999992</v>
      </c>
      <c r="N177" t="s">
        <v>6219</v>
      </c>
      <c r="O177" t="s">
        <v>6221</v>
      </c>
      <c r="P177" t="s">
        <v>6191</v>
      </c>
    </row>
    <row r="178" spans="1:16" x14ac:dyDescent="0.35">
      <c r="A178" s="19" t="s">
        <v>1470</v>
      </c>
      <c r="B178" s="27">
        <v>43813</v>
      </c>
      <c r="C178" s="19" t="s">
        <v>1471</v>
      </c>
      <c r="D178" s="11" t="s">
        <v>6148</v>
      </c>
      <c r="E178" s="19">
        <v>6</v>
      </c>
      <c r="F178" s="19" t="s">
        <v>1472</v>
      </c>
      <c r="G178" s="19" t="s">
        <v>6223</v>
      </c>
      <c r="H178" s="11" t="s">
        <v>19</v>
      </c>
      <c r="I178" s="11" t="s">
        <v>6194</v>
      </c>
      <c r="J178" s="11" t="s">
        <v>6186</v>
      </c>
      <c r="K178" s="28">
        <v>2.5</v>
      </c>
      <c r="L178" s="29">
        <v>34.154999999999994</v>
      </c>
      <c r="M178" s="29">
        <v>204.92999999999995</v>
      </c>
      <c r="N178" s="11" t="s">
        <v>6217</v>
      </c>
      <c r="O178" s="11" t="s">
        <v>6222</v>
      </c>
      <c r="P178" s="11" t="s">
        <v>6190</v>
      </c>
    </row>
    <row r="179" spans="1:16" x14ac:dyDescent="0.35">
      <c r="A179" s="2" t="s">
        <v>1475</v>
      </c>
      <c r="B179" s="3">
        <v>44296</v>
      </c>
      <c r="C179" s="2" t="s">
        <v>1476</v>
      </c>
      <c r="D179" t="s">
        <v>6166</v>
      </c>
      <c r="E179" s="2">
        <v>2</v>
      </c>
      <c r="F179" s="2" t="s">
        <v>1477</v>
      </c>
      <c r="G179" s="2" t="s">
        <v>1478</v>
      </c>
      <c r="H179" t="s">
        <v>19</v>
      </c>
      <c r="I179" t="s">
        <v>6194</v>
      </c>
      <c r="J179" t="s">
        <v>6188</v>
      </c>
      <c r="K179" s="4">
        <v>2.5</v>
      </c>
      <c r="L179" s="5">
        <v>31.624999999999996</v>
      </c>
      <c r="M179" s="5">
        <v>63.249999999999993</v>
      </c>
      <c r="N179" t="s">
        <v>6217</v>
      </c>
      <c r="O179" t="s">
        <v>6221</v>
      </c>
      <c r="P179" t="s">
        <v>6190</v>
      </c>
    </row>
    <row r="180" spans="1:16" x14ac:dyDescent="0.35">
      <c r="A180" s="19" t="s">
        <v>1481</v>
      </c>
      <c r="B180" s="27">
        <v>43900</v>
      </c>
      <c r="C180" s="19" t="s">
        <v>1482</v>
      </c>
      <c r="D180" s="11" t="s">
        <v>6148</v>
      </c>
      <c r="E180" s="19">
        <v>1</v>
      </c>
      <c r="F180" s="19" t="s">
        <v>1483</v>
      </c>
      <c r="G180" s="19" t="s">
        <v>1484</v>
      </c>
      <c r="H180" s="11" t="s">
        <v>19</v>
      </c>
      <c r="I180" s="11" t="s">
        <v>6194</v>
      </c>
      <c r="J180" s="11" t="s">
        <v>6186</v>
      </c>
      <c r="K180" s="28">
        <v>2.5</v>
      </c>
      <c r="L180" s="29">
        <v>34.154999999999994</v>
      </c>
      <c r="M180" s="29">
        <v>34.154999999999994</v>
      </c>
      <c r="N180" s="11" t="s">
        <v>6217</v>
      </c>
      <c r="O180" s="11" t="s">
        <v>6222</v>
      </c>
      <c r="P180" s="11" t="s">
        <v>6190</v>
      </c>
    </row>
    <row r="181" spans="1:16" x14ac:dyDescent="0.35">
      <c r="A181" s="2" t="s">
        <v>1487</v>
      </c>
      <c r="B181" s="3">
        <v>44120</v>
      </c>
      <c r="C181" s="2" t="s">
        <v>1488</v>
      </c>
      <c r="D181" t="s">
        <v>6142</v>
      </c>
      <c r="E181" s="2">
        <v>4</v>
      </c>
      <c r="F181" s="2" t="s">
        <v>1489</v>
      </c>
      <c r="G181" s="2" t="s">
        <v>1490</v>
      </c>
      <c r="H181" t="s">
        <v>19</v>
      </c>
      <c r="I181" t="s">
        <v>6192</v>
      </c>
      <c r="J181" t="s">
        <v>6186</v>
      </c>
      <c r="K181" s="4">
        <v>2.5</v>
      </c>
      <c r="L181" s="5">
        <v>27.484999999999996</v>
      </c>
      <c r="M181" s="5">
        <v>109.93999999999998</v>
      </c>
      <c r="N181" t="s">
        <v>6219</v>
      </c>
      <c r="O181" t="s">
        <v>6222</v>
      </c>
      <c r="P181" t="s">
        <v>6190</v>
      </c>
    </row>
    <row r="182" spans="1:16" x14ac:dyDescent="0.35">
      <c r="A182" s="19" t="s">
        <v>1492</v>
      </c>
      <c r="B182" s="27">
        <v>43746</v>
      </c>
      <c r="C182" s="19" t="s">
        <v>1493</v>
      </c>
      <c r="D182" s="11" t="s">
        <v>6140</v>
      </c>
      <c r="E182" s="19">
        <v>2</v>
      </c>
      <c r="F182" s="19" t="s">
        <v>1494</v>
      </c>
      <c r="G182" s="19" t="s">
        <v>1495</v>
      </c>
      <c r="H182" s="11" t="s">
        <v>19</v>
      </c>
      <c r="I182" s="11" t="s">
        <v>6193</v>
      </c>
      <c r="J182" s="11" t="s">
        <v>6186</v>
      </c>
      <c r="K182" s="28">
        <v>1</v>
      </c>
      <c r="L182" s="29">
        <v>12.95</v>
      </c>
      <c r="M182" s="29">
        <v>25.9</v>
      </c>
      <c r="N182" s="11" t="s">
        <v>6216</v>
      </c>
      <c r="O182" s="11" t="s">
        <v>6222</v>
      </c>
      <c r="P182" s="11" t="s">
        <v>6191</v>
      </c>
    </row>
    <row r="183" spans="1:16" x14ac:dyDescent="0.35">
      <c r="A183" s="2" t="s">
        <v>1498</v>
      </c>
      <c r="B183" s="3">
        <v>43830</v>
      </c>
      <c r="C183" s="2" t="s">
        <v>1499</v>
      </c>
      <c r="D183" t="s">
        <v>6154</v>
      </c>
      <c r="E183" s="2">
        <v>1</v>
      </c>
      <c r="F183" s="2" t="s">
        <v>1500</v>
      </c>
      <c r="G183" s="2" t="s">
        <v>6223</v>
      </c>
      <c r="H183" t="s">
        <v>318</v>
      </c>
      <c r="I183" t="s">
        <v>6193</v>
      </c>
      <c r="J183" t="s">
        <v>6187</v>
      </c>
      <c r="K183" s="4">
        <v>0.2</v>
      </c>
      <c r="L183" s="5">
        <v>2.9849999999999999</v>
      </c>
      <c r="M183" s="5">
        <v>2.9849999999999999</v>
      </c>
      <c r="N183" t="s">
        <v>6216</v>
      </c>
      <c r="O183" t="s">
        <v>6224</v>
      </c>
      <c r="P183" t="s">
        <v>6191</v>
      </c>
    </row>
    <row r="184" spans="1:16" x14ac:dyDescent="0.35">
      <c r="A184" s="19" t="s">
        <v>1503</v>
      </c>
      <c r="B184" s="27">
        <v>43910</v>
      </c>
      <c r="C184" s="19" t="s">
        <v>1504</v>
      </c>
      <c r="D184" s="11" t="s">
        <v>6184</v>
      </c>
      <c r="E184" s="19">
        <v>5</v>
      </c>
      <c r="F184" s="19" t="s">
        <v>1505</v>
      </c>
      <c r="G184" s="19" t="s">
        <v>1506</v>
      </c>
      <c r="H184" s="11" t="s">
        <v>19</v>
      </c>
      <c r="I184" s="11" t="s">
        <v>6194</v>
      </c>
      <c r="J184" s="11" t="s">
        <v>6186</v>
      </c>
      <c r="K184" s="28">
        <v>0.2</v>
      </c>
      <c r="L184" s="29">
        <v>4.4550000000000001</v>
      </c>
      <c r="M184" s="29">
        <v>22.274999999999999</v>
      </c>
      <c r="N184" s="11" t="s">
        <v>6217</v>
      </c>
      <c r="O184" s="11" t="s">
        <v>6222</v>
      </c>
      <c r="P184" s="11" t="s">
        <v>6191</v>
      </c>
    </row>
    <row r="185" spans="1:16" x14ac:dyDescent="0.35">
      <c r="A185" s="2" t="s">
        <v>1503</v>
      </c>
      <c r="B185" s="3">
        <v>43910</v>
      </c>
      <c r="C185" s="2" t="s">
        <v>1504</v>
      </c>
      <c r="D185" t="s">
        <v>6158</v>
      </c>
      <c r="E185" s="2">
        <v>5</v>
      </c>
      <c r="F185" s="2" t="s">
        <v>1505</v>
      </c>
      <c r="G185" s="2" t="s">
        <v>1506</v>
      </c>
      <c r="H185" t="s">
        <v>19</v>
      </c>
      <c r="I185" t="s">
        <v>6193</v>
      </c>
      <c r="J185" t="s">
        <v>6187</v>
      </c>
      <c r="K185" s="4">
        <v>0.5</v>
      </c>
      <c r="L185" s="5">
        <v>5.97</v>
      </c>
      <c r="M185" s="5">
        <v>29.849999999999998</v>
      </c>
      <c r="N185" t="s">
        <v>6216</v>
      </c>
      <c r="O185" t="s">
        <v>6224</v>
      </c>
      <c r="P185" t="s">
        <v>6191</v>
      </c>
    </row>
    <row r="186" spans="1:16" x14ac:dyDescent="0.35">
      <c r="A186" s="19" t="s">
        <v>1514</v>
      </c>
      <c r="B186" s="27">
        <v>44284</v>
      </c>
      <c r="C186" s="19" t="s">
        <v>1515</v>
      </c>
      <c r="D186" s="11" t="s">
        <v>6172</v>
      </c>
      <c r="E186" s="19">
        <v>6</v>
      </c>
      <c r="F186" s="19" t="s">
        <v>1516</v>
      </c>
      <c r="G186" s="19" t="s">
        <v>1517</v>
      </c>
      <c r="H186" s="11" t="s">
        <v>19</v>
      </c>
      <c r="I186" s="11" t="s">
        <v>6192</v>
      </c>
      <c r="J186" s="11" t="s">
        <v>6187</v>
      </c>
      <c r="K186" s="28">
        <v>0.5</v>
      </c>
      <c r="L186" s="29">
        <v>5.3699999999999992</v>
      </c>
      <c r="M186" s="29">
        <v>32.22</v>
      </c>
      <c r="N186" s="11" t="s">
        <v>6219</v>
      </c>
      <c r="O186" s="11" t="s">
        <v>6224</v>
      </c>
      <c r="P186" s="11" t="s">
        <v>6191</v>
      </c>
    </row>
    <row r="187" spans="1:16" x14ac:dyDescent="0.35">
      <c r="A187" s="2" t="s">
        <v>1520</v>
      </c>
      <c r="B187" s="3">
        <v>44512</v>
      </c>
      <c r="C187" s="2" t="s">
        <v>1521</v>
      </c>
      <c r="D187" t="s">
        <v>6156</v>
      </c>
      <c r="E187" s="2">
        <v>2</v>
      </c>
      <c r="F187" s="2" t="s">
        <v>1522</v>
      </c>
      <c r="G187" s="2" t="s">
        <v>1523</v>
      </c>
      <c r="H187" t="s">
        <v>19</v>
      </c>
      <c r="I187" t="s">
        <v>6194</v>
      </c>
      <c r="J187" t="s">
        <v>6188</v>
      </c>
      <c r="K187" s="4">
        <v>0.2</v>
      </c>
      <c r="L187" s="5">
        <v>4.125</v>
      </c>
      <c r="M187" s="5">
        <v>8.25</v>
      </c>
      <c r="N187" t="s">
        <v>6217</v>
      </c>
      <c r="O187" t="s">
        <v>6221</v>
      </c>
      <c r="P187" t="s">
        <v>6191</v>
      </c>
    </row>
    <row r="188" spans="1:16" x14ac:dyDescent="0.35">
      <c r="A188" s="19" t="s">
        <v>1526</v>
      </c>
      <c r="B188" s="27">
        <v>44397</v>
      </c>
      <c r="C188" s="19" t="s">
        <v>1527</v>
      </c>
      <c r="D188" s="11" t="s">
        <v>6180</v>
      </c>
      <c r="E188" s="19">
        <v>4</v>
      </c>
      <c r="F188" s="19" t="s">
        <v>1528</v>
      </c>
      <c r="G188" s="19" t="s">
        <v>1529</v>
      </c>
      <c r="H188" s="11" t="s">
        <v>19</v>
      </c>
      <c r="I188" s="11" t="s">
        <v>6193</v>
      </c>
      <c r="J188" s="11" t="s">
        <v>6186</v>
      </c>
      <c r="K188" s="28">
        <v>0.5</v>
      </c>
      <c r="L188" s="29">
        <v>7.77</v>
      </c>
      <c r="M188" s="29">
        <v>31.08</v>
      </c>
      <c r="N188" s="11" t="s">
        <v>6216</v>
      </c>
      <c r="O188" s="11" t="s">
        <v>6222</v>
      </c>
      <c r="P188" s="11" t="s">
        <v>6191</v>
      </c>
    </row>
    <row r="189" spans="1:16" x14ac:dyDescent="0.35">
      <c r="A189" s="2" t="s">
        <v>1532</v>
      </c>
      <c r="B189" s="3">
        <v>43483</v>
      </c>
      <c r="C189" s="2" t="s">
        <v>1533</v>
      </c>
      <c r="D189" t="s">
        <v>6144</v>
      </c>
      <c r="E189" s="2">
        <v>5</v>
      </c>
      <c r="F189" s="2" t="s">
        <v>1534</v>
      </c>
      <c r="G189" s="2" t="s">
        <v>1535</v>
      </c>
      <c r="H189" t="s">
        <v>19</v>
      </c>
      <c r="I189" t="s">
        <v>6194</v>
      </c>
      <c r="J189" t="s">
        <v>6187</v>
      </c>
      <c r="K189" s="4">
        <v>0.5</v>
      </c>
      <c r="L189" s="5">
        <v>7.29</v>
      </c>
      <c r="M189" s="5">
        <v>36.450000000000003</v>
      </c>
      <c r="N189" t="s">
        <v>6217</v>
      </c>
      <c r="O189" t="s">
        <v>6224</v>
      </c>
      <c r="P189" t="s">
        <v>6190</v>
      </c>
    </row>
    <row r="190" spans="1:16" x14ac:dyDescent="0.35">
      <c r="A190" s="19" t="s">
        <v>1538</v>
      </c>
      <c r="B190" s="27">
        <v>43684</v>
      </c>
      <c r="C190" s="19" t="s">
        <v>1539</v>
      </c>
      <c r="D190" s="11" t="s">
        <v>6151</v>
      </c>
      <c r="E190" s="19">
        <v>3</v>
      </c>
      <c r="F190" s="19" t="s">
        <v>1540</v>
      </c>
      <c r="G190" s="19" t="s">
        <v>1541</v>
      </c>
      <c r="H190" s="11" t="s">
        <v>19</v>
      </c>
      <c r="I190" s="11" t="s">
        <v>6192</v>
      </c>
      <c r="J190" s="11" t="s">
        <v>6188</v>
      </c>
      <c r="K190" s="28">
        <v>2.5</v>
      </c>
      <c r="L190" s="29">
        <v>22.884999999999998</v>
      </c>
      <c r="M190" s="29">
        <v>68.655000000000001</v>
      </c>
      <c r="N190" s="11" t="s">
        <v>6219</v>
      </c>
      <c r="O190" s="11" t="s">
        <v>6221</v>
      </c>
      <c r="P190" s="11" t="s">
        <v>6191</v>
      </c>
    </row>
    <row r="191" spans="1:16" x14ac:dyDescent="0.35">
      <c r="A191" s="2" t="s">
        <v>1544</v>
      </c>
      <c r="B191" s="3">
        <v>44633</v>
      </c>
      <c r="C191" s="2" t="s">
        <v>1545</v>
      </c>
      <c r="D191" t="s">
        <v>6160</v>
      </c>
      <c r="E191" s="2">
        <v>5</v>
      </c>
      <c r="F191" s="2" t="s">
        <v>1546</v>
      </c>
      <c r="G191" s="2" t="s">
        <v>1547</v>
      </c>
      <c r="H191" t="s">
        <v>19</v>
      </c>
      <c r="I191" t="s">
        <v>6195</v>
      </c>
      <c r="J191" t="s">
        <v>6188</v>
      </c>
      <c r="K191" s="4">
        <v>0.5</v>
      </c>
      <c r="L191" s="5">
        <v>8.73</v>
      </c>
      <c r="M191" s="5">
        <v>43.650000000000006</v>
      </c>
      <c r="N191" t="s">
        <v>6218</v>
      </c>
      <c r="O191" t="s">
        <v>6221</v>
      </c>
      <c r="P191" t="s">
        <v>6190</v>
      </c>
    </row>
    <row r="192" spans="1:16" x14ac:dyDescent="0.35">
      <c r="A192" s="19" t="s">
        <v>1549</v>
      </c>
      <c r="B192" s="27">
        <v>44698</v>
      </c>
      <c r="C192" s="19" t="s">
        <v>1550</v>
      </c>
      <c r="D192" s="11" t="s">
        <v>6184</v>
      </c>
      <c r="E192" s="19">
        <v>1</v>
      </c>
      <c r="F192" s="19" t="s">
        <v>1551</v>
      </c>
      <c r="G192" s="19" t="s">
        <v>1552</v>
      </c>
      <c r="H192" s="11" t="s">
        <v>19</v>
      </c>
      <c r="I192" s="11" t="s">
        <v>6194</v>
      </c>
      <c r="J192" s="11" t="s">
        <v>6186</v>
      </c>
      <c r="K192" s="28">
        <v>0.2</v>
      </c>
      <c r="L192" s="29">
        <v>4.4550000000000001</v>
      </c>
      <c r="M192" s="29">
        <v>4.4550000000000001</v>
      </c>
      <c r="N192" s="11" t="s">
        <v>6217</v>
      </c>
      <c r="O192" s="11" t="s">
        <v>6222</v>
      </c>
      <c r="P192" s="11" t="s">
        <v>6190</v>
      </c>
    </row>
    <row r="193" spans="1:16" x14ac:dyDescent="0.35">
      <c r="A193" s="2" t="s">
        <v>1555</v>
      </c>
      <c r="B193" s="3">
        <v>43813</v>
      </c>
      <c r="C193" s="2" t="s">
        <v>1556</v>
      </c>
      <c r="D193" t="s">
        <v>6162</v>
      </c>
      <c r="E193" s="2">
        <v>3</v>
      </c>
      <c r="F193" s="2" t="s">
        <v>1557</v>
      </c>
      <c r="G193" s="2" t="s">
        <v>1558</v>
      </c>
      <c r="H193" t="s">
        <v>19</v>
      </c>
      <c r="I193" t="s">
        <v>6195</v>
      </c>
      <c r="J193" t="s">
        <v>6188</v>
      </c>
      <c r="K193" s="4">
        <v>1</v>
      </c>
      <c r="L193" s="5">
        <v>14.55</v>
      </c>
      <c r="M193" s="5">
        <v>43.650000000000006</v>
      </c>
      <c r="N193" t="s">
        <v>6218</v>
      </c>
      <c r="O193" t="s">
        <v>6221</v>
      </c>
      <c r="P193" t="s">
        <v>6190</v>
      </c>
    </row>
    <row r="194" spans="1:16" x14ac:dyDescent="0.35">
      <c r="A194" s="19" t="s">
        <v>1561</v>
      </c>
      <c r="B194" s="27">
        <v>43845</v>
      </c>
      <c r="C194" s="19" t="s">
        <v>1562</v>
      </c>
      <c r="D194" s="11" t="s">
        <v>6181</v>
      </c>
      <c r="E194" s="19">
        <v>1</v>
      </c>
      <c r="F194" s="19" t="s">
        <v>1563</v>
      </c>
      <c r="G194" s="19" t="s">
        <v>1564</v>
      </c>
      <c r="H194" s="11" t="s">
        <v>19</v>
      </c>
      <c r="I194" s="11" t="s">
        <v>6195</v>
      </c>
      <c r="J194" s="11" t="s">
        <v>6188</v>
      </c>
      <c r="K194" s="28">
        <v>2.5</v>
      </c>
      <c r="L194" s="29">
        <v>33.464999999999996</v>
      </c>
      <c r="M194" s="29">
        <v>33.464999999999996</v>
      </c>
      <c r="N194" s="11" t="s">
        <v>6218</v>
      </c>
      <c r="O194" s="11" t="s">
        <v>6221</v>
      </c>
      <c r="P194" s="11" t="s">
        <v>6190</v>
      </c>
    </row>
    <row r="195" spans="1:16" x14ac:dyDescent="0.35">
      <c r="A195" s="2" t="s">
        <v>1567</v>
      </c>
      <c r="B195" s="3">
        <v>43567</v>
      </c>
      <c r="C195" s="2" t="s">
        <v>1568</v>
      </c>
      <c r="D195" t="s">
        <v>6150</v>
      </c>
      <c r="E195" s="2">
        <v>5</v>
      </c>
      <c r="F195" s="2" t="s">
        <v>1569</v>
      </c>
      <c r="G195" s="2" t="s">
        <v>1570</v>
      </c>
      <c r="H195" t="s">
        <v>19</v>
      </c>
      <c r="I195" t="s">
        <v>6195</v>
      </c>
      <c r="J195" t="s">
        <v>6187</v>
      </c>
      <c r="K195" s="4">
        <v>0.2</v>
      </c>
      <c r="L195" s="5">
        <v>3.8849999999999998</v>
      </c>
      <c r="M195" s="5">
        <v>19.424999999999997</v>
      </c>
      <c r="N195" t="s">
        <v>6218</v>
      </c>
      <c r="O195" t="s">
        <v>6224</v>
      </c>
      <c r="P195" t="s">
        <v>6190</v>
      </c>
    </row>
    <row r="196" spans="1:16" x14ac:dyDescent="0.35">
      <c r="A196" s="19" t="s">
        <v>1573</v>
      </c>
      <c r="B196" s="27">
        <v>43919</v>
      </c>
      <c r="C196" s="19" t="s">
        <v>1574</v>
      </c>
      <c r="D196" s="11" t="s">
        <v>6183</v>
      </c>
      <c r="E196" s="19">
        <v>6</v>
      </c>
      <c r="F196" s="19" t="s">
        <v>1575</v>
      </c>
      <c r="G196" s="19" t="s">
        <v>1576</v>
      </c>
      <c r="H196" s="11" t="s">
        <v>318</v>
      </c>
      <c r="I196" s="11" t="s">
        <v>6194</v>
      </c>
      <c r="J196" s="11" t="s">
        <v>6187</v>
      </c>
      <c r="K196" s="28">
        <v>1</v>
      </c>
      <c r="L196" s="29">
        <v>12.15</v>
      </c>
      <c r="M196" s="29">
        <v>72.900000000000006</v>
      </c>
      <c r="N196" s="11" t="s">
        <v>6217</v>
      </c>
      <c r="O196" s="11" t="s">
        <v>6224</v>
      </c>
      <c r="P196" s="11" t="s">
        <v>6190</v>
      </c>
    </row>
    <row r="197" spans="1:16" x14ac:dyDescent="0.35">
      <c r="A197" s="2" t="s">
        <v>1579</v>
      </c>
      <c r="B197" s="3">
        <v>44644</v>
      </c>
      <c r="C197" s="2" t="s">
        <v>1580</v>
      </c>
      <c r="D197" t="s">
        <v>6171</v>
      </c>
      <c r="E197" s="2">
        <v>3</v>
      </c>
      <c r="F197" s="2" t="s">
        <v>1581</v>
      </c>
      <c r="G197" s="2" t="s">
        <v>6223</v>
      </c>
      <c r="H197" t="s">
        <v>19</v>
      </c>
      <c r="I197" t="s">
        <v>6194</v>
      </c>
      <c r="J197" t="s">
        <v>6186</v>
      </c>
      <c r="K197" s="4">
        <v>1</v>
      </c>
      <c r="L197" s="5">
        <v>14.85</v>
      </c>
      <c r="M197" s="5">
        <v>44.55</v>
      </c>
      <c r="N197" t="s">
        <v>6217</v>
      </c>
      <c r="O197" t="s">
        <v>6222</v>
      </c>
      <c r="P197" t="s">
        <v>6191</v>
      </c>
    </row>
    <row r="198" spans="1:16" x14ac:dyDescent="0.35">
      <c r="A198" s="19" t="s">
        <v>1584</v>
      </c>
      <c r="B198" s="27">
        <v>44398</v>
      </c>
      <c r="C198" s="19" t="s">
        <v>1585</v>
      </c>
      <c r="D198" s="11" t="s">
        <v>6144</v>
      </c>
      <c r="E198" s="19">
        <v>5</v>
      </c>
      <c r="F198" s="19" t="s">
        <v>1586</v>
      </c>
      <c r="G198" s="19" t="s">
        <v>1587</v>
      </c>
      <c r="H198" s="11" t="s">
        <v>19</v>
      </c>
      <c r="I198" s="11" t="s">
        <v>6194</v>
      </c>
      <c r="J198" s="11" t="s">
        <v>6187</v>
      </c>
      <c r="K198" s="28">
        <v>0.5</v>
      </c>
      <c r="L198" s="29">
        <v>7.29</v>
      </c>
      <c r="M198" s="29">
        <v>36.450000000000003</v>
      </c>
      <c r="N198" s="11" t="s">
        <v>6217</v>
      </c>
      <c r="O198" s="11" t="s">
        <v>6224</v>
      </c>
      <c r="P198" s="11" t="s">
        <v>6191</v>
      </c>
    </row>
    <row r="199" spans="1:16" x14ac:dyDescent="0.35">
      <c r="A199" s="2" t="s">
        <v>1590</v>
      </c>
      <c r="B199" s="3">
        <v>43683</v>
      </c>
      <c r="C199" s="2" t="s">
        <v>1591</v>
      </c>
      <c r="D199" t="s">
        <v>6140</v>
      </c>
      <c r="E199" s="2">
        <v>3</v>
      </c>
      <c r="F199" s="2" t="s">
        <v>1592</v>
      </c>
      <c r="G199" s="2" t="s">
        <v>1593</v>
      </c>
      <c r="H199" t="s">
        <v>19</v>
      </c>
      <c r="I199" t="s">
        <v>6193</v>
      </c>
      <c r="J199" t="s">
        <v>6186</v>
      </c>
      <c r="K199" s="4">
        <v>1</v>
      </c>
      <c r="L199" s="5">
        <v>12.95</v>
      </c>
      <c r="M199" s="5">
        <v>38.849999999999994</v>
      </c>
      <c r="N199" t="s">
        <v>6216</v>
      </c>
      <c r="O199" t="s">
        <v>6222</v>
      </c>
      <c r="P199" t="s">
        <v>6191</v>
      </c>
    </row>
    <row r="200" spans="1:16" x14ac:dyDescent="0.35">
      <c r="A200" s="19" t="s">
        <v>1596</v>
      </c>
      <c r="B200" s="27">
        <v>44339</v>
      </c>
      <c r="C200" s="19" t="s">
        <v>1597</v>
      </c>
      <c r="D200" s="11" t="s">
        <v>6176</v>
      </c>
      <c r="E200" s="19">
        <v>6</v>
      </c>
      <c r="F200" s="19" t="s">
        <v>1598</v>
      </c>
      <c r="G200" s="19" t="s">
        <v>1599</v>
      </c>
      <c r="H200" s="11" t="s">
        <v>19</v>
      </c>
      <c r="I200" s="11" t="s">
        <v>6194</v>
      </c>
      <c r="J200" s="11" t="s">
        <v>6186</v>
      </c>
      <c r="K200" s="28">
        <v>0.5</v>
      </c>
      <c r="L200" s="29">
        <v>8.91</v>
      </c>
      <c r="M200" s="29">
        <v>53.46</v>
      </c>
      <c r="N200" s="11" t="s">
        <v>6217</v>
      </c>
      <c r="O200" s="11" t="s">
        <v>6222</v>
      </c>
      <c r="P200" s="11" t="s">
        <v>6191</v>
      </c>
    </row>
    <row r="201" spans="1:16" x14ac:dyDescent="0.35">
      <c r="A201" s="2" t="s">
        <v>1596</v>
      </c>
      <c r="B201" s="3">
        <v>44339</v>
      </c>
      <c r="C201" s="2" t="s">
        <v>1597</v>
      </c>
      <c r="D201" t="s">
        <v>6165</v>
      </c>
      <c r="E201" s="2">
        <v>2</v>
      </c>
      <c r="F201" s="2" t="s">
        <v>1598</v>
      </c>
      <c r="G201" s="2" t="s">
        <v>1599</v>
      </c>
      <c r="H201" t="s">
        <v>19</v>
      </c>
      <c r="I201" t="s">
        <v>6195</v>
      </c>
      <c r="J201" t="s">
        <v>6187</v>
      </c>
      <c r="K201" s="4">
        <v>2.5</v>
      </c>
      <c r="L201" s="5">
        <v>29.784999999999997</v>
      </c>
      <c r="M201" s="5">
        <v>59.569999999999993</v>
      </c>
      <c r="N201" t="s">
        <v>6218</v>
      </c>
      <c r="O201" t="s">
        <v>6224</v>
      </c>
      <c r="P201" t="s">
        <v>6191</v>
      </c>
    </row>
    <row r="202" spans="1:16" x14ac:dyDescent="0.35">
      <c r="A202" s="19" t="s">
        <v>1596</v>
      </c>
      <c r="B202" s="27">
        <v>44339</v>
      </c>
      <c r="C202" s="19" t="s">
        <v>1597</v>
      </c>
      <c r="D202" s="11" t="s">
        <v>6165</v>
      </c>
      <c r="E202" s="19">
        <v>3</v>
      </c>
      <c r="F202" s="19" t="s">
        <v>1598</v>
      </c>
      <c r="G202" s="19" t="s">
        <v>1599</v>
      </c>
      <c r="H202" s="11" t="s">
        <v>19</v>
      </c>
      <c r="I202" s="11" t="s">
        <v>6195</v>
      </c>
      <c r="J202" s="11" t="s">
        <v>6187</v>
      </c>
      <c r="K202" s="28">
        <v>2.5</v>
      </c>
      <c r="L202" s="29">
        <v>29.784999999999997</v>
      </c>
      <c r="M202" s="29">
        <v>89.35499999999999</v>
      </c>
      <c r="N202" s="11" t="s">
        <v>6218</v>
      </c>
      <c r="O202" s="11" t="s">
        <v>6224</v>
      </c>
      <c r="P202" s="11" t="s">
        <v>6191</v>
      </c>
    </row>
    <row r="203" spans="1:16" x14ac:dyDescent="0.35">
      <c r="A203" s="2" t="s">
        <v>1596</v>
      </c>
      <c r="B203" s="3">
        <v>44339</v>
      </c>
      <c r="C203" s="2" t="s">
        <v>1597</v>
      </c>
      <c r="D203" t="s">
        <v>6161</v>
      </c>
      <c r="E203" s="2">
        <v>4</v>
      </c>
      <c r="F203" s="2" t="s">
        <v>1598</v>
      </c>
      <c r="G203" s="2" t="s">
        <v>1599</v>
      </c>
      <c r="H203" t="s">
        <v>19</v>
      </c>
      <c r="I203" t="s">
        <v>6195</v>
      </c>
      <c r="J203" t="s">
        <v>6186</v>
      </c>
      <c r="K203" s="4">
        <v>0.5</v>
      </c>
      <c r="L203" s="5">
        <v>9.51</v>
      </c>
      <c r="M203" s="5">
        <v>38.04</v>
      </c>
      <c r="N203" t="s">
        <v>6218</v>
      </c>
      <c r="O203" t="s">
        <v>6222</v>
      </c>
      <c r="P203" t="s">
        <v>6191</v>
      </c>
    </row>
    <row r="204" spans="1:16" x14ac:dyDescent="0.35">
      <c r="A204" s="19" t="s">
        <v>1596</v>
      </c>
      <c r="B204" s="27">
        <v>44339</v>
      </c>
      <c r="C204" s="19" t="s">
        <v>1597</v>
      </c>
      <c r="D204" s="11" t="s">
        <v>6141</v>
      </c>
      <c r="E204" s="19">
        <v>3</v>
      </c>
      <c r="F204" s="19" t="s">
        <v>1598</v>
      </c>
      <c r="G204" s="19" t="s">
        <v>1599</v>
      </c>
      <c r="H204" s="11" t="s">
        <v>19</v>
      </c>
      <c r="I204" s="11" t="s">
        <v>6194</v>
      </c>
      <c r="J204" s="11" t="s">
        <v>6188</v>
      </c>
      <c r="K204" s="28">
        <v>1</v>
      </c>
      <c r="L204" s="29">
        <v>13.75</v>
      </c>
      <c r="M204" s="29">
        <v>41.25</v>
      </c>
      <c r="N204" s="11" t="s">
        <v>6217</v>
      </c>
      <c r="O204" s="11" t="s">
        <v>6221</v>
      </c>
      <c r="P204" s="11" t="s">
        <v>6191</v>
      </c>
    </row>
    <row r="205" spans="1:16" x14ac:dyDescent="0.35">
      <c r="A205" s="2" t="s">
        <v>1621</v>
      </c>
      <c r="B205" s="3">
        <v>44294</v>
      </c>
      <c r="C205" s="2" t="s">
        <v>1622</v>
      </c>
      <c r="D205" t="s">
        <v>6161</v>
      </c>
      <c r="E205" s="2">
        <v>6</v>
      </c>
      <c r="F205" s="2" t="s">
        <v>1623</v>
      </c>
      <c r="G205" s="2" t="s">
        <v>6223</v>
      </c>
      <c r="H205" t="s">
        <v>19</v>
      </c>
      <c r="I205" t="s">
        <v>6195</v>
      </c>
      <c r="J205" t="s">
        <v>6186</v>
      </c>
      <c r="K205" s="4">
        <v>0.5</v>
      </c>
      <c r="L205" s="5">
        <v>9.51</v>
      </c>
      <c r="M205" s="5">
        <v>57.06</v>
      </c>
      <c r="N205" t="s">
        <v>6218</v>
      </c>
      <c r="O205" t="s">
        <v>6222</v>
      </c>
      <c r="P205" t="s">
        <v>6191</v>
      </c>
    </row>
    <row r="206" spans="1:16" x14ac:dyDescent="0.35">
      <c r="A206" s="19" t="s">
        <v>1626</v>
      </c>
      <c r="B206" s="27">
        <v>44486</v>
      </c>
      <c r="C206" s="19" t="s">
        <v>1627</v>
      </c>
      <c r="D206" s="11" t="s">
        <v>6165</v>
      </c>
      <c r="E206" s="19">
        <v>6</v>
      </c>
      <c r="F206" s="19" t="s">
        <v>1628</v>
      </c>
      <c r="G206" s="19" t="s">
        <v>1629</v>
      </c>
      <c r="H206" s="11" t="s">
        <v>19</v>
      </c>
      <c r="I206" s="11" t="s">
        <v>6195</v>
      </c>
      <c r="J206" s="11" t="s">
        <v>6187</v>
      </c>
      <c r="K206" s="28">
        <v>2.5</v>
      </c>
      <c r="L206" s="29">
        <v>29.784999999999997</v>
      </c>
      <c r="M206" s="29">
        <v>178.70999999999998</v>
      </c>
      <c r="N206" s="11" t="s">
        <v>6218</v>
      </c>
      <c r="O206" s="11" t="s">
        <v>6224</v>
      </c>
      <c r="P206" s="11" t="s">
        <v>6190</v>
      </c>
    </row>
    <row r="207" spans="1:16" x14ac:dyDescent="0.35">
      <c r="A207" s="2" t="s">
        <v>1632</v>
      </c>
      <c r="B207" s="3">
        <v>44608</v>
      </c>
      <c r="C207" s="2" t="s">
        <v>1633</v>
      </c>
      <c r="D207" t="s">
        <v>6145</v>
      </c>
      <c r="E207" s="2">
        <v>1</v>
      </c>
      <c r="F207" s="2" t="s">
        <v>1634</v>
      </c>
      <c r="G207" s="2" t="s">
        <v>1635</v>
      </c>
      <c r="H207" t="s">
        <v>19</v>
      </c>
      <c r="I207" t="s">
        <v>6195</v>
      </c>
      <c r="J207" t="s">
        <v>6186</v>
      </c>
      <c r="K207" s="4">
        <v>0.2</v>
      </c>
      <c r="L207" s="5">
        <v>4.7549999999999999</v>
      </c>
      <c r="M207" s="5">
        <v>4.7549999999999999</v>
      </c>
      <c r="N207" t="s">
        <v>6218</v>
      </c>
      <c r="O207" t="s">
        <v>6222</v>
      </c>
      <c r="P207" t="s">
        <v>6191</v>
      </c>
    </row>
    <row r="208" spans="1:16" x14ac:dyDescent="0.35">
      <c r="A208" s="19" t="s">
        <v>1638</v>
      </c>
      <c r="B208" s="27">
        <v>44027</v>
      </c>
      <c r="C208" s="19" t="s">
        <v>1639</v>
      </c>
      <c r="D208" s="11" t="s">
        <v>6141</v>
      </c>
      <c r="E208" s="19">
        <v>6</v>
      </c>
      <c r="F208" s="19" t="s">
        <v>1640</v>
      </c>
      <c r="G208" s="19" t="s">
        <v>6223</v>
      </c>
      <c r="H208" s="11" t="s">
        <v>19</v>
      </c>
      <c r="I208" s="11" t="s">
        <v>6194</v>
      </c>
      <c r="J208" s="11" t="s">
        <v>6188</v>
      </c>
      <c r="K208" s="28">
        <v>1</v>
      </c>
      <c r="L208" s="29">
        <v>13.75</v>
      </c>
      <c r="M208" s="29">
        <v>82.5</v>
      </c>
      <c r="N208" s="11" t="s">
        <v>6217</v>
      </c>
      <c r="O208" s="11" t="s">
        <v>6221</v>
      </c>
      <c r="P208" s="11" t="s">
        <v>6191</v>
      </c>
    </row>
    <row r="209" spans="1:16" x14ac:dyDescent="0.35">
      <c r="A209" s="2" t="s">
        <v>1643</v>
      </c>
      <c r="B209" s="3">
        <v>43883</v>
      </c>
      <c r="C209" s="2" t="s">
        <v>1644</v>
      </c>
      <c r="D209" t="s">
        <v>6163</v>
      </c>
      <c r="E209" s="2">
        <v>3</v>
      </c>
      <c r="F209" s="2" t="s">
        <v>1645</v>
      </c>
      <c r="G209" s="2" t="s">
        <v>6223</v>
      </c>
      <c r="H209" t="s">
        <v>19</v>
      </c>
      <c r="I209" t="s">
        <v>6192</v>
      </c>
      <c r="J209" t="s">
        <v>6187</v>
      </c>
      <c r="K209" s="4">
        <v>0.2</v>
      </c>
      <c r="L209" s="5">
        <v>2.6849999999999996</v>
      </c>
      <c r="M209" s="5">
        <v>8.0549999999999997</v>
      </c>
      <c r="N209" t="s">
        <v>6219</v>
      </c>
      <c r="O209" t="s">
        <v>6224</v>
      </c>
      <c r="P209" t="s">
        <v>6190</v>
      </c>
    </row>
    <row r="210" spans="1:16" x14ac:dyDescent="0.35">
      <c r="A210" s="19" t="s">
        <v>1648</v>
      </c>
      <c r="B210" s="27">
        <v>44211</v>
      </c>
      <c r="C210" s="19" t="s">
        <v>1649</v>
      </c>
      <c r="D210" s="11" t="s">
        <v>6155</v>
      </c>
      <c r="E210" s="19">
        <v>2</v>
      </c>
      <c r="F210" s="19" t="s">
        <v>1650</v>
      </c>
      <c r="G210" s="19" t="s">
        <v>1651</v>
      </c>
      <c r="H210" s="11" t="s">
        <v>19</v>
      </c>
      <c r="I210" s="11" t="s">
        <v>6193</v>
      </c>
      <c r="J210" s="11" t="s">
        <v>6188</v>
      </c>
      <c r="K210" s="28">
        <v>1</v>
      </c>
      <c r="L210" s="29">
        <v>11.25</v>
      </c>
      <c r="M210" s="29">
        <v>22.5</v>
      </c>
      <c r="N210" s="11" t="s">
        <v>6216</v>
      </c>
      <c r="O210" s="11" t="s">
        <v>6221</v>
      </c>
      <c r="P210" s="11" t="s">
        <v>6191</v>
      </c>
    </row>
    <row r="211" spans="1:16" x14ac:dyDescent="0.35">
      <c r="A211" s="2" t="s">
        <v>1653</v>
      </c>
      <c r="B211" s="3">
        <v>44207</v>
      </c>
      <c r="C211" s="2" t="s">
        <v>1654</v>
      </c>
      <c r="D211" t="s">
        <v>6157</v>
      </c>
      <c r="E211" s="2">
        <v>6</v>
      </c>
      <c r="F211" s="2" t="s">
        <v>1655</v>
      </c>
      <c r="G211" s="2" t="s">
        <v>1656</v>
      </c>
      <c r="H211" t="s">
        <v>19</v>
      </c>
      <c r="I211" t="s">
        <v>6193</v>
      </c>
      <c r="J211" t="s">
        <v>6188</v>
      </c>
      <c r="K211" s="4">
        <v>0.5</v>
      </c>
      <c r="L211" s="5">
        <v>6.75</v>
      </c>
      <c r="M211" s="5">
        <v>40.5</v>
      </c>
      <c r="N211" t="s">
        <v>6216</v>
      </c>
      <c r="O211" t="s">
        <v>6221</v>
      </c>
      <c r="P211" t="s">
        <v>6190</v>
      </c>
    </row>
    <row r="212" spans="1:16" x14ac:dyDescent="0.35">
      <c r="A212" s="19" t="s">
        <v>1659</v>
      </c>
      <c r="B212" s="27">
        <v>44659</v>
      </c>
      <c r="C212" s="19" t="s">
        <v>1660</v>
      </c>
      <c r="D212" s="11" t="s">
        <v>6144</v>
      </c>
      <c r="E212" s="19">
        <v>4</v>
      </c>
      <c r="F212" s="19" t="s">
        <v>1661</v>
      </c>
      <c r="G212" s="19" t="s">
        <v>1662</v>
      </c>
      <c r="H212" s="11" t="s">
        <v>318</v>
      </c>
      <c r="I212" s="11" t="s">
        <v>6194</v>
      </c>
      <c r="J212" s="11" t="s">
        <v>6187</v>
      </c>
      <c r="K212" s="28">
        <v>0.5</v>
      </c>
      <c r="L212" s="29">
        <v>7.29</v>
      </c>
      <c r="M212" s="29">
        <v>29.16</v>
      </c>
      <c r="N212" s="11" t="s">
        <v>6217</v>
      </c>
      <c r="O212" s="11" t="s">
        <v>6224</v>
      </c>
      <c r="P212" s="11" t="s">
        <v>6190</v>
      </c>
    </row>
    <row r="213" spans="1:16" x14ac:dyDescent="0.35">
      <c r="A213" s="2" t="s">
        <v>1665</v>
      </c>
      <c r="B213" s="3">
        <v>44105</v>
      </c>
      <c r="C213" s="2" t="s">
        <v>1666</v>
      </c>
      <c r="D213" t="s">
        <v>6157</v>
      </c>
      <c r="E213" s="2">
        <v>1</v>
      </c>
      <c r="F213" s="2" t="s">
        <v>1667</v>
      </c>
      <c r="G213" s="2" t="s">
        <v>1668</v>
      </c>
      <c r="H213" t="s">
        <v>28</v>
      </c>
      <c r="I213" t="s">
        <v>6193</v>
      </c>
      <c r="J213" t="s">
        <v>6188</v>
      </c>
      <c r="K213" s="4">
        <v>0.5</v>
      </c>
      <c r="L213" s="5">
        <v>6.75</v>
      </c>
      <c r="M213" s="5">
        <v>6.75</v>
      </c>
      <c r="N213" t="s">
        <v>6216</v>
      </c>
      <c r="O213" t="s">
        <v>6221</v>
      </c>
      <c r="P213" t="s">
        <v>6191</v>
      </c>
    </row>
    <row r="214" spans="1:16" x14ac:dyDescent="0.35">
      <c r="A214" s="19" t="s">
        <v>1671</v>
      </c>
      <c r="B214" s="27">
        <v>43766</v>
      </c>
      <c r="C214" s="19" t="s">
        <v>1672</v>
      </c>
      <c r="D214" s="11" t="s">
        <v>6143</v>
      </c>
      <c r="E214" s="19">
        <v>4</v>
      </c>
      <c r="F214" s="19" t="s">
        <v>1673</v>
      </c>
      <c r="G214" s="19" t="s">
        <v>1674</v>
      </c>
      <c r="H214" s="11" t="s">
        <v>19</v>
      </c>
      <c r="I214" s="11" t="s">
        <v>6195</v>
      </c>
      <c r="J214" s="11" t="s">
        <v>6187</v>
      </c>
      <c r="K214" s="28">
        <v>1</v>
      </c>
      <c r="L214" s="29">
        <v>12.95</v>
      </c>
      <c r="M214" s="29">
        <v>51.8</v>
      </c>
      <c r="N214" s="11" t="s">
        <v>6218</v>
      </c>
      <c r="O214" s="11" t="s">
        <v>6224</v>
      </c>
      <c r="P214" s="11" t="s">
        <v>6190</v>
      </c>
    </row>
    <row r="215" spans="1:16" x14ac:dyDescent="0.35">
      <c r="A215" s="2" t="s">
        <v>1677</v>
      </c>
      <c r="B215" s="3">
        <v>44283</v>
      </c>
      <c r="C215" s="2" t="s">
        <v>1678</v>
      </c>
      <c r="D215" t="s">
        <v>6176</v>
      </c>
      <c r="E215" s="2">
        <v>6</v>
      </c>
      <c r="F215" s="2" t="s">
        <v>1679</v>
      </c>
      <c r="G215" s="2" t="s">
        <v>1680</v>
      </c>
      <c r="H215" t="s">
        <v>19</v>
      </c>
      <c r="I215" t="s">
        <v>6194</v>
      </c>
      <c r="J215" t="s">
        <v>6186</v>
      </c>
      <c r="K215" s="4">
        <v>0.5</v>
      </c>
      <c r="L215" s="5">
        <v>8.91</v>
      </c>
      <c r="M215" s="5">
        <v>53.46</v>
      </c>
      <c r="N215" t="s">
        <v>6217</v>
      </c>
      <c r="O215" t="s">
        <v>6222</v>
      </c>
      <c r="P215" t="s">
        <v>6191</v>
      </c>
    </row>
    <row r="216" spans="1:16" x14ac:dyDescent="0.35">
      <c r="A216" s="19" t="s">
        <v>1682</v>
      </c>
      <c r="B216" s="27">
        <v>43921</v>
      </c>
      <c r="C216" s="19" t="s">
        <v>1683</v>
      </c>
      <c r="D216" s="11" t="s">
        <v>6153</v>
      </c>
      <c r="E216" s="19">
        <v>4</v>
      </c>
      <c r="F216" s="19" t="s">
        <v>1684</v>
      </c>
      <c r="G216" s="19" t="s">
        <v>1685</v>
      </c>
      <c r="H216" s="11" t="s">
        <v>19</v>
      </c>
      <c r="I216" s="11" t="s">
        <v>6194</v>
      </c>
      <c r="J216" s="11" t="s">
        <v>6187</v>
      </c>
      <c r="K216" s="28">
        <v>0.2</v>
      </c>
      <c r="L216" s="29">
        <v>3.645</v>
      </c>
      <c r="M216" s="29">
        <v>14.58</v>
      </c>
      <c r="N216" s="11" t="s">
        <v>6217</v>
      </c>
      <c r="O216" s="11" t="s">
        <v>6224</v>
      </c>
      <c r="P216" s="11" t="s">
        <v>6190</v>
      </c>
    </row>
    <row r="217" spans="1:16" x14ac:dyDescent="0.35">
      <c r="A217" s="2" t="s">
        <v>1688</v>
      </c>
      <c r="B217" s="3">
        <v>44646</v>
      </c>
      <c r="C217" s="2" t="s">
        <v>1689</v>
      </c>
      <c r="D217" t="s">
        <v>6149</v>
      </c>
      <c r="E217" s="2">
        <v>1</v>
      </c>
      <c r="F217" s="2" t="s">
        <v>1690</v>
      </c>
      <c r="G217" s="2" t="s">
        <v>1691</v>
      </c>
      <c r="H217" t="s">
        <v>19</v>
      </c>
      <c r="I217" t="s">
        <v>6192</v>
      </c>
      <c r="J217" t="s">
        <v>6187</v>
      </c>
      <c r="K217" s="4">
        <v>2.5</v>
      </c>
      <c r="L217" s="5">
        <v>20.584999999999997</v>
      </c>
      <c r="M217" s="5">
        <v>20.584999999999997</v>
      </c>
      <c r="N217" t="s">
        <v>6219</v>
      </c>
      <c r="O217" t="s">
        <v>6224</v>
      </c>
      <c r="P217" t="s">
        <v>6191</v>
      </c>
    </row>
    <row r="218" spans="1:16" x14ac:dyDescent="0.35">
      <c r="A218" s="19" t="s">
        <v>1694</v>
      </c>
      <c r="B218" s="27">
        <v>43775</v>
      </c>
      <c r="C218" s="19" t="s">
        <v>1695</v>
      </c>
      <c r="D218" s="11" t="s">
        <v>6170</v>
      </c>
      <c r="E218" s="19">
        <v>2</v>
      </c>
      <c r="F218" s="19" t="s">
        <v>1696</v>
      </c>
      <c r="G218" s="19" t="s">
        <v>1697</v>
      </c>
      <c r="H218" s="11" t="s">
        <v>318</v>
      </c>
      <c r="I218" s="11" t="s">
        <v>6195</v>
      </c>
      <c r="J218" s="11" t="s">
        <v>6186</v>
      </c>
      <c r="K218" s="28">
        <v>1</v>
      </c>
      <c r="L218" s="29">
        <v>15.85</v>
      </c>
      <c r="M218" s="29">
        <v>31.7</v>
      </c>
      <c r="N218" s="11" t="s">
        <v>6218</v>
      </c>
      <c r="O218" s="11" t="s">
        <v>6222</v>
      </c>
      <c r="P218" s="11" t="s">
        <v>6191</v>
      </c>
    </row>
    <row r="219" spans="1:16" x14ac:dyDescent="0.35">
      <c r="A219" s="2" t="s">
        <v>1701</v>
      </c>
      <c r="B219" s="3">
        <v>43829</v>
      </c>
      <c r="C219" s="2" t="s">
        <v>1702</v>
      </c>
      <c r="D219" t="s">
        <v>6150</v>
      </c>
      <c r="E219" s="2">
        <v>6</v>
      </c>
      <c r="F219" s="2" t="s">
        <v>1703</v>
      </c>
      <c r="G219" s="2" t="s">
        <v>1704</v>
      </c>
      <c r="H219" t="s">
        <v>19</v>
      </c>
      <c r="I219" t="s">
        <v>6195</v>
      </c>
      <c r="J219" t="s">
        <v>6187</v>
      </c>
      <c r="K219" s="4">
        <v>0.2</v>
      </c>
      <c r="L219" s="5">
        <v>3.8849999999999998</v>
      </c>
      <c r="M219" s="5">
        <v>23.31</v>
      </c>
      <c r="N219" t="s">
        <v>6218</v>
      </c>
      <c r="O219" t="s">
        <v>6224</v>
      </c>
      <c r="P219" t="s">
        <v>6191</v>
      </c>
    </row>
    <row r="220" spans="1:16" x14ac:dyDescent="0.35">
      <c r="A220" s="19" t="s">
        <v>1707</v>
      </c>
      <c r="B220" s="27">
        <v>44470</v>
      </c>
      <c r="C220" s="19" t="s">
        <v>1708</v>
      </c>
      <c r="D220" s="11" t="s">
        <v>6162</v>
      </c>
      <c r="E220" s="19">
        <v>4</v>
      </c>
      <c r="F220" s="19" t="s">
        <v>1709</v>
      </c>
      <c r="G220" s="19" t="s">
        <v>1710</v>
      </c>
      <c r="H220" s="11" t="s">
        <v>19</v>
      </c>
      <c r="I220" s="11" t="s">
        <v>6195</v>
      </c>
      <c r="J220" s="11" t="s">
        <v>6188</v>
      </c>
      <c r="K220" s="28">
        <v>1</v>
      </c>
      <c r="L220" s="29">
        <v>14.55</v>
      </c>
      <c r="M220" s="29">
        <v>58.2</v>
      </c>
      <c r="N220" s="11" t="s">
        <v>6218</v>
      </c>
      <c r="O220" s="11" t="s">
        <v>6221</v>
      </c>
      <c r="P220" s="11" t="s">
        <v>6190</v>
      </c>
    </row>
    <row r="221" spans="1:16" x14ac:dyDescent="0.35">
      <c r="A221" s="2" t="s">
        <v>1713</v>
      </c>
      <c r="B221" s="3">
        <v>44174</v>
      </c>
      <c r="C221" s="2" t="s">
        <v>1714</v>
      </c>
      <c r="D221" t="s">
        <v>6176</v>
      </c>
      <c r="E221" s="2">
        <v>4</v>
      </c>
      <c r="F221" s="2" t="s">
        <v>1715</v>
      </c>
      <c r="G221" s="2" t="s">
        <v>1716</v>
      </c>
      <c r="H221" t="s">
        <v>19</v>
      </c>
      <c r="I221" t="s">
        <v>6194</v>
      </c>
      <c r="J221" t="s">
        <v>6186</v>
      </c>
      <c r="K221" s="4">
        <v>0.5</v>
      </c>
      <c r="L221" s="5">
        <v>8.91</v>
      </c>
      <c r="M221" s="5">
        <v>35.64</v>
      </c>
      <c r="N221" t="s">
        <v>6217</v>
      </c>
      <c r="O221" t="s">
        <v>6222</v>
      </c>
      <c r="P221" t="s">
        <v>6191</v>
      </c>
    </row>
    <row r="222" spans="1:16" x14ac:dyDescent="0.35">
      <c r="A222" s="19" t="s">
        <v>1719</v>
      </c>
      <c r="B222" s="27">
        <v>44317</v>
      </c>
      <c r="C222" s="19" t="s">
        <v>1720</v>
      </c>
      <c r="D222" s="11" t="s">
        <v>6155</v>
      </c>
      <c r="E222" s="19">
        <v>5</v>
      </c>
      <c r="F222" s="19" t="s">
        <v>1721</v>
      </c>
      <c r="G222" s="19" t="s">
        <v>1722</v>
      </c>
      <c r="H222" s="11" t="s">
        <v>318</v>
      </c>
      <c r="I222" s="11" t="s">
        <v>6193</v>
      </c>
      <c r="J222" s="11" t="s">
        <v>6188</v>
      </c>
      <c r="K222" s="28">
        <v>1</v>
      </c>
      <c r="L222" s="29">
        <v>11.25</v>
      </c>
      <c r="M222" s="29">
        <v>56.25</v>
      </c>
      <c r="N222" s="11" t="s">
        <v>6216</v>
      </c>
      <c r="O222" s="11" t="s">
        <v>6221</v>
      </c>
      <c r="P222" s="11" t="s">
        <v>6190</v>
      </c>
    </row>
    <row r="223" spans="1:16" x14ac:dyDescent="0.35">
      <c r="A223" s="2" t="s">
        <v>1725</v>
      </c>
      <c r="B223" s="3">
        <v>44777</v>
      </c>
      <c r="C223" s="2" t="s">
        <v>1726</v>
      </c>
      <c r="D223" t="s">
        <v>6178</v>
      </c>
      <c r="E223" s="2">
        <v>3</v>
      </c>
      <c r="F223" s="2" t="s">
        <v>1727</v>
      </c>
      <c r="G223" s="2" t="s">
        <v>1728</v>
      </c>
      <c r="H223" t="s">
        <v>19</v>
      </c>
      <c r="I223" t="s">
        <v>6192</v>
      </c>
      <c r="J223" t="s">
        <v>6186</v>
      </c>
      <c r="K223" s="4">
        <v>0.2</v>
      </c>
      <c r="L223" s="5">
        <v>3.5849999999999995</v>
      </c>
      <c r="M223" s="5">
        <v>10.754999999999999</v>
      </c>
      <c r="N223" t="s">
        <v>6219</v>
      </c>
      <c r="O223" t="s">
        <v>6222</v>
      </c>
      <c r="P223" t="s">
        <v>6191</v>
      </c>
    </row>
    <row r="224" spans="1:16" x14ac:dyDescent="0.35">
      <c r="A224" s="19" t="s">
        <v>1725</v>
      </c>
      <c r="B224" s="27">
        <v>44777</v>
      </c>
      <c r="C224" s="19" t="s">
        <v>1726</v>
      </c>
      <c r="D224" s="11" t="s">
        <v>6174</v>
      </c>
      <c r="E224" s="19">
        <v>5</v>
      </c>
      <c r="F224" s="19" t="s">
        <v>1727</v>
      </c>
      <c r="G224" s="19" t="s">
        <v>1728</v>
      </c>
      <c r="H224" s="11" t="s">
        <v>19</v>
      </c>
      <c r="I224" s="11" t="s">
        <v>6192</v>
      </c>
      <c r="J224" s="11" t="s">
        <v>6188</v>
      </c>
      <c r="K224" s="28">
        <v>0.2</v>
      </c>
      <c r="L224" s="29">
        <v>2.9849999999999999</v>
      </c>
      <c r="M224" s="29">
        <v>14.924999999999999</v>
      </c>
      <c r="N224" s="11" t="s">
        <v>6219</v>
      </c>
      <c r="O224" s="11" t="s">
        <v>6221</v>
      </c>
      <c r="P224" s="11" t="s">
        <v>6191</v>
      </c>
    </row>
    <row r="225" spans="1:16" x14ac:dyDescent="0.35">
      <c r="A225" s="2" t="s">
        <v>1736</v>
      </c>
      <c r="B225" s="3">
        <v>44513</v>
      </c>
      <c r="C225" s="2" t="s">
        <v>1737</v>
      </c>
      <c r="D225" t="s">
        <v>6140</v>
      </c>
      <c r="E225" s="2">
        <v>6</v>
      </c>
      <c r="F225" s="2" t="s">
        <v>1738</v>
      </c>
      <c r="G225" s="2" t="s">
        <v>1739</v>
      </c>
      <c r="H225" t="s">
        <v>19</v>
      </c>
      <c r="I225" t="s">
        <v>6193</v>
      </c>
      <c r="J225" t="s">
        <v>6186</v>
      </c>
      <c r="K225" s="4">
        <v>1</v>
      </c>
      <c r="L225" s="5">
        <v>12.95</v>
      </c>
      <c r="M225" s="5">
        <v>77.699999999999989</v>
      </c>
      <c r="N225" t="s">
        <v>6216</v>
      </c>
      <c r="O225" t="s">
        <v>6222</v>
      </c>
      <c r="P225" t="s">
        <v>6190</v>
      </c>
    </row>
    <row r="226" spans="1:16" x14ac:dyDescent="0.35">
      <c r="A226" s="19" t="s">
        <v>1742</v>
      </c>
      <c r="B226" s="27">
        <v>44090</v>
      </c>
      <c r="C226" s="19" t="s">
        <v>1743</v>
      </c>
      <c r="D226" s="11" t="s">
        <v>6169</v>
      </c>
      <c r="E226" s="19">
        <v>3</v>
      </c>
      <c r="F226" s="19" t="s">
        <v>1744</v>
      </c>
      <c r="G226" s="19" t="s">
        <v>1745</v>
      </c>
      <c r="H226" s="11" t="s">
        <v>19</v>
      </c>
      <c r="I226" s="11" t="s">
        <v>6195</v>
      </c>
      <c r="J226" s="11" t="s">
        <v>6187</v>
      </c>
      <c r="K226" s="28">
        <v>0.5</v>
      </c>
      <c r="L226" s="29">
        <v>7.77</v>
      </c>
      <c r="M226" s="29">
        <v>23.31</v>
      </c>
      <c r="N226" s="11" t="s">
        <v>6218</v>
      </c>
      <c r="O226" s="11" t="s">
        <v>6224</v>
      </c>
      <c r="P226" s="11" t="s">
        <v>6191</v>
      </c>
    </row>
    <row r="227" spans="1:16" x14ac:dyDescent="0.35">
      <c r="A227" s="2" t="s">
        <v>1748</v>
      </c>
      <c r="B227" s="3">
        <v>44109</v>
      </c>
      <c r="C227" s="2" t="s">
        <v>1749</v>
      </c>
      <c r="D227" t="s">
        <v>6171</v>
      </c>
      <c r="E227" s="2">
        <v>4</v>
      </c>
      <c r="F227" s="2" t="s">
        <v>1750</v>
      </c>
      <c r="G227" s="2" t="s">
        <v>6223</v>
      </c>
      <c r="H227" t="s">
        <v>19</v>
      </c>
      <c r="I227" t="s">
        <v>6194</v>
      </c>
      <c r="J227" t="s">
        <v>6186</v>
      </c>
      <c r="K227" s="4">
        <v>1</v>
      </c>
      <c r="L227" s="5">
        <v>14.85</v>
      </c>
      <c r="M227" s="5">
        <v>59.4</v>
      </c>
      <c r="N227" t="s">
        <v>6217</v>
      </c>
      <c r="O227" t="s">
        <v>6222</v>
      </c>
      <c r="P227" t="s">
        <v>6190</v>
      </c>
    </row>
    <row r="228" spans="1:16" x14ac:dyDescent="0.35">
      <c r="A228" s="19" t="s">
        <v>1753</v>
      </c>
      <c r="B228" s="27">
        <v>43836</v>
      </c>
      <c r="C228" s="19" t="s">
        <v>1754</v>
      </c>
      <c r="D228" s="11" t="s">
        <v>6165</v>
      </c>
      <c r="E228" s="19">
        <v>4</v>
      </c>
      <c r="F228" s="19" t="s">
        <v>1755</v>
      </c>
      <c r="G228" s="19" t="s">
        <v>1756</v>
      </c>
      <c r="H228" s="11" t="s">
        <v>19</v>
      </c>
      <c r="I228" s="11" t="s">
        <v>6195</v>
      </c>
      <c r="J228" s="11" t="s">
        <v>6187</v>
      </c>
      <c r="K228" s="28">
        <v>2.5</v>
      </c>
      <c r="L228" s="29">
        <v>29.784999999999997</v>
      </c>
      <c r="M228" s="29">
        <v>119.13999999999999</v>
      </c>
      <c r="N228" s="11" t="s">
        <v>6218</v>
      </c>
      <c r="O228" s="11" t="s">
        <v>6224</v>
      </c>
      <c r="P228" s="11" t="s">
        <v>6190</v>
      </c>
    </row>
    <row r="229" spans="1:16" x14ac:dyDescent="0.35">
      <c r="A229" s="2" t="s">
        <v>1759</v>
      </c>
      <c r="B229" s="3">
        <v>44337</v>
      </c>
      <c r="C229" s="2" t="s">
        <v>1760</v>
      </c>
      <c r="D229" t="s">
        <v>6178</v>
      </c>
      <c r="E229" s="2">
        <v>4</v>
      </c>
      <c r="F229" s="2" t="s">
        <v>1761</v>
      </c>
      <c r="G229" s="2" t="s">
        <v>1762</v>
      </c>
      <c r="H229" t="s">
        <v>318</v>
      </c>
      <c r="I229" t="s">
        <v>6192</v>
      </c>
      <c r="J229" t="s">
        <v>6186</v>
      </c>
      <c r="K229" s="4">
        <v>0.2</v>
      </c>
      <c r="L229" s="5">
        <v>3.5849999999999995</v>
      </c>
      <c r="M229" s="5">
        <v>14.339999999999998</v>
      </c>
      <c r="N229" t="s">
        <v>6219</v>
      </c>
      <c r="O229" t="s">
        <v>6222</v>
      </c>
      <c r="P229" t="s">
        <v>6191</v>
      </c>
    </row>
    <row r="230" spans="1:16" x14ac:dyDescent="0.35">
      <c r="A230" s="19" t="s">
        <v>1765</v>
      </c>
      <c r="B230" s="27">
        <v>43887</v>
      </c>
      <c r="C230" s="19" t="s">
        <v>1766</v>
      </c>
      <c r="D230" s="11" t="s">
        <v>6175</v>
      </c>
      <c r="E230" s="19">
        <v>5</v>
      </c>
      <c r="F230" s="19" t="s">
        <v>1767</v>
      </c>
      <c r="G230" s="19" t="s">
        <v>1768</v>
      </c>
      <c r="H230" s="11" t="s">
        <v>19</v>
      </c>
      <c r="I230" s="11" t="s">
        <v>6193</v>
      </c>
      <c r="J230" s="11" t="s">
        <v>6188</v>
      </c>
      <c r="K230" s="28">
        <v>2.5</v>
      </c>
      <c r="L230" s="29">
        <v>25.874999999999996</v>
      </c>
      <c r="M230" s="29">
        <v>129.37499999999997</v>
      </c>
      <c r="N230" s="11" t="s">
        <v>6216</v>
      </c>
      <c r="O230" s="11" t="s">
        <v>6221</v>
      </c>
      <c r="P230" s="11" t="s">
        <v>6191</v>
      </c>
    </row>
    <row r="231" spans="1:16" x14ac:dyDescent="0.35">
      <c r="A231" s="2" t="s">
        <v>1771</v>
      </c>
      <c r="B231" s="3">
        <v>43880</v>
      </c>
      <c r="C231" s="2" t="s">
        <v>1772</v>
      </c>
      <c r="D231" t="s">
        <v>6163</v>
      </c>
      <c r="E231" s="2">
        <v>6</v>
      </c>
      <c r="F231" s="2" t="s">
        <v>1773</v>
      </c>
      <c r="G231" s="2" t="s">
        <v>1774</v>
      </c>
      <c r="H231" t="s">
        <v>28</v>
      </c>
      <c r="I231" t="s">
        <v>6192</v>
      </c>
      <c r="J231" t="s">
        <v>6187</v>
      </c>
      <c r="K231" s="4">
        <v>0.2</v>
      </c>
      <c r="L231" s="5">
        <v>2.6849999999999996</v>
      </c>
      <c r="M231" s="5">
        <v>16.11</v>
      </c>
      <c r="N231" t="s">
        <v>6219</v>
      </c>
      <c r="O231" t="s">
        <v>6224</v>
      </c>
      <c r="P231" t="s">
        <v>6190</v>
      </c>
    </row>
    <row r="232" spans="1:16" x14ac:dyDescent="0.35">
      <c r="A232" s="19" t="s">
        <v>1777</v>
      </c>
      <c r="B232" s="27">
        <v>44376</v>
      </c>
      <c r="C232" s="19" t="s">
        <v>1778</v>
      </c>
      <c r="D232" s="11" t="s">
        <v>6178</v>
      </c>
      <c r="E232" s="19">
        <v>5</v>
      </c>
      <c r="F232" s="19" t="s">
        <v>1779</v>
      </c>
      <c r="G232" s="19" t="s">
        <v>1780</v>
      </c>
      <c r="H232" s="11" t="s">
        <v>19</v>
      </c>
      <c r="I232" s="11" t="s">
        <v>6192</v>
      </c>
      <c r="J232" s="11" t="s">
        <v>6186</v>
      </c>
      <c r="K232" s="28">
        <v>0.2</v>
      </c>
      <c r="L232" s="29">
        <v>3.5849999999999995</v>
      </c>
      <c r="M232" s="29">
        <v>17.924999999999997</v>
      </c>
      <c r="N232" s="11" t="s">
        <v>6219</v>
      </c>
      <c r="O232" s="11" t="s">
        <v>6222</v>
      </c>
      <c r="P232" s="11" t="s">
        <v>6191</v>
      </c>
    </row>
    <row r="233" spans="1:16" x14ac:dyDescent="0.35">
      <c r="A233" s="2" t="s">
        <v>1783</v>
      </c>
      <c r="B233" s="3">
        <v>44282</v>
      </c>
      <c r="C233" s="2" t="s">
        <v>1784</v>
      </c>
      <c r="D233" t="s">
        <v>6159</v>
      </c>
      <c r="E233" s="2">
        <v>2</v>
      </c>
      <c r="F233" s="2" t="s">
        <v>1785</v>
      </c>
      <c r="G233" s="2" t="s">
        <v>1786</v>
      </c>
      <c r="H233" t="s">
        <v>19</v>
      </c>
      <c r="I233" t="s">
        <v>6195</v>
      </c>
      <c r="J233" t="s">
        <v>6188</v>
      </c>
      <c r="K233" s="4">
        <v>0.2</v>
      </c>
      <c r="L233" s="5">
        <v>4.3650000000000002</v>
      </c>
      <c r="M233" s="5">
        <v>8.73</v>
      </c>
      <c r="N233" t="s">
        <v>6218</v>
      </c>
      <c r="O233" t="s">
        <v>6221</v>
      </c>
      <c r="P233" t="s">
        <v>6191</v>
      </c>
    </row>
    <row r="234" spans="1:16" x14ac:dyDescent="0.35">
      <c r="A234" s="19" t="s">
        <v>1789</v>
      </c>
      <c r="B234" s="27">
        <v>44496</v>
      </c>
      <c r="C234" s="19" t="s">
        <v>1790</v>
      </c>
      <c r="D234" s="11" t="s">
        <v>6175</v>
      </c>
      <c r="E234" s="19">
        <v>2</v>
      </c>
      <c r="F234" s="19" t="s">
        <v>1791</v>
      </c>
      <c r="G234" s="19" t="s">
        <v>1792</v>
      </c>
      <c r="H234" s="11" t="s">
        <v>19</v>
      </c>
      <c r="I234" s="11" t="s">
        <v>6193</v>
      </c>
      <c r="J234" s="11" t="s">
        <v>6188</v>
      </c>
      <c r="K234" s="28">
        <v>2.5</v>
      </c>
      <c r="L234" s="29">
        <v>25.874999999999996</v>
      </c>
      <c r="M234" s="29">
        <v>51.749999999999993</v>
      </c>
      <c r="N234" s="11" t="s">
        <v>6216</v>
      </c>
      <c r="O234" s="11" t="s">
        <v>6221</v>
      </c>
      <c r="P234" s="11" t="s">
        <v>6191</v>
      </c>
    </row>
    <row r="235" spans="1:16" x14ac:dyDescent="0.35">
      <c r="A235" s="2" t="s">
        <v>1795</v>
      </c>
      <c r="B235" s="3">
        <v>43628</v>
      </c>
      <c r="C235" s="2" t="s">
        <v>1796</v>
      </c>
      <c r="D235" t="s">
        <v>6159</v>
      </c>
      <c r="E235" s="2">
        <v>2</v>
      </c>
      <c r="F235" s="2" t="s">
        <v>1797</v>
      </c>
      <c r="G235" s="2" t="s">
        <v>6223</v>
      </c>
      <c r="H235" t="s">
        <v>19</v>
      </c>
      <c r="I235" t="s">
        <v>6195</v>
      </c>
      <c r="J235" t="s">
        <v>6188</v>
      </c>
      <c r="K235" s="4">
        <v>0.2</v>
      </c>
      <c r="L235" s="5">
        <v>4.3650000000000002</v>
      </c>
      <c r="M235" s="5">
        <v>8.73</v>
      </c>
      <c r="N235" t="s">
        <v>6218</v>
      </c>
      <c r="O235" t="s">
        <v>6221</v>
      </c>
      <c r="P235" t="s">
        <v>6190</v>
      </c>
    </row>
    <row r="236" spans="1:16" x14ac:dyDescent="0.35">
      <c r="A236" s="19" t="s">
        <v>1800</v>
      </c>
      <c r="B236" s="27">
        <v>44010</v>
      </c>
      <c r="C236" s="19" t="s">
        <v>1801</v>
      </c>
      <c r="D236" s="11" t="s">
        <v>6145</v>
      </c>
      <c r="E236" s="19">
        <v>5</v>
      </c>
      <c r="F236" s="19" t="s">
        <v>1802</v>
      </c>
      <c r="G236" s="19" t="s">
        <v>1803</v>
      </c>
      <c r="H236" s="11" t="s">
        <v>28</v>
      </c>
      <c r="I236" s="11" t="s">
        <v>6195</v>
      </c>
      <c r="J236" s="11" t="s">
        <v>6186</v>
      </c>
      <c r="K236" s="28">
        <v>0.2</v>
      </c>
      <c r="L236" s="29">
        <v>4.7549999999999999</v>
      </c>
      <c r="M236" s="29">
        <v>23.774999999999999</v>
      </c>
      <c r="N236" s="11" t="s">
        <v>6218</v>
      </c>
      <c r="O236" s="11" t="s">
        <v>6222</v>
      </c>
      <c r="P236" s="11" t="s">
        <v>6191</v>
      </c>
    </row>
    <row r="237" spans="1:16" x14ac:dyDescent="0.35">
      <c r="A237" s="2" t="s">
        <v>1806</v>
      </c>
      <c r="B237" s="3">
        <v>44278</v>
      </c>
      <c r="C237" s="2" t="s">
        <v>1807</v>
      </c>
      <c r="D237" t="s">
        <v>6156</v>
      </c>
      <c r="E237" s="2">
        <v>5</v>
      </c>
      <c r="F237" s="2" t="s">
        <v>1808</v>
      </c>
      <c r="G237" s="2" t="s">
        <v>1809</v>
      </c>
      <c r="H237" t="s">
        <v>19</v>
      </c>
      <c r="I237" t="s">
        <v>6194</v>
      </c>
      <c r="J237" t="s">
        <v>6188</v>
      </c>
      <c r="K237" s="4">
        <v>0.2</v>
      </c>
      <c r="L237" s="5">
        <v>4.125</v>
      </c>
      <c r="M237" s="5">
        <v>20.625</v>
      </c>
      <c r="N237" t="s">
        <v>6217</v>
      </c>
      <c r="O237" t="s">
        <v>6221</v>
      </c>
      <c r="P237" t="s">
        <v>6191</v>
      </c>
    </row>
    <row r="238" spans="1:16" x14ac:dyDescent="0.35">
      <c r="A238" s="19" t="s">
        <v>1812</v>
      </c>
      <c r="B238" s="27">
        <v>44602</v>
      </c>
      <c r="C238" s="19" t="s">
        <v>1813</v>
      </c>
      <c r="D238" s="11" t="s">
        <v>6164</v>
      </c>
      <c r="E238" s="19">
        <v>1</v>
      </c>
      <c r="F238" s="19" t="s">
        <v>1814</v>
      </c>
      <c r="G238" s="19" t="s">
        <v>1815</v>
      </c>
      <c r="H238" s="11" t="s">
        <v>19</v>
      </c>
      <c r="I238" s="11" t="s">
        <v>6195</v>
      </c>
      <c r="J238" s="11" t="s">
        <v>6186</v>
      </c>
      <c r="K238" s="28">
        <v>2.5</v>
      </c>
      <c r="L238" s="29">
        <v>36.454999999999998</v>
      </c>
      <c r="M238" s="29">
        <v>36.454999999999998</v>
      </c>
      <c r="N238" s="11" t="s">
        <v>6218</v>
      </c>
      <c r="O238" s="11" t="s">
        <v>6222</v>
      </c>
      <c r="P238" s="11" t="s">
        <v>6191</v>
      </c>
    </row>
    <row r="239" spans="1:16" x14ac:dyDescent="0.35">
      <c r="A239" s="2" t="s">
        <v>1818</v>
      </c>
      <c r="B239" s="3">
        <v>43571</v>
      </c>
      <c r="C239" s="2" t="s">
        <v>1819</v>
      </c>
      <c r="D239" t="s">
        <v>6164</v>
      </c>
      <c r="E239" s="2">
        <v>5</v>
      </c>
      <c r="F239" s="2" t="s">
        <v>1820</v>
      </c>
      <c r="G239" s="2" t="s">
        <v>6223</v>
      </c>
      <c r="H239" t="s">
        <v>318</v>
      </c>
      <c r="I239" t="s">
        <v>6195</v>
      </c>
      <c r="J239" t="s">
        <v>6186</v>
      </c>
      <c r="K239" s="4">
        <v>2.5</v>
      </c>
      <c r="L239" s="5">
        <v>36.454999999999998</v>
      </c>
      <c r="M239" s="5">
        <v>182.27499999999998</v>
      </c>
      <c r="N239" t="s">
        <v>6218</v>
      </c>
      <c r="O239" t="s">
        <v>6222</v>
      </c>
      <c r="P239" t="s">
        <v>6191</v>
      </c>
    </row>
    <row r="240" spans="1:16" x14ac:dyDescent="0.35">
      <c r="A240" s="19" t="s">
        <v>1822</v>
      </c>
      <c r="B240" s="27">
        <v>43873</v>
      </c>
      <c r="C240" s="19" t="s">
        <v>1823</v>
      </c>
      <c r="D240" s="11" t="s">
        <v>6165</v>
      </c>
      <c r="E240" s="19">
        <v>3</v>
      </c>
      <c r="F240" s="19" t="s">
        <v>1824</v>
      </c>
      <c r="G240" s="19" t="s">
        <v>1825</v>
      </c>
      <c r="H240" s="11" t="s">
        <v>318</v>
      </c>
      <c r="I240" s="11" t="s">
        <v>6195</v>
      </c>
      <c r="J240" s="11" t="s">
        <v>6187</v>
      </c>
      <c r="K240" s="28">
        <v>2.5</v>
      </c>
      <c r="L240" s="29">
        <v>29.784999999999997</v>
      </c>
      <c r="M240" s="29">
        <v>89.35499999999999</v>
      </c>
      <c r="N240" s="11" t="s">
        <v>6218</v>
      </c>
      <c r="O240" s="11" t="s">
        <v>6224</v>
      </c>
      <c r="P240" s="11" t="s">
        <v>6191</v>
      </c>
    </row>
    <row r="241" spans="1:16" x14ac:dyDescent="0.35">
      <c r="A241" s="2" t="s">
        <v>1828</v>
      </c>
      <c r="B241" s="3">
        <v>44563</v>
      </c>
      <c r="C241" s="2" t="s">
        <v>1829</v>
      </c>
      <c r="D241" t="s">
        <v>6178</v>
      </c>
      <c r="E241" s="2">
        <v>1</v>
      </c>
      <c r="F241" s="2" t="s">
        <v>1830</v>
      </c>
      <c r="G241" s="2" t="s">
        <v>6223</v>
      </c>
      <c r="H241" t="s">
        <v>19</v>
      </c>
      <c r="I241" t="s">
        <v>6192</v>
      </c>
      <c r="J241" t="s">
        <v>6186</v>
      </c>
      <c r="K241" s="4">
        <v>0.2</v>
      </c>
      <c r="L241" s="5">
        <v>3.5849999999999995</v>
      </c>
      <c r="M241" s="5">
        <v>3.5849999999999995</v>
      </c>
      <c r="N241" t="s">
        <v>6219</v>
      </c>
      <c r="O241" t="s">
        <v>6222</v>
      </c>
      <c r="P241" t="s">
        <v>6190</v>
      </c>
    </row>
    <row r="242" spans="1:16" x14ac:dyDescent="0.35">
      <c r="A242" s="19" t="s">
        <v>1833</v>
      </c>
      <c r="B242" s="27">
        <v>44172</v>
      </c>
      <c r="C242" s="19" t="s">
        <v>1834</v>
      </c>
      <c r="D242" s="11" t="s">
        <v>6151</v>
      </c>
      <c r="E242" s="19">
        <v>2</v>
      </c>
      <c r="F242" s="19" t="s">
        <v>1835</v>
      </c>
      <c r="G242" s="19" t="s">
        <v>1836</v>
      </c>
      <c r="H242" s="11" t="s">
        <v>19</v>
      </c>
      <c r="I242" s="11" t="s">
        <v>6192</v>
      </c>
      <c r="J242" s="11" t="s">
        <v>6188</v>
      </c>
      <c r="K242" s="28">
        <v>2.5</v>
      </c>
      <c r="L242" s="29">
        <v>22.884999999999998</v>
      </c>
      <c r="M242" s="29">
        <v>45.769999999999996</v>
      </c>
      <c r="N242" s="11" t="s">
        <v>6219</v>
      </c>
      <c r="O242" s="11" t="s">
        <v>6221</v>
      </c>
      <c r="P242" s="11" t="s">
        <v>6190</v>
      </c>
    </row>
    <row r="243" spans="1:16" x14ac:dyDescent="0.35">
      <c r="A243" s="2" t="s">
        <v>1839</v>
      </c>
      <c r="B243" s="3">
        <v>43881</v>
      </c>
      <c r="C243" s="2" t="s">
        <v>1840</v>
      </c>
      <c r="D243" t="s">
        <v>6171</v>
      </c>
      <c r="E243" s="2">
        <v>4</v>
      </c>
      <c r="F243" s="2" t="s">
        <v>1841</v>
      </c>
      <c r="G243" s="2" t="s">
        <v>1842</v>
      </c>
      <c r="H243" t="s">
        <v>19</v>
      </c>
      <c r="I243" t="s">
        <v>6194</v>
      </c>
      <c r="J243" t="s">
        <v>6186</v>
      </c>
      <c r="K243" s="4">
        <v>1</v>
      </c>
      <c r="L243" s="5">
        <v>14.85</v>
      </c>
      <c r="M243" s="5">
        <v>59.4</v>
      </c>
      <c r="N243" t="s">
        <v>6217</v>
      </c>
      <c r="O243" t="s">
        <v>6222</v>
      </c>
      <c r="P243" t="s">
        <v>6191</v>
      </c>
    </row>
    <row r="244" spans="1:16" x14ac:dyDescent="0.35">
      <c r="A244" s="19" t="s">
        <v>1845</v>
      </c>
      <c r="B244" s="27">
        <v>43993</v>
      </c>
      <c r="C244" s="19" t="s">
        <v>1846</v>
      </c>
      <c r="D244" s="11" t="s">
        <v>6175</v>
      </c>
      <c r="E244" s="19">
        <v>6</v>
      </c>
      <c r="F244" s="19" t="s">
        <v>1847</v>
      </c>
      <c r="G244" s="19" t="s">
        <v>6223</v>
      </c>
      <c r="H244" s="11" t="s">
        <v>19</v>
      </c>
      <c r="I244" s="11" t="s">
        <v>6193</v>
      </c>
      <c r="J244" s="11" t="s">
        <v>6188</v>
      </c>
      <c r="K244" s="28">
        <v>2.5</v>
      </c>
      <c r="L244" s="29">
        <v>25.874999999999996</v>
      </c>
      <c r="M244" s="29">
        <v>155.24999999999997</v>
      </c>
      <c r="N244" s="11" t="s">
        <v>6216</v>
      </c>
      <c r="O244" s="11" t="s">
        <v>6221</v>
      </c>
      <c r="P244" s="11" t="s">
        <v>6190</v>
      </c>
    </row>
    <row r="245" spans="1:16" x14ac:dyDescent="0.35">
      <c r="A245" s="2" t="s">
        <v>1849</v>
      </c>
      <c r="B245" s="3">
        <v>44082</v>
      </c>
      <c r="C245" s="2" t="s">
        <v>1850</v>
      </c>
      <c r="D245" t="s">
        <v>6151</v>
      </c>
      <c r="E245" s="2">
        <v>2</v>
      </c>
      <c r="F245" s="2" t="s">
        <v>1851</v>
      </c>
      <c r="G245" s="2" t="s">
        <v>6223</v>
      </c>
      <c r="H245" t="s">
        <v>19</v>
      </c>
      <c r="I245" t="s">
        <v>6192</v>
      </c>
      <c r="J245" t="s">
        <v>6188</v>
      </c>
      <c r="K245" s="4">
        <v>2.5</v>
      </c>
      <c r="L245" s="5">
        <v>22.884999999999998</v>
      </c>
      <c r="M245" s="5">
        <v>45.769999999999996</v>
      </c>
      <c r="N245" t="s">
        <v>6219</v>
      </c>
      <c r="O245" t="s">
        <v>6221</v>
      </c>
      <c r="P245" t="s">
        <v>6191</v>
      </c>
    </row>
    <row r="246" spans="1:16" x14ac:dyDescent="0.35">
      <c r="A246" s="19" t="s">
        <v>1854</v>
      </c>
      <c r="B246" s="27">
        <v>43918</v>
      </c>
      <c r="C246" s="19" t="s">
        <v>1855</v>
      </c>
      <c r="D246" s="11" t="s">
        <v>6183</v>
      </c>
      <c r="E246" s="19">
        <v>3</v>
      </c>
      <c r="F246" s="19" t="s">
        <v>1856</v>
      </c>
      <c r="G246" s="19" t="s">
        <v>1857</v>
      </c>
      <c r="H246" s="11" t="s">
        <v>19</v>
      </c>
      <c r="I246" s="11" t="s">
        <v>6194</v>
      </c>
      <c r="J246" s="11" t="s">
        <v>6187</v>
      </c>
      <c r="K246" s="28">
        <v>1</v>
      </c>
      <c r="L246" s="29">
        <v>12.15</v>
      </c>
      <c r="M246" s="29">
        <v>36.450000000000003</v>
      </c>
      <c r="N246" s="11" t="s">
        <v>6217</v>
      </c>
      <c r="O246" s="11" t="s">
        <v>6224</v>
      </c>
      <c r="P246" s="11" t="s">
        <v>6190</v>
      </c>
    </row>
    <row r="247" spans="1:16" x14ac:dyDescent="0.35">
      <c r="A247" s="2" t="s">
        <v>1860</v>
      </c>
      <c r="B247" s="3">
        <v>44114</v>
      </c>
      <c r="C247" s="2" t="s">
        <v>1861</v>
      </c>
      <c r="D247" t="s">
        <v>6144</v>
      </c>
      <c r="E247" s="2">
        <v>4</v>
      </c>
      <c r="F247" s="2" t="s">
        <v>1862</v>
      </c>
      <c r="G247" s="2" t="s">
        <v>1863</v>
      </c>
      <c r="H247" t="s">
        <v>19</v>
      </c>
      <c r="I247" t="s">
        <v>6194</v>
      </c>
      <c r="J247" t="s">
        <v>6187</v>
      </c>
      <c r="K247" s="4">
        <v>0.5</v>
      </c>
      <c r="L247" s="5">
        <v>7.29</v>
      </c>
      <c r="M247" s="5">
        <v>29.16</v>
      </c>
      <c r="N247" t="s">
        <v>6217</v>
      </c>
      <c r="O247" t="s">
        <v>6224</v>
      </c>
      <c r="P247" t="s">
        <v>6190</v>
      </c>
    </row>
    <row r="248" spans="1:16" x14ac:dyDescent="0.35">
      <c r="A248" s="19" t="s">
        <v>1866</v>
      </c>
      <c r="B248" s="27">
        <v>44702</v>
      </c>
      <c r="C248" s="19" t="s">
        <v>1867</v>
      </c>
      <c r="D248" s="11" t="s">
        <v>6181</v>
      </c>
      <c r="E248" s="19">
        <v>4</v>
      </c>
      <c r="F248" s="19" t="s">
        <v>1868</v>
      </c>
      <c r="G248" s="19" t="s">
        <v>1869</v>
      </c>
      <c r="H248" s="11" t="s">
        <v>19</v>
      </c>
      <c r="I248" s="11" t="s">
        <v>6195</v>
      </c>
      <c r="J248" s="11" t="s">
        <v>6188</v>
      </c>
      <c r="K248" s="28">
        <v>2.5</v>
      </c>
      <c r="L248" s="29">
        <v>33.464999999999996</v>
      </c>
      <c r="M248" s="29">
        <v>133.85999999999999</v>
      </c>
      <c r="N248" s="11" t="s">
        <v>6218</v>
      </c>
      <c r="O248" s="11" t="s">
        <v>6221</v>
      </c>
      <c r="P248" s="11" t="s">
        <v>6191</v>
      </c>
    </row>
    <row r="249" spans="1:16" x14ac:dyDescent="0.35">
      <c r="A249" s="2" t="s">
        <v>1872</v>
      </c>
      <c r="B249" s="3">
        <v>43951</v>
      </c>
      <c r="C249" s="2" t="s">
        <v>1873</v>
      </c>
      <c r="D249" t="s">
        <v>6145</v>
      </c>
      <c r="E249" s="2">
        <v>5</v>
      </c>
      <c r="F249" s="2" t="s">
        <v>1874</v>
      </c>
      <c r="G249" s="2" t="s">
        <v>1875</v>
      </c>
      <c r="H249" t="s">
        <v>19</v>
      </c>
      <c r="I249" t="s">
        <v>6195</v>
      </c>
      <c r="J249" t="s">
        <v>6186</v>
      </c>
      <c r="K249" s="4">
        <v>0.2</v>
      </c>
      <c r="L249" s="5">
        <v>4.7549999999999999</v>
      </c>
      <c r="M249" s="5">
        <v>23.774999999999999</v>
      </c>
      <c r="N249" t="s">
        <v>6218</v>
      </c>
      <c r="O249" t="s">
        <v>6222</v>
      </c>
      <c r="P249" t="s">
        <v>6190</v>
      </c>
    </row>
    <row r="250" spans="1:16" x14ac:dyDescent="0.35">
      <c r="A250" s="19" t="s">
        <v>1878</v>
      </c>
      <c r="B250" s="27">
        <v>44542</v>
      </c>
      <c r="C250" s="19" t="s">
        <v>1879</v>
      </c>
      <c r="D250" s="11" t="s">
        <v>6143</v>
      </c>
      <c r="E250" s="19">
        <v>3</v>
      </c>
      <c r="F250" s="19" t="s">
        <v>1880</v>
      </c>
      <c r="G250" s="19" t="s">
        <v>1881</v>
      </c>
      <c r="H250" s="11" t="s">
        <v>28</v>
      </c>
      <c r="I250" s="11" t="s">
        <v>6195</v>
      </c>
      <c r="J250" s="11" t="s">
        <v>6187</v>
      </c>
      <c r="K250" s="28">
        <v>1</v>
      </c>
      <c r="L250" s="29">
        <v>12.95</v>
      </c>
      <c r="M250" s="29">
        <v>38.849999999999994</v>
      </c>
      <c r="N250" s="11" t="s">
        <v>6218</v>
      </c>
      <c r="O250" s="11" t="s">
        <v>6224</v>
      </c>
      <c r="P250" s="11" t="s">
        <v>6191</v>
      </c>
    </row>
    <row r="251" spans="1:16" x14ac:dyDescent="0.35">
      <c r="A251" s="2" t="s">
        <v>1884</v>
      </c>
      <c r="B251" s="3">
        <v>44131</v>
      </c>
      <c r="C251" s="2" t="s">
        <v>1885</v>
      </c>
      <c r="D251" t="s">
        <v>6178</v>
      </c>
      <c r="E251" s="2">
        <v>6</v>
      </c>
      <c r="F251" s="2" t="s">
        <v>1886</v>
      </c>
      <c r="G251" s="2" t="s">
        <v>6223</v>
      </c>
      <c r="H251" t="s">
        <v>318</v>
      </c>
      <c r="I251" t="s">
        <v>6192</v>
      </c>
      <c r="J251" t="s">
        <v>6186</v>
      </c>
      <c r="K251" s="4">
        <v>0.2</v>
      </c>
      <c r="L251" s="5">
        <v>3.5849999999999995</v>
      </c>
      <c r="M251" s="5">
        <v>21.509999999999998</v>
      </c>
      <c r="N251" t="s">
        <v>6219</v>
      </c>
      <c r="O251" t="s">
        <v>6222</v>
      </c>
      <c r="P251" t="s">
        <v>6190</v>
      </c>
    </row>
    <row r="252" spans="1:16" x14ac:dyDescent="0.35">
      <c r="A252" s="19" t="s">
        <v>1889</v>
      </c>
      <c r="B252" s="27">
        <v>44019</v>
      </c>
      <c r="C252" s="19" t="s">
        <v>1890</v>
      </c>
      <c r="D252" s="11" t="s">
        <v>6147</v>
      </c>
      <c r="E252" s="19">
        <v>1</v>
      </c>
      <c r="F252" s="19" t="s">
        <v>1891</v>
      </c>
      <c r="G252" s="19" t="s">
        <v>1892</v>
      </c>
      <c r="H252" s="11" t="s">
        <v>19</v>
      </c>
      <c r="I252" s="11" t="s">
        <v>6193</v>
      </c>
      <c r="J252" s="11" t="s">
        <v>6187</v>
      </c>
      <c r="K252" s="28">
        <v>1</v>
      </c>
      <c r="L252" s="29">
        <v>9.9499999999999993</v>
      </c>
      <c r="M252" s="29">
        <v>9.9499999999999993</v>
      </c>
      <c r="N252" s="11" t="s">
        <v>6216</v>
      </c>
      <c r="O252" s="11" t="s">
        <v>6224</v>
      </c>
      <c r="P252" s="11" t="s">
        <v>6190</v>
      </c>
    </row>
    <row r="253" spans="1:16" x14ac:dyDescent="0.35">
      <c r="A253" s="2" t="s">
        <v>1895</v>
      </c>
      <c r="B253" s="3">
        <v>43861</v>
      </c>
      <c r="C253" s="2" t="s">
        <v>1935</v>
      </c>
      <c r="D253" t="s">
        <v>6170</v>
      </c>
      <c r="E253" s="2">
        <v>1</v>
      </c>
      <c r="F253" s="2" t="s">
        <v>1936</v>
      </c>
      <c r="G253" s="2" t="s">
        <v>1937</v>
      </c>
      <c r="H253" t="s">
        <v>19</v>
      </c>
      <c r="I253" t="s">
        <v>6195</v>
      </c>
      <c r="J253" t="s">
        <v>6186</v>
      </c>
      <c r="K253" s="4">
        <v>1</v>
      </c>
      <c r="L253" s="5">
        <v>15.85</v>
      </c>
      <c r="M253" s="5">
        <v>15.85</v>
      </c>
      <c r="N253" t="s">
        <v>6218</v>
      </c>
      <c r="O253" t="s">
        <v>6222</v>
      </c>
      <c r="P253" t="s">
        <v>6190</v>
      </c>
    </row>
    <row r="254" spans="1:16" x14ac:dyDescent="0.35">
      <c r="A254" s="19" t="s">
        <v>1900</v>
      </c>
      <c r="B254" s="27">
        <v>43879</v>
      </c>
      <c r="C254" s="19" t="s">
        <v>1901</v>
      </c>
      <c r="D254" s="11" t="s">
        <v>6174</v>
      </c>
      <c r="E254" s="19">
        <v>1</v>
      </c>
      <c r="F254" s="19" t="s">
        <v>1902</v>
      </c>
      <c r="G254" s="19" t="s">
        <v>1903</v>
      </c>
      <c r="H254" s="11" t="s">
        <v>19</v>
      </c>
      <c r="I254" s="11" t="s">
        <v>6192</v>
      </c>
      <c r="J254" s="11" t="s">
        <v>6188</v>
      </c>
      <c r="K254" s="28">
        <v>0.2</v>
      </c>
      <c r="L254" s="29">
        <v>2.9849999999999999</v>
      </c>
      <c r="M254" s="29">
        <v>2.9849999999999999</v>
      </c>
      <c r="N254" s="11" t="s">
        <v>6219</v>
      </c>
      <c r="O254" s="11" t="s">
        <v>6221</v>
      </c>
      <c r="P254" s="11" t="s">
        <v>6190</v>
      </c>
    </row>
    <row r="255" spans="1:16" x14ac:dyDescent="0.35">
      <c r="A255" s="2" t="s">
        <v>1906</v>
      </c>
      <c r="B255" s="3">
        <v>44360</v>
      </c>
      <c r="C255" s="2" t="s">
        <v>1907</v>
      </c>
      <c r="D255" t="s">
        <v>6141</v>
      </c>
      <c r="E255" s="2">
        <v>5</v>
      </c>
      <c r="F255" s="2" t="s">
        <v>1908</v>
      </c>
      <c r="G255" s="2" t="s">
        <v>1909</v>
      </c>
      <c r="H255" t="s">
        <v>19</v>
      </c>
      <c r="I255" t="s">
        <v>6194</v>
      </c>
      <c r="J255" t="s">
        <v>6188</v>
      </c>
      <c r="K255" s="4">
        <v>1</v>
      </c>
      <c r="L255" s="5">
        <v>13.75</v>
      </c>
      <c r="M255" s="5">
        <v>68.75</v>
      </c>
      <c r="N255" t="s">
        <v>6217</v>
      </c>
      <c r="O255" t="s">
        <v>6221</v>
      </c>
      <c r="P255" t="s">
        <v>6190</v>
      </c>
    </row>
    <row r="256" spans="1:16" x14ac:dyDescent="0.35">
      <c r="A256" s="19" t="s">
        <v>1912</v>
      </c>
      <c r="B256" s="27">
        <v>44779</v>
      </c>
      <c r="C256" s="19" t="s">
        <v>1913</v>
      </c>
      <c r="D256" s="11" t="s">
        <v>6147</v>
      </c>
      <c r="E256" s="19">
        <v>3</v>
      </c>
      <c r="F256" s="19" t="s">
        <v>1914</v>
      </c>
      <c r="G256" s="19" t="s">
        <v>6223</v>
      </c>
      <c r="H256" s="11" t="s">
        <v>19</v>
      </c>
      <c r="I256" s="11" t="s">
        <v>6193</v>
      </c>
      <c r="J256" s="11" t="s">
        <v>6187</v>
      </c>
      <c r="K256" s="28">
        <v>1</v>
      </c>
      <c r="L256" s="29">
        <v>9.9499999999999993</v>
      </c>
      <c r="M256" s="29">
        <v>29.849999999999998</v>
      </c>
      <c r="N256" s="11" t="s">
        <v>6216</v>
      </c>
      <c r="O256" s="11" t="s">
        <v>6224</v>
      </c>
      <c r="P256" s="11" t="s">
        <v>6191</v>
      </c>
    </row>
    <row r="257" spans="1:16" x14ac:dyDescent="0.35">
      <c r="A257" s="2" t="s">
        <v>1917</v>
      </c>
      <c r="B257" s="3">
        <v>44523</v>
      </c>
      <c r="C257" s="2" t="s">
        <v>1918</v>
      </c>
      <c r="D257" t="s">
        <v>6162</v>
      </c>
      <c r="E257" s="2">
        <v>4</v>
      </c>
      <c r="F257" s="2" t="s">
        <v>1919</v>
      </c>
      <c r="G257" s="2" t="s">
        <v>1920</v>
      </c>
      <c r="H257" t="s">
        <v>19</v>
      </c>
      <c r="I257" t="s">
        <v>6195</v>
      </c>
      <c r="J257" t="s">
        <v>6188</v>
      </c>
      <c r="K257" s="4">
        <v>1</v>
      </c>
      <c r="L257" s="5">
        <v>14.55</v>
      </c>
      <c r="M257" s="5">
        <v>58.2</v>
      </c>
      <c r="N257" t="s">
        <v>6218</v>
      </c>
      <c r="O257" t="s">
        <v>6221</v>
      </c>
      <c r="P257" t="s">
        <v>6191</v>
      </c>
    </row>
    <row r="258" spans="1:16" x14ac:dyDescent="0.35">
      <c r="A258" s="19" t="s">
        <v>1923</v>
      </c>
      <c r="B258" s="27">
        <v>44482</v>
      </c>
      <c r="C258" s="19" t="s">
        <v>1924</v>
      </c>
      <c r="D258" s="11" t="s">
        <v>6173</v>
      </c>
      <c r="E258" s="19">
        <v>4</v>
      </c>
      <c r="F258" s="19" t="s">
        <v>1925</v>
      </c>
      <c r="G258" s="19" t="s">
        <v>1926</v>
      </c>
      <c r="H258" s="11" t="s">
        <v>28</v>
      </c>
      <c r="I258" s="11" t="s">
        <v>6192</v>
      </c>
      <c r="J258" s="11" t="s">
        <v>6186</v>
      </c>
      <c r="K258" s="28">
        <v>0.5</v>
      </c>
      <c r="L258" s="29">
        <v>7.169999999999999</v>
      </c>
      <c r="M258" s="29">
        <v>28.679999999999996</v>
      </c>
      <c r="N258" s="11" t="s">
        <v>6219</v>
      </c>
      <c r="O258" s="11" t="s">
        <v>6222</v>
      </c>
      <c r="P258" s="11" t="s">
        <v>6191</v>
      </c>
    </row>
    <row r="259" spans="1:16" x14ac:dyDescent="0.35">
      <c r="A259" s="2" t="s">
        <v>1928</v>
      </c>
      <c r="B259" s="3">
        <v>44439</v>
      </c>
      <c r="C259" s="2" t="s">
        <v>1929</v>
      </c>
      <c r="D259" t="s">
        <v>6173</v>
      </c>
      <c r="E259" s="2">
        <v>3</v>
      </c>
      <c r="F259" s="2" t="s">
        <v>1930</v>
      </c>
      <c r="G259" s="2" t="s">
        <v>1931</v>
      </c>
      <c r="H259" t="s">
        <v>19</v>
      </c>
      <c r="I259" t="s">
        <v>6192</v>
      </c>
      <c r="J259" t="s">
        <v>6186</v>
      </c>
      <c r="K259" s="4">
        <v>0.5</v>
      </c>
      <c r="L259" s="5">
        <v>7.169999999999999</v>
      </c>
      <c r="M259" s="5">
        <v>21.509999999999998</v>
      </c>
      <c r="N259" t="s">
        <v>6219</v>
      </c>
      <c r="O259" t="s">
        <v>6222</v>
      </c>
      <c r="P259" t="s">
        <v>6191</v>
      </c>
    </row>
    <row r="260" spans="1:16" x14ac:dyDescent="0.35">
      <c r="A260" s="19" t="s">
        <v>1934</v>
      </c>
      <c r="B260" s="27">
        <v>43846</v>
      </c>
      <c r="C260" s="19" t="s">
        <v>1935</v>
      </c>
      <c r="D260" s="11" t="s">
        <v>6160</v>
      </c>
      <c r="E260" s="19">
        <v>2</v>
      </c>
      <c r="F260" s="19" t="s">
        <v>1936</v>
      </c>
      <c r="G260" s="19" t="s">
        <v>1937</v>
      </c>
      <c r="H260" s="11" t="s">
        <v>19</v>
      </c>
      <c r="I260" s="11" t="s">
        <v>6195</v>
      </c>
      <c r="J260" s="11" t="s">
        <v>6188</v>
      </c>
      <c r="K260" s="28">
        <v>0.5</v>
      </c>
      <c r="L260" s="29">
        <v>8.73</v>
      </c>
      <c r="M260" s="29">
        <v>17.46</v>
      </c>
      <c r="N260" s="11" t="s">
        <v>6218</v>
      </c>
      <c r="O260" s="11" t="s">
        <v>6221</v>
      </c>
      <c r="P260" s="11" t="s">
        <v>6190</v>
      </c>
    </row>
    <row r="261" spans="1:16" x14ac:dyDescent="0.35">
      <c r="A261" s="2" t="s">
        <v>1940</v>
      </c>
      <c r="B261" s="3">
        <v>44676</v>
      </c>
      <c r="C261" s="2" t="s">
        <v>1941</v>
      </c>
      <c r="D261" t="s">
        <v>6185</v>
      </c>
      <c r="E261" s="2">
        <v>1</v>
      </c>
      <c r="F261" s="2" t="s">
        <v>1942</v>
      </c>
      <c r="G261" s="2" t="s">
        <v>1943</v>
      </c>
      <c r="H261" t="s">
        <v>19</v>
      </c>
      <c r="I261" t="s">
        <v>6194</v>
      </c>
      <c r="J261" t="s">
        <v>6187</v>
      </c>
      <c r="K261" s="4">
        <v>2.5</v>
      </c>
      <c r="L261" s="5">
        <v>27.945</v>
      </c>
      <c r="M261" s="5">
        <v>27.945</v>
      </c>
      <c r="N261" t="s">
        <v>6217</v>
      </c>
      <c r="O261" t="s">
        <v>6224</v>
      </c>
      <c r="P261" t="s">
        <v>6190</v>
      </c>
    </row>
    <row r="262" spans="1:16" x14ac:dyDescent="0.35">
      <c r="A262" s="19" t="s">
        <v>1946</v>
      </c>
      <c r="B262" s="27">
        <v>44513</v>
      </c>
      <c r="C262" s="19" t="s">
        <v>1947</v>
      </c>
      <c r="D262" s="11" t="s">
        <v>6185</v>
      </c>
      <c r="E262" s="19">
        <v>5</v>
      </c>
      <c r="F262" s="19" t="s">
        <v>1948</v>
      </c>
      <c r="G262" s="19" t="s">
        <v>1949</v>
      </c>
      <c r="H262" s="11" t="s">
        <v>19</v>
      </c>
      <c r="I262" s="11" t="s">
        <v>6194</v>
      </c>
      <c r="J262" s="11" t="s">
        <v>6187</v>
      </c>
      <c r="K262" s="28">
        <v>2.5</v>
      </c>
      <c r="L262" s="29">
        <v>27.945</v>
      </c>
      <c r="M262" s="29">
        <v>139.72499999999999</v>
      </c>
      <c r="N262" s="11" t="s">
        <v>6217</v>
      </c>
      <c r="O262" s="11" t="s">
        <v>6224</v>
      </c>
      <c r="P262" s="11" t="s">
        <v>6191</v>
      </c>
    </row>
    <row r="263" spans="1:16" x14ac:dyDescent="0.35">
      <c r="A263" s="2" t="s">
        <v>1952</v>
      </c>
      <c r="B263" s="3">
        <v>44355</v>
      </c>
      <c r="C263" s="2" t="s">
        <v>1953</v>
      </c>
      <c r="D263" t="s">
        <v>6174</v>
      </c>
      <c r="E263" s="2">
        <v>2</v>
      </c>
      <c r="F263" s="2" t="s">
        <v>1954</v>
      </c>
      <c r="G263" s="2" t="s">
        <v>1955</v>
      </c>
      <c r="H263" t="s">
        <v>28</v>
      </c>
      <c r="I263" t="s">
        <v>6192</v>
      </c>
      <c r="J263" t="s">
        <v>6188</v>
      </c>
      <c r="K263" s="4">
        <v>0.2</v>
      </c>
      <c r="L263" s="5">
        <v>2.9849999999999999</v>
      </c>
      <c r="M263" s="5">
        <v>5.97</v>
      </c>
      <c r="N263" t="s">
        <v>6219</v>
      </c>
      <c r="O263" t="s">
        <v>6221</v>
      </c>
      <c r="P263" t="s">
        <v>6191</v>
      </c>
    </row>
    <row r="264" spans="1:16" x14ac:dyDescent="0.35">
      <c r="A264" s="19" t="s">
        <v>1958</v>
      </c>
      <c r="B264" s="27">
        <v>44156</v>
      </c>
      <c r="C264" s="19" t="s">
        <v>1959</v>
      </c>
      <c r="D264" s="11" t="s">
        <v>6142</v>
      </c>
      <c r="E264" s="19">
        <v>1</v>
      </c>
      <c r="F264" s="19" t="s">
        <v>1960</v>
      </c>
      <c r="G264" s="19" t="s">
        <v>1961</v>
      </c>
      <c r="H264" s="11" t="s">
        <v>19</v>
      </c>
      <c r="I264" s="11" t="s">
        <v>6192</v>
      </c>
      <c r="J264" s="11" t="s">
        <v>6186</v>
      </c>
      <c r="K264" s="28">
        <v>2.5</v>
      </c>
      <c r="L264" s="29">
        <v>27.484999999999996</v>
      </c>
      <c r="M264" s="29">
        <v>27.484999999999996</v>
      </c>
      <c r="N264" s="11" t="s">
        <v>6219</v>
      </c>
      <c r="O264" s="11" t="s">
        <v>6222</v>
      </c>
      <c r="P264" s="11" t="s">
        <v>6190</v>
      </c>
    </row>
    <row r="265" spans="1:16" x14ac:dyDescent="0.35">
      <c r="A265" s="2" t="s">
        <v>1963</v>
      </c>
      <c r="B265" s="3">
        <v>43538</v>
      </c>
      <c r="C265" s="2" t="s">
        <v>1964</v>
      </c>
      <c r="D265" t="s">
        <v>6179</v>
      </c>
      <c r="E265" s="2">
        <v>5</v>
      </c>
      <c r="F265" s="2" t="s">
        <v>1965</v>
      </c>
      <c r="G265" s="2" t="s">
        <v>1966</v>
      </c>
      <c r="H265" t="s">
        <v>19</v>
      </c>
      <c r="I265" t="s">
        <v>6192</v>
      </c>
      <c r="J265" t="s">
        <v>6186</v>
      </c>
      <c r="K265" s="4">
        <v>1</v>
      </c>
      <c r="L265" s="5">
        <v>11.95</v>
      </c>
      <c r="M265" s="5">
        <v>59.75</v>
      </c>
      <c r="N265" t="s">
        <v>6219</v>
      </c>
      <c r="O265" t="s">
        <v>6222</v>
      </c>
      <c r="P265" t="s">
        <v>6190</v>
      </c>
    </row>
    <row r="266" spans="1:16" x14ac:dyDescent="0.35">
      <c r="A266" s="19" t="s">
        <v>1969</v>
      </c>
      <c r="B266" s="27">
        <v>43693</v>
      </c>
      <c r="C266" s="19" t="s">
        <v>1970</v>
      </c>
      <c r="D266" s="11" t="s">
        <v>6141</v>
      </c>
      <c r="E266" s="19">
        <v>3</v>
      </c>
      <c r="F266" s="19" t="s">
        <v>1971</v>
      </c>
      <c r="G266" s="19" t="s">
        <v>1972</v>
      </c>
      <c r="H266" s="11" t="s">
        <v>19</v>
      </c>
      <c r="I266" s="11" t="s">
        <v>6194</v>
      </c>
      <c r="J266" s="11" t="s">
        <v>6188</v>
      </c>
      <c r="K266" s="28">
        <v>1</v>
      </c>
      <c r="L266" s="29">
        <v>13.75</v>
      </c>
      <c r="M266" s="29">
        <v>41.25</v>
      </c>
      <c r="N266" s="11" t="s">
        <v>6217</v>
      </c>
      <c r="O266" s="11" t="s">
        <v>6221</v>
      </c>
      <c r="P266" s="11" t="s">
        <v>6191</v>
      </c>
    </row>
    <row r="267" spans="1:16" x14ac:dyDescent="0.35">
      <c r="A267" s="2" t="s">
        <v>1975</v>
      </c>
      <c r="B267" s="3">
        <v>43577</v>
      </c>
      <c r="C267" s="2" t="s">
        <v>1976</v>
      </c>
      <c r="D267" t="s">
        <v>6181</v>
      </c>
      <c r="E267" s="2">
        <v>4</v>
      </c>
      <c r="F267" s="2" t="s">
        <v>1977</v>
      </c>
      <c r="G267" s="2" t="s">
        <v>6223</v>
      </c>
      <c r="H267" t="s">
        <v>19</v>
      </c>
      <c r="I267" t="s">
        <v>6195</v>
      </c>
      <c r="J267" t="s">
        <v>6188</v>
      </c>
      <c r="K267" s="4">
        <v>2.5</v>
      </c>
      <c r="L267" s="5">
        <v>33.464999999999996</v>
      </c>
      <c r="M267" s="5">
        <v>133.85999999999999</v>
      </c>
      <c r="N267" t="s">
        <v>6218</v>
      </c>
      <c r="O267" t="s">
        <v>6221</v>
      </c>
      <c r="P267" t="s">
        <v>6191</v>
      </c>
    </row>
    <row r="268" spans="1:16" x14ac:dyDescent="0.35">
      <c r="A268" s="19" t="s">
        <v>1980</v>
      </c>
      <c r="B268" s="27">
        <v>44683</v>
      </c>
      <c r="C268" s="19" t="s">
        <v>1981</v>
      </c>
      <c r="D268" s="11" t="s">
        <v>6179</v>
      </c>
      <c r="E268" s="19">
        <v>5</v>
      </c>
      <c r="F268" s="19" t="s">
        <v>1982</v>
      </c>
      <c r="G268" s="19" t="s">
        <v>6223</v>
      </c>
      <c r="H268" s="11" t="s">
        <v>318</v>
      </c>
      <c r="I268" s="11" t="s">
        <v>6192</v>
      </c>
      <c r="J268" s="11" t="s">
        <v>6186</v>
      </c>
      <c r="K268" s="28">
        <v>1</v>
      </c>
      <c r="L268" s="29">
        <v>11.95</v>
      </c>
      <c r="M268" s="29">
        <v>59.75</v>
      </c>
      <c r="N268" s="11" t="s">
        <v>6219</v>
      </c>
      <c r="O268" s="11" t="s">
        <v>6222</v>
      </c>
      <c r="P268" s="11" t="s">
        <v>6190</v>
      </c>
    </row>
    <row r="269" spans="1:16" x14ac:dyDescent="0.35">
      <c r="A269" s="2" t="s">
        <v>1986</v>
      </c>
      <c r="B269" s="3">
        <v>43872</v>
      </c>
      <c r="C269" s="2" t="s">
        <v>1987</v>
      </c>
      <c r="D269" t="s">
        <v>6158</v>
      </c>
      <c r="E269" s="2">
        <v>1</v>
      </c>
      <c r="F269" s="2" t="s">
        <v>1988</v>
      </c>
      <c r="G269" s="2" t="s">
        <v>1989</v>
      </c>
      <c r="H269" t="s">
        <v>19</v>
      </c>
      <c r="I269" t="s">
        <v>6193</v>
      </c>
      <c r="J269" t="s">
        <v>6187</v>
      </c>
      <c r="K269" s="4">
        <v>0.5</v>
      </c>
      <c r="L269" s="5">
        <v>5.97</v>
      </c>
      <c r="M269" s="5">
        <v>5.97</v>
      </c>
      <c r="N269" t="s">
        <v>6216</v>
      </c>
      <c r="O269" t="s">
        <v>6224</v>
      </c>
      <c r="P269" t="s">
        <v>6190</v>
      </c>
    </row>
    <row r="270" spans="1:16" x14ac:dyDescent="0.35">
      <c r="A270" s="19" t="s">
        <v>1992</v>
      </c>
      <c r="B270" s="27">
        <v>44283</v>
      </c>
      <c r="C270" s="19" t="s">
        <v>1993</v>
      </c>
      <c r="D270" s="11" t="s">
        <v>6183</v>
      </c>
      <c r="E270" s="19">
        <v>2</v>
      </c>
      <c r="F270" s="19" t="s">
        <v>1994</v>
      </c>
      <c r="G270" s="19" t="s">
        <v>1995</v>
      </c>
      <c r="H270" s="11" t="s">
        <v>28</v>
      </c>
      <c r="I270" s="11" t="s">
        <v>6194</v>
      </c>
      <c r="J270" s="11" t="s">
        <v>6187</v>
      </c>
      <c r="K270" s="28">
        <v>1</v>
      </c>
      <c r="L270" s="29">
        <v>12.15</v>
      </c>
      <c r="M270" s="29">
        <v>24.3</v>
      </c>
      <c r="N270" s="11" t="s">
        <v>6217</v>
      </c>
      <c r="O270" s="11" t="s">
        <v>6224</v>
      </c>
      <c r="P270" s="11" t="s">
        <v>6191</v>
      </c>
    </row>
    <row r="271" spans="1:16" x14ac:dyDescent="0.35">
      <c r="A271" s="2" t="s">
        <v>1998</v>
      </c>
      <c r="B271" s="3">
        <v>44324</v>
      </c>
      <c r="C271" s="2" t="s">
        <v>1999</v>
      </c>
      <c r="D271" t="s">
        <v>6153</v>
      </c>
      <c r="E271" s="2">
        <v>6</v>
      </c>
      <c r="F271" s="2" t="s">
        <v>2000</v>
      </c>
      <c r="G271" s="2" t="s">
        <v>2001</v>
      </c>
      <c r="H271" t="s">
        <v>19</v>
      </c>
      <c r="I271" t="s">
        <v>6194</v>
      </c>
      <c r="J271" t="s">
        <v>6187</v>
      </c>
      <c r="K271" s="4">
        <v>0.2</v>
      </c>
      <c r="L271" s="5">
        <v>3.645</v>
      </c>
      <c r="M271" s="5">
        <v>21.87</v>
      </c>
      <c r="N271" t="s">
        <v>6217</v>
      </c>
      <c r="O271" t="s">
        <v>6224</v>
      </c>
      <c r="P271" t="s">
        <v>6190</v>
      </c>
    </row>
    <row r="272" spans="1:16" x14ac:dyDescent="0.35">
      <c r="A272" s="19" t="s">
        <v>2004</v>
      </c>
      <c r="B272" s="27">
        <v>43790</v>
      </c>
      <c r="C272" s="19" t="s">
        <v>1672</v>
      </c>
      <c r="D272" s="11" t="s">
        <v>6147</v>
      </c>
      <c r="E272" s="19">
        <v>2</v>
      </c>
      <c r="F272" s="19" t="s">
        <v>1673</v>
      </c>
      <c r="G272" s="19" t="s">
        <v>1674</v>
      </c>
      <c r="H272" s="11" t="s">
        <v>19</v>
      </c>
      <c r="I272" s="11" t="s">
        <v>6193</v>
      </c>
      <c r="J272" s="11" t="s">
        <v>6187</v>
      </c>
      <c r="K272" s="28">
        <v>1</v>
      </c>
      <c r="L272" s="29">
        <v>9.9499999999999993</v>
      </c>
      <c r="M272" s="29">
        <v>19.899999999999999</v>
      </c>
      <c r="N272" s="11" t="s">
        <v>6216</v>
      </c>
      <c r="O272" s="11" t="s">
        <v>6224</v>
      </c>
      <c r="P272" s="11" t="s">
        <v>6190</v>
      </c>
    </row>
    <row r="273" spans="1:16" x14ac:dyDescent="0.35">
      <c r="A273" s="2" t="s">
        <v>2009</v>
      </c>
      <c r="B273" s="3">
        <v>44333</v>
      </c>
      <c r="C273" s="2" t="s">
        <v>2010</v>
      </c>
      <c r="D273" t="s">
        <v>6154</v>
      </c>
      <c r="E273" s="2">
        <v>2</v>
      </c>
      <c r="F273" s="2" t="s">
        <v>2011</v>
      </c>
      <c r="G273" s="2" t="s">
        <v>2012</v>
      </c>
      <c r="H273" t="s">
        <v>19</v>
      </c>
      <c r="I273" t="s">
        <v>6193</v>
      </c>
      <c r="J273" t="s">
        <v>6187</v>
      </c>
      <c r="K273" s="4">
        <v>0.2</v>
      </c>
      <c r="L273" s="5">
        <v>2.9849999999999999</v>
      </c>
      <c r="M273" s="5">
        <v>5.97</v>
      </c>
      <c r="N273" t="s">
        <v>6216</v>
      </c>
      <c r="O273" t="s">
        <v>6224</v>
      </c>
      <c r="P273" t="s">
        <v>6191</v>
      </c>
    </row>
    <row r="274" spans="1:16" x14ac:dyDescent="0.35">
      <c r="A274" s="19" t="s">
        <v>2015</v>
      </c>
      <c r="B274" s="27">
        <v>43655</v>
      </c>
      <c r="C274" s="19" t="s">
        <v>2016</v>
      </c>
      <c r="D274" s="11" t="s">
        <v>6144</v>
      </c>
      <c r="E274" s="19">
        <v>1</v>
      </c>
      <c r="F274" s="19" t="s">
        <v>2017</v>
      </c>
      <c r="G274" s="19" t="s">
        <v>6223</v>
      </c>
      <c r="H274" s="11" t="s">
        <v>318</v>
      </c>
      <c r="I274" s="11" t="s">
        <v>6194</v>
      </c>
      <c r="J274" s="11" t="s">
        <v>6187</v>
      </c>
      <c r="K274" s="28">
        <v>0.5</v>
      </c>
      <c r="L274" s="29">
        <v>7.29</v>
      </c>
      <c r="M274" s="29">
        <v>7.29</v>
      </c>
      <c r="N274" s="11" t="s">
        <v>6217</v>
      </c>
      <c r="O274" s="11" t="s">
        <v>6224</v>
      </c>
      <c r="P274" s="11" t="s">
        <v>6190</v>
      </c>
    </row>
    <row r="275" spans="1:16" x14ac:dyDescent="0.35">
      <c r="A275" s="2" t="s">
        <v>2019</v>
      </c>
      <c r="B275" s="3">
        <v>43971</v>
      </c>
      <c r="C275" s="2" t="s">
        <v>2020</v>
      </c>
      <c r="D275" t="s">
        <v>6154</v>
      </c>
      <c r="E275" s="2">
        <v>4</v>
      </c>
      <c r="F275" s="2" t="s">
        <v>2021</v>
      </c>
      <c r="G275" s="2" t="s">
        <v>2022</v>
      </c>
      <c r="H275" t="s">
        <v>19</v>
      </c>
      <c r="I275" t="s">
        <v>6193</v>
      </c>
      <c r="J275" t="s">
        <v>6187</v>
      </c>
      <c r="K275" s="4">
        <v>0.2</v>
      </c>
      <c r="L275" s="5">
        <v>2.9849999999999999</v>
      </c>
      <c r="M275" s="5">
        <v>11.94</v>
      </c>
      <c r="N275" t="s">
        <v>6216</v>
      </c>
      <c r="O275" t="s">
        <v>6224</v>
      </c>
      <c r="P275" t="s">
        <v>6190</v>
      </c>
    </row>
    <row r="276" spans="1:16" x14ac:dyDescent="0.35">
      <c r="A276" s="19" t="s">
        <v>2025</v>
      </c>
      <c r="B276" s="27">
        <v>44435</v>
      </c>
      <c r="C276" s="19" t="s">
        <v>2026</v>
      </c>
      <c r="D276" s="11" t="s">
        <v>6179</v>
      </c>
      <c r="E276" s="19">
        <v>6</v>
      </c>
      <c r="F276" s="19" t="s">
        <v>2027</v>
      </c>
      <c r="G276" s="19" t="s">
        <v>2028</v>
      </c>
      <c r="H276" s="11" t="s">
        <v>318</v>
      </c>
      <c r="I276" s="11" t="s">
        <v>6192</v>
      </c>
      <c r="J276" s="11" t="s">
        <v>6186</v>
      </c>
      <c r="K276" s="28">
        <v>1</v>
      </c>
      <c r="L276" s="29">
        <v>11.95</v>
      </c>
      <c r="M276" s="29">
        <v>71.699999999999989</v>
      </c>
      <c r="N276" s="11" t="s">
        <v>6219</v>
      </c>
      <c r="O276" s="11" t="s">
        <v>6222</v>
      </c>
      <c r="P276" s="11" t="s">
        <v>6190</v>
      </c>
    </row>
    <row r="277" spans="1:16" x14ac:dyDescent="0.35">
      <c r="A277" s="2" t="s">
        <v>2032</v>
      </c>
      <c r="B277" s="3">
        <v>44681</v>
      </c>
      <c r="C277" s="2" t="s">
        <v>2033</v>
      </c>
      <c r="D277" t="s">
        <v>6167</v>
      </c>
      <c r="E277" s="2">
        <v>2</v>
      </c>
      <c r="F277" s="2" t="s">
        <v>2034</v>
      </c>
      <c r="G277" s="2" t="s">
        <v>2035</v>
      </c>
      <c r="H277" t="s">
        <v>19</v>
      </c>
      <c r="I277" t="s">
        <v>6193</v>
      </c>
      <c r="J277" t="s">
        <v>6186</v>
      </c>
      <c r="K277" s="4">
        <v>0.2</v>
      </c>
      <c r="L277" s="5">
        <v>3.8849999999999998</v>
      </c>
      <c r="M277" s="5">
        <v>7.77</v>
      </c>
      <c r="N277" t="s">
        <v>6216</v>
      </c>
      <c r="O277" t="s">
        <v>6222</v>
      </c>
      <c r="P277" t="s">
        <v>6191</v>
      </c>
    </row>
    <row r="278" spans="1:16" x14ac:dyDescent="0.35">
      <c r="A278" s="19" t="s">
        <v>2038</v>
      </c>
      <c r="B278" s="27">
        <v>43985</v>
      </c>
      <c r="C278" s="19" t="s">
        <v>2039</v>
      </c>
      <c r="D278" s="11" t="s">
        <v>6175</v>
      </c>
      <c r="E278" s="19">
        <v>1</v>
      </c>
      <c r="F278" s="19" t="s">
        <v>2040</v>
      </c>
      <c r="G278" s="19" t="s">
        <v>2041</v>
      </c>
      <c r="H278" s="11" t="s">
        <v>19</v>
      </c>
      <c r="I278" s="11" t="s">
        <v>6193</v>
      </c>
      <c r="J278" s="11" t="s">
        <v>6188</v>
      </c>
      <c r="K278" s="28">
        <v>2.5</v>
      </c>
      <c r="L278" s="29">
        <v>25.874999999999996</v>
      </c>
      <c r="M278" s="29">
        <v>25.874999999999996</v>
      </c>
      <c r="N278" s="11" t="s">
        <v>6216</v>
      </c>
      <c r="O278" s="11" t="s">
        <v>6221</v>
      </c>
      <c r="P278" s="11" t="s">
        <v>6191</v>
      </c>
    </row>
    <row r="279" spans="1:16" x14ac:dyDescent="0.35">
      <c r="A279" s="2" t="s">
        <v>2044</v>
      </c>
      <c r="B279" s="3">
        <v>44725</v>
      </c>
      <c r="C279" s="2" t="s">
        <v>2045</v>
      </c>
      <c r="D279" t="s">
        <v>6148</v>
      </c>
      <c r="E279" s="2">
        <v>6</v>
      </c>
      <c r="F279" s="2" t="s">
        <v>2046</v>
      </c>
      <c r="G279" s="2" t="s">
        <v>2047</v>
      </c>
      <c r="H279" t="s">
        <v>19</v>
      </c>
      <c r="I279" t="s">
        <v>6194</v>
      </c>
      <c r="J279" t="s">
        <v>6186</v>
      </c>
      <c r="K279" s="4">
        <v>2.5</v>
      </c>
      <c r="L279" s="5">
        <v>34.154999999999994</v>
      </c>
      <c r="M279" s="5">
        <v>204.92999999999995</v>
      </c>
      <c r="N279" t="s">
        <v>6217</v>
      </c>
      <c r="O279" t="s">
        <v>6222</v>
      </c>
      <c r="P279" t="s">
        <v>6191</v>
      </c>
    </row>
    <row r="280" spans="1:16" x14ac:dyDescent="0.35">
      <c r="A280" s="19" t="s">
        <v>2050</v>
      </c>
      <c r="B280" s="27">
        <v>43992</v>
      </c>
      <c r="C280" s="19" t="s">
        <v>2051</v>
      </c>
      <c r="D280" s="11" t="s">
        <v>6142</v>
      </c>
      <c r="E280" s="19">
        <v>4</v>
      </c>
      <c r="F280" s="19" t="s">
        <v>2052</v>
      </c>
      <c r="G280" s="19" t="s">
        <v>2053</v>
      </c>
      <c r="H280" s="11" t="s">
        <v>318</v>
      </c>
      <c r="I280" s="11" t="s">
        <v>6192</v>
      </c>
      <c r="J280" s="11" t="s">
        <v>6186</v>
      </c>
      <c r="K280" s="28">
        <v>2.5</v>
      </c>
      <c r="L280" s="29">
        <v>27.484999999999996</v>
      </c>
      <c r="M280" s="29">
        <v>109.93999999999998</v>
      </c>
      <c r="N280" s="11" t="s">
        <v>6219</v>
      </c>
      <c r="O280" s="11" t="s">
        <v>6222</v>
      </c>
      <c r="P280" s="11" t="s">
        <v>6190</v>
      </c>
    </row>
    <row r="281" spans="1:16" x14ac:dyDescent="0.35">
      <c r="A281" s="2" t="s">
        <v>2056</v>
      </c>
      <c r="B281" s="3">
        <v>44183</v>
      </c>
      <c r="C281" s="2" t="s">
        <v>2057</v>
      </c>
      <c r="D281" t="s">
        <v>6171</v>
      </c>
      <c r="E281" s="2">
        <v>6</v>
      </c>
      <c r="F281" s="2" t="s">
        <v>2058</v>
      </c>
      <c r="G281" s="2" t="s">
        <v>2059</v>
      </c>
      <c r="H281" t="s">
        <v>19</v>
      </c>
      <c r="I281" t="s">
        <v>6194</v>
      </c>
      <c r="J281" t="s">
        <v>6186</v>
      </c>
      <c r="K281" s="4">
        <v>1</v>
      </c>
      <c r="L281" s="5">
        <v>14.85</v>
      </c>
      <c r="M281" s="5">
        <v>89.1</v>
      </c>
      <c r="N281" t="s">
        <v>6217</v>
      </c>
      <c r="O281" t="s">
        <v>6222</v>
      </c>
      <c r="P281" t="s">
        <v>6191</v>
      </c>
    </row>
    <row r="282" spans="1:16" x14ac:dyDescent="0.35">
      <c r="A282" s="19" t="s">
        <v>2062</v>
      </c>
      <c r="B282" s="27">
        <v>43708</v>
      </c>
      <c r="C282" s="19" t="s">
        <v>2063</v>
      </c>
      <c r="D282" s="11" t="s">
        <v>6167</v>
      </c>
      <c r="E282" s="19">
        <v>2</v>
      </c>
      <c r="F282" s="19" t="s">
        <v>2064</v>
      </c>
      <c r="G282" s="19" t="s">
        <v>2065</v>
      </c>
      <c r="H282" s="11" t="s">
        <v>19</v>
      </c>
      <c r="I282" s="11" t="s">
        <v>6193</v>
      </c>
      <c r="J282" s="11" t="s">
        <v>6186</v>
      </c>
      <c r="K282" s="28">
        <v>0.2</v>
      </c>
      <c r="L282" s="29">
        <v>3.8849999999999998</v>
      </c>
      <c r="M282" s="29">
        <v>7.77</v>
      </c>
      <c r="N282" s="11" t="s">
        <v>6216</v>
      </c>
      <c r="O282" s="11" t="s">
        <v>6222</v>
      </c>
      <c r="P282" s="11" t="s">
        <v>6190</v>
      </c>
    </row>
    <row r="283" spans="1:16" x14ac:dyDescent="0.35">
      <c r="A283" s="2" t="s">
        <v>2068</v>
      </c>
      <c r="B283" s="3">
        <v>43521</v>
      </c>
      <c r="C283" s="2" t="s">
        <v>2069</v>
      </c>
      <c r="D283" t="s">
        <v>6181</v>
      </c>
      <c r="E283" s="2">
        <v>1</v>
      </c>
      <c r="F283" s="2" t="s">
        <v>2070</v>
      </c>
      <c r="G283" s="2" t="s">
        <v>2071</v>
      </c>
      <c r="H283" t="s">
        <v>19</v>
      </c>
      <c r="I283" t="s">
        <v>6195</v>
      </c>
      <c r="J283" t="s">
        <v>6188</v>
      </c>
      <c r="K283" s="4">
        <v>2.5</v>
      </c>
      <c r="L283" s="5">
        <v>33.464999999999996</v>
      </c>
      <c r="M283" s="5">
        <v>33.464999999999996</v>
      </c>
      <c r="N283" t="s">
        <v>6218</v>
      </c>
      <c r="O283" t="s">
        <v>6221</v>
      </c>
      <c r="P283" t="s">
        <v>6190</v>
      </c>
    </row>
    <row r="284" spans="1:16" x14ac:dyDescent="0.35">
      <c r="A284" s="19" t="s">
        <v>2074</v>
      </c>
      <c r="B284" s="27">
        <v>44234</v>
      </c>
      <c r="C284" s="19" t="s">
        <v>2075</v>
      </c>
      <c r="D284" s="11" t="s">
        <v>6139</v>
      </c>
      <c r="E284" s="19">
        <v>5</v>
      </c>
      <c r="F284" s="19" t="s">
        <v>2076</v>
      </c>
      <c r="G284" s="19" t="s">
        <v>6223</v>
      </c>
      <c r="H284" s="11" t="s">
        <v>19</v>
      </c>
      <c r="I284" s="11" t="s">
        <v>6194</v>
      </c>
      <c r="J284" s="11" t="s">
        <v>6188</v>
      </c>
      <c r="K284" s="28">
        <v>0.5</v>
      </c>
      <c r="L284" s="29">
        <v>8.25</v>
      </c>
      <c r="M284" s="29">
        <v>41.25</v>
      </c>
      <c r="N284" s="11" t="s">
        <v>6217</v>
      </c>
      <c r="O284" s="11" t="s">
        <v>6221</v>
      </c>
      <c r="P284" s="11" t="s">
        <v>6190</v>
      </c>
    </row>
    <row r="285" spans="1:16" x14ac:dyDescent="0.35">
      <c r="A285" s="2" t="s">
        <v>2079</v>
      </c>
      <c r="B285" s="3">
        <v>44210</v>
      </c>
      <c r="C285" s="2" t="s">
        <v>2080</v>
      </c>
      <c r="D285" t="s">
        <v>6171</v>
      </c>
      <c r="E285" s="2">
        <v>4</v>
      </c>
      <c r="F285" s="2" t="s">
        <v>2081</v>
      </c>
      <c r="G285" s="2" t="s">
        <v>2082</v>
      </c>
      <c r="H285" t="s">
        <v>19</v>
      </c>
      <c r="I285" t="s">
        <v>6194</v>
      </c>
      <c r="J285" t="s">
        <v>6186</v>
      </c>
      <c r="K285" s="4">
        <v>1</v>
      </c>
      <c r="L285" s="5">
        <v>14.85</v>
      </c>
      <c r="M285" s="5">
        <v>59.4</v>
      </c>
      <c r="N285" t="s">
        <v>6217</v>
      </c>
      <c r="O285" t="s">
        <v>6222</v>
      </c>
      <c r="P285" t="s">
        <v>6190</v>
      </c>
    </row>
    <row r="286" spans="1:16" x14ac:dyDescent="0.35">
      <c r="A286" s="19" t="s">
        <v>2085</v>
      </c>
      <c r="B286" s="27">
        <v>43520</v>
      </c>
      <c r="C286" s="19" t="s">
        <v>2086</v>
      </c>
      <c r="D286" s="11" t="s">
        <v>6180</v>
      </c>
      <c r="E286" s="19">
        <v>1</v>
      </c>
      <c r="F286" s="19" t="s">
        <v>2087</v>
      </c>
      <c r="G286" s="19" t="s">
        <v>2088</v>
      </c>
      <c r="H286" s="11" t="s">
        <v>28</v>
      </c>
      <c r="I286" s="11" t="s">
        <v>6193</v>
      </c>
      <c r="J286" s="11" t="s">
        <v>6186</v>
      </c>
      <c r="K286" s="28">
        <v>0.5</v>
      </c>
      <c r="L286" s="29">
        <v>7.77</v>
      </c>
      <c r="M286" s="29">
        <v>7.77</v>
      </c>
      <c r="N286" s="11" t="s">
        <v>6216</v>
      </c>
      <c r="O286" s="11" t="s">
        <v>6222</v>
      </c>
      <c r="P286" s="11" t="s">
        <v>6191</v>
      </c>
    </row>
    <row r="287" spans="1:16" x14ac:dyDescent="0.35">
      <c r="A287" s="2" t="s">
        <v>2091</v>
      </c>
      <c r="B287" s="3">
        <v>43639</v>
      </c>
      <c r="C287" s="2" t="s">
        <v>2092</v>
      </c>
      <c r="D287" t="s">
        <v>6172</v>
      </c>
      <c r="E287" s="2">
        <v>1</v>
      </c>
      <c r="F287" s="2" t="s">
        <v>2093</v>
      </c>
      <c r="G287" s="2" t="s">
        <v>2094</v>
      </c>
      <c r="H287" t="s">
        <v>28</v>
      </c>
      <c r="I287" t="s">
        <v>6192</v>
      </c>
      <c r="J287" t="s">
        <v>6187</v>
      </c>
      <c r="K287" s="4">
        <v>0.5</v>
      </c>
      <c r="L287" s="5">
        <v>5.3699999999999992</v>
      </c>
      <c r="M287" s="5">
        <v>5.3699999999999992</v>
      </c>
      <c r="N287" t="s">
        <v>6219</v>
      </c>
      <c r="O287" t="s">
        <v>6224</v>
      </c>
      <c r="P287" t="s">
        <v>6190</v>
      </c>
    </row>
    <row r="288" spans="1:16" x14ac:dyDescent="0.35">
      <c r="A288" s="19" t="s">
        <v>2097</v>
      </c>
      <c r="B288" s="27">
        <v>43960</v>
      </c>
      <c r="C288" s="19" t="s">
        <v>2098</v>
      </c>
      <c r="D288" s="11" t="s">
        <v>6166</v>
      </c>
      <c r="E288" s="19">
        <v>3</v>
      </c>
      <c r="F288" s="19" t="s">
        <v>2099</v>
      </c>
      <c r="G288" s="19" t="s">
        <v>6223</v>
      </c>
      <c r="H288" s="11" t="s">
        <v>19</v>
      </c>
      <c r="I288" s="11" t="s">
        <v>6194</v>
      </c>
      <c r="J288" s="11" t="s">
        <v>6188</v>
      </c>
      <c r="K288" s="28">
        <v>2.5</v>
      </c>
      <c r="L288" s="29">
        <v>31.624999999999996</v>
      </c>
      <c r="M288" s="29">
        <v>94.874999999999986</v>
      </c>
      <c r="N288" s="11" t="s">
        <v>6217</v>
      </c>
      <c r="O288" s="11" t="s">
        <v>6221</v>
      </c>
      <c r="P288" s="11" t="s">
        <v>6191</v>
      </c>
    </row>
    <row r="289" spans="1:16" x14ac:dyDescent="0.35">
      <c r="A289" s="2" t="s">
        <v>2102</v>
      </c>
      <c r="B289" s="3">
        <v>44030</v>
      </c>
      <c r="C289" s="2" t="s">
        <v>2103</v>
      </c>
      <c r="D289" t="s">
        <v>6164</v>
      </c>
      <c r="E289" s="2">
        <v>1</v>
      </c>
      <c r="F289" s="2" t="s">
        <v>2104</v>
      </c>
      <c r="G289" s="2" t="s">
        <v>6223</v>
      </c>
      <c r="H289" t="s">
        <v>19</v>
      </c>
      <c r="I289" t="s">
        <v>6195</v>
      </c>
      <c r="J289" t="s">
        <v>6186</v>
      </c>
      <c r="K289" s="4">
        <v>2.5</v>
      </c>
      <c r="L289" s="5">
        <v>36.454999999999998</v>
      </c>
      <c r="M289" s="5">
        <v>36.454999999999998</v>
      </c>
      <c r="N289" t="s">
        <v>6218</v>
      </c>
      <c r="O289" t="s">
        <v>6222</v>
      </c>
      <c r="P289" t="s">
        <v>6191</v>
      </c>
    </row>
    <row r="290" spans="1:16" x14ac:dyDescent="0.35">
      <c r="A290" s="19" t="s">
        <v>2107</v>
      </c>
      <c r="B290" s="27">
        <v>43755</v>
      </c>
      <c r="C290" s="19" t="s">
        <v>2108</v>
      </c>
      <c r="D290" s="11" t="s">
        <v>6152</v>
      </c>
      <c r="E290" s="19">
        <v>4</v>
      </c>
      <c r="F290" s="19" t="s">
        <v>2109</v>
      </c>
      <c r="G290" s="19" t="s">
        <v>2110</v>
      </c>
      <c r="H290" s="11" t="s">
        <v>19</v>
      </c>
      <c r="I290" s="11" t="s">
        <v>6193</v>
      </c>
      <c r="J290" s="11" t="s">
        <v>6188</v>
      </c>
      <c r="K290" s="28">
        <v>0.2</v>
      </c>
      <c r="L290" s="29">
        <v>3.375</v>
      </c>
      <c r="M290" s="29">
        <v>13.5</v>
      </c>
      <c r="N290" s="11" t="s">
        <v>6216</v>
      </c>
      <c r="O290" s="11" t="s">
        <v>6221</v>
      </c>
      <c r="P290" s="11" t="s">
        <v>6190</v>
      </c>
    </row>
    <row r="291" spans="1:16" x14ac:dyDescent="0.35">
      <c r="A291" s="2" t="s">
        <v>2112</v>
      </c>
      <c r="B291" s="3">
        <v>44697</v>
      </c>
      <c r="C291" s="2" t="s">
        <v>2113</v>
      </c>
      <c r="D291" t="s">
        <v>6178</v>
      </c>
      <c r="E291" s="2">
        <v>4</v>
      </c>
      <c r="F291" s="2" t="s">
        <v>2114</v>
      </c>
      <c r="G291" s="2" t="s">
        <v>2115</v>
      </c>
      <c r="H291" t="s">
        <v>19</v>
      </c>
      <c r="I291" t="s">
        <v>6192</v>
      </c>
      <c r="J291" t="s">
        <v>6186</v>
      </c>
      <c r="K291" s="4">
        <v>0.2</v>
      </c>
      <c r="L291" s="5">
        <v>3.5849999999999995</v>
      </c>
      <c r="M291" s="5">
        <v>14.339999999999998</v>
      </c>
      <c r="N291" t="s">
        <v>6219</v>
      </c>
      <c r="O291" t="s">
        <v>6222</v>
      </c>
      <c r="P291" t="s">
        <v>6191</v>
      </c>
    </row>
    <row r="292" spans="1:16" x14ac:dyDescent="0.35">
      <c r="A292" s="19" t="s">
        <v>2118</v>
      </c>
      <c r="B292" s="27">
        <v>44279</v>
      </c>
      <c r="C292" s="19" t="s">
        <v>2119</v>
      </c>
      <c r="D292" s="11" t="s">
        <v>6139</v>
      </c>
      <c r="E292" s="19">
        <v>1</v>
      </c>
      <c r="F292" s="19" t="s">
        <v>2120</v>
      </c>
      <c r="G292" s="19" t="s">
        <v>6223</v>
      </c>
      <c r="H292" s="11" t="s">
        <v>318</v>
      </c>
      <c r="I292" s="11" t="s">
        <v>6194</v>
      </c>
      <c r="J292" s="11" t="s">
        <v>6188</v>
      </c>
      <c r="K292" s="28">
        <v>0.5</v>
      </c>
      <c r="L292" s="29">
        <v>8.25</v>
      </c>
      <c r="M292" s="29">
        <v>8.25</v>
      </c>
      <c r="N292" s="11" t="s">
        <v>6217</v>
      </c>
      <c r="O292" s="11" t="s">
        <v>6221</v>
      </c>
      <c r="P292" s="11" t="s">
        <v>6190</v>
      </c>
    </row>
    <row r="293" spans="1:16" x14ac:dyDescent="0.35">
      <c r="A293" s="2" t="s">
        <v>2123</v>
      </c>
      <c r="B293" s="3">
        <v>43772</v>
      </c>
      <c r="C293" s="2" t="s">
        <v>2124</v>
      </c>
      <c r="D293" t="s">
        <v>6163</v>
      </c>
      <c r="E293" s="2">
        <v>5</v>
      </c>
      <c r="F293" s="2" t="s">
        <v>2125</v>
      </c>
      <c r="G293" s="2" t="s">
        <v>6223</v>
      </c>
      <c r="H293" t="s">
        <v>19</v>
      </c>
      <c r="I293" t="s">
        <v>6192</v>
      </c>
      <c r="J293" t="s">
        <v>6187</v>
      </c>
      <c r="K293" s="4">
        <v>0.2</v>
      </c>
      <c r="L293" s="5">
        <v>2.6849999999999996</v>
      </c>
      <c r="M293" s="5">
        <v>13.424999999999997</v>
      </c>
      <c r="N293" t="s">
        <v>6219</v>
      </c>
      <c r="O293" t="s">
        <v>6224</v>
      </c>
      <c r="P293" t="s">
        <v>6190</v>
      </c>
    </row>
    <row r="294" spans="1:16" x14ac:dyDescent="0.35">
      <c r="A294" s="19" t="s">
        <v>2127</v>
      </c>
      <c r="B294" s="27">
        <v>44497</v>
      </c>
      <c r="C294" s="19" t="s">
        <v>2128</v>
      </c>
      <c r="D294" s="11" t="s">
        <v>6147</v>
      </c>
      <c r="E294" s="19">
        <v>5</v>
      </c>
      <c r="F294" s="19" t="s">
        <v>2129</v>
      </c>
      <c r="G294" s="19" t="s">
        <v>2130</v>
      </c>
      <c r="H294" s="11" t="s">
        <v>19</v>
      </c>
      <c r="I294" s="11" t="s">
        <v>6193</v>
      </c>
      <c r="J294" s="11" t="s">
        <v>6187</v>
      </c>
      <c r="K294" s="28">
        <v>1</v>
      </c>
      <c r="L294" s="29">
        <v>9.9499999999999993</v>
      </c>
      <c r="M294" s="29">
        <v>49.75</v>
      </c>
      <c r="N294" s="11" t="s">
        <v>6216</v>
      </c>
      <c r="O294" s="11" t="s">
        <v>6224</v>
      </c>
      <c r="P294" s="11" t="s">
        <v>6191</v>
      </c>
    </row>
    <row r="295" spans="1:16" x14ac:dyDescent="0.35">
      <c r="A295" s="2" t="s">
        <v>2133</v>
      </c>
      <c r="B295" s="3">
        <v>44181</v>
      </c>
      <c r="C295" s="2" t="s">
        <v>2134</v>
      </c>
      <c r="D295" t="s">
        <v>6139</v>
      </c>
      <c r="E295" s="2">
        <v>2</v>
      </c>
      <c r="F295" s="2" t="s">
        <v>2135</v>
      </c>
      <c r="G295" s="2" t="s">
        <v>6223</v>
      </c>
      <c r="H295" t="s">
        <v>318</v>
      </c>
      <c r="I295" t="s">
        <v>6194</v>
      </c>
      <c r="J295" t="s">
        <v>6188</v>
      </c>
      <c r="K295" s="4">
        <v>0.5</v>
      </c>
      <c r="L295" s="5">
        <v>8.25</v>
      </c>
      <c r="M295" s="5">
        <v>16.5</v>
      </c>
      <c r="N295" t="s">
        <v>6217</v>
      </c>
      <c r="O295" t="s">
        <v>6221</v>
      </c>
      <c r="P295" t="s">
        <v>6191</v>
      </c>
    </row>
    <row r="296" spans="1:16" x14ac:dyDescent="0.35">
      <c r="A296" s="19" t="s">
        <v>2137</v>
      </c>
      <c r="B296" s="27">
        <v>44529</v>
      </c>
      <c r="C296" s="19" t="s">
        <v>2138</v>
      </c>
      <c r="D296" s="11" t="s">
        <v>6158</v>
      </c>
      <c r="E296" s="19">
        <v>3</v>
      </c>
      <c r="F296" s="19" t="s">
        <v>2139</v>
      </c>
      <c r="G296" s="19" t="s">
        <v>2140</v>
      </c>
      <c r="H296" s="11" t="s">
        <v>19</v>
      </c>
      <c r="I296" s="11" t="s">
        <v>6193</v>
      </c>
      <c r="J296" s="11" t="s">
        <v>6187</v>
      </c>
      <c r="K296" s="28">
        <v>0.5</v>
      </c>
      <c r="L296" s="29">
        <v>5.97</v>
      </c>
      <c r="M296" s="29">
        <v>17.91</v>
      </c>
      <c r="N296" s="11" t="s">
        <v>6216</v>
      </c>
      <c r="O296" s="11" t="s">
        <v>6224</v>
      </c>
      <c r="P296" s="11" t="s">
        <v>6191</v>
      </c>
    </row>
    <row r="297" spans="1:16" x14ac:dyDescent="0.35">
      <c r="A297" s="2" t="s">
        <v>2142</v>
      </c>
      <c r="B297" s="3">
        <v>44275</v>
      </c>
      <c r="C297" s="2" t="s">
        <v>2143</v>
      </c>
      <c r="D297" t="s">
        <v>6158</v>
      </c>
      <c r="E297" s="2">
        <v>5</v>
      </c>
      <c r="F297" s="2" t="s">
        <v>2144</v>
      </c>
      <c r="G297" s="2" t="s">
        <v>2145</v>
      </c>
      <c r="H297" t="s">
        <v>19</v>
      </c>
      <c r="I297" t="s">
        <v>6193</v>
      </c>
      <c r="J297" t="s">
        <v>6187</v>
      </c>
      <c r="K297" s="4">
        <v>0.5</v>
      </c>
      <c r="L297" s="5">
        <v>5.97</v>
      </c>
      <c r="M297" s="5">
        <v>29.849999999999998</v>
      </c>
      <c r="N297" t="s">
        <v>6216</v>
      </c>
      <c r="O297" t="s">
        <v>6224</v>
      </c>
      <c r="P297" t="s">
        <v>6191</v>
      </c>
    </row>
    <row r="298" spans="1:16" x14ac:dyDescent="0.35">
      <c r="A298" s="19" t="s">
        <v>2148</v>
      </c>
      <c r="B298" s="27">
        <v>44659</v>
      </c>
      <c r="C298" s="19" t="s">
        <v>2149</v>
      </c>
      <c r="D298" s="11" t="s">
        <v>6171</v>
      </c>
      <c r="E298" s="19">
        <v>3</v>
      </c>
      <c r="F298" s="19" t="s">
        <v>2150</v>
      </c>
      <c r="G298" s="19" t="s">
        <v>6223</v>
      </c>
      <c r="H298" s="11" t="s">
        <v>19</v>
      </c>
      <c r="I298" s="11" t="s">
        <v>6194</v>
      </c>
      <c r="J298" s="11" t="s">
        <v>6186</v>
      </c>
      <c r="K298" s="28">
        <v>1</v>
      </c>
      <c r="L298" s="29">
        <v>14.85</v>
      </c>
      <c r="M298" s="29">
        <v>44.55</v>
      </c>
      <c r="N298" s="11" t="s">
        <v>6217</v>
      </c>
      <c r="O298" s="11" t="s">
        <v>6222</v>
      </c>
      <c r="P298" s="11" t="s">
        <v>6191</v>
      </c>
    </row>
    <row r="299" spans="1:16" x14ac:dyDescent="0.35">
      <c r="A299" s="2" t="s">
        <v>2153</v>
      </c>
      <c r="B299" s="3">
        <v>44057</v>
      </c>
      <c r="C299" s="2" t="s">
        <v>2154</v>
      </c>
      <c r="D299" t="s">
        <v>6141</v>
      </c>
      <c r="E299" s="2">
        <v>2</v>
      </c>
      <c r="F299" s="2" t="s">
        <v>2155</v>
      </c>
      <c r="G299" s="2" t="s">
        <v>6223</v>
      </c>
      <c r="H299" t="s">
        <v>19</v>
      </c>
      <c r="I299" t="s">
        <v>6194</v>
      </c>
      <c r="J299" t="s">
        <v>6188</v>
      </c>
      <c r="K299" s="4">
        <v>1</v>
      </c>
      <c r="L299" s="5">
        <v>13.75</v>
      </c>
      <c r="M299" s="5">
        <v>27.5</v>
      </c>
      <c r="N299" t="s">
        <v>6217</v>
      </c>
      <c r="O299" t="s">
        <v>6221</v>
      </c>
      <c r="P299" t="s">
        <v>6191</v>
      </c>
    </row>
    <row r="300" spans="1:16" x14ac:dyDescent="0.35">
      <c r="A300" s="19" t="s">
        <v>2157</v>
      </c>
      <c r="B300" s="27">
        <v>43597</v>
      </c>
      <c r="C300" s="19" t="s">
        <v>2158</v>
      </c>
      <c r="D300" s="11" t="s">
        <v>6146</v>
      </c>
      <c r="E300" s="19">
        <v>6</v>
      </c>
      <c r="F300" s="19" t="s">
        <v>2159</v>
      </c>
      <c r="G300" s="19" t="s">
        <v>2160</v>
      </c>
      <c r="H300" s="11" t="s">
        <v>19</v>
      </c>
      <c r="I300" s="11" t="s">
        <v>6192</v>
      </c>
      <c r="J300" s="11" t="s">
        <v>6188</v>
      </c>
      <c r="K300" s="28">
        <v>0.5</v>
      </c>
      <c r="L300" s="29">
        <v>5.97</v>
      </c>
      <c r="M300" s="29">
        <v>35.82</v>
      </c>
      <c r="N300" s="11" t="s">
        <v>6219</v>
      </c>
      <c r="O300" s="11" t="s">
        <v>6221</v>
      </c>
      <c r="P300" s="11" t="s">
        <v>6190</v>
      </c>
    </row>
    <row r="301" spans="1:16" x14ac:dyDescent="0.35">
      <c r="A301" s="2" t="s">
        <v>2163</v>
      </c>
      <c r="B301" s="3">
        <v>44258</v>
      </c>
      <c r="C301" s="2" t="s">
        <v>2164</v>
      </c>
      <c r="D301" t="s">
        <v>6172</v>
      </c>
      <c r="E301" s="2">
        <v>3</v>
      </c>
      <c r="F301" s="2" t="s">
        <v>2165</v>
      </c>
      <c r="G301" s="2" t="s">
        <v>2166</v>
      </c>
      <c r="H301" t="s">
        <v>19</v>
      </c>
      <c r="I301" t="s">
        <v>6192</v>
      </c>
      <c r="J301" t="s">
        <v>6187</v>
      </c>
      <c r="K301" s="4">
        <v>0.5</v>
      </c>
      <c r="L301" s="5">
        <v>5.3699999999999992</v>
      </c>
      <c r="M301" s="5">
        <v>16.11</v>
      </c>
      <c r="N301" t="s">
        <v>6219</v>
      </c>
      <c r="O301" t="s">
        <v>6224</v>
      </c>
      <c r="P301" t="s">
        <v>6190</v>
      </c>
    </row>
    <row r="302" spans="1:16" x14ac:dyDescent="0.35">
      <c r="A302" s="19" t="s">
        <v>2169</v>
      </c>
      <c r="B302" s="27">
        <v>43872</v>
      </c>
      <c r="C302" s="19" t="s">
        <v>2170</v>
      </c>
      <c r="D302" s="11" t="s">
        <v>6184</v>
      </c>
      <c r="E302" s="19">
        <v>6</v>
      </c>
      <c r="F302" s="19" t="s">
        <v>2171</v>
      </c>
      <c r="G302" s="19" t="s">
        <v>2172</v>
      </c>
      <c r="H302" s="11" t="s">
        <v>19</v>
      </c>
      <c r="I302" s="11" t="s">
        <v>6194</v>
      </c>
      <c r="J302" s="11" t="s">
        <v>6186</v>
      </c>
      <c r="K302" s="28">
        <v>0.2</v>
      </c>
      <c r="L302" s="29">
        <v>4.4550000000000001</v>
      </c>
      <c r="M302" s="29">
        <v>26.73</v>
      </c>
      <c r="N302" s="11" t="s">
        <v>6217</v>
      </c>
      <c r="O302" s="11" t="s">
        <v>6222</v>
      </c>
      <c r="P302" s="11" t="s">
        <v>6190</v>
      </c>
    </row>
    <row r="303" spans="1:16" x14ac:dyDescent="0.35">
      <c r="A303" s="2" t="s">
        <v>2175</v>
      </c>
      <c r="B303" s="3">
        <v>43582</v>
      </c>
      <c r="C303" s="2" t="s">
        <v>2176</v>
      </c>
      <c r="D303" t="s">
        <v>6148</v>
      </c>
      <c r="E303" s="2">
        <v>6</v>
      </c>
      <c r="F303" s="2" t="s">
        <v>2177</v>
      </c>
      <c r="G303" s="2" t="s">
        <v>2178</v>
      </c>
      <c r="H303" t="s">
        <v>19</v>
      </c>
      <c r="I303" t="s">
        <v>6194</v>
      </c>
      <c r="J303" t="s">
        <v>6186</v>
      </c>
      <c r="K303" s="4">
        <v>2.5</v>
      </c>
      <c r="L303" s="5">
        <v>34.154999999999994</v>
      </c>
      <c r="M303" s="5">
        <v>204.92999999999995</v>
      </c>
      <c r="N303" t="s">
        <v>6217</v>
      </c>
      <c r="O303" t="s">
        <v>6222</v>
      </c>
      <c r="P303" t="s">
        <v>6190</v>
      </c>
    </row>
    <row r="304" spans="1:16" x14ac:dyDescent="0.35">
      <c r="A304" s="19" t="s">
        <v>2181</v>
      </c>
      <c r="B304" s="27">
        <v>44646</v>
      </c>
      <c r="C304" s="19" t="s">
        <v>2182</v>
      </c>
      <c r="D304" s="11" t="s">
        <v>6140</v>
      </c>
      <c r="E304" s="19">
        <v>3</v>
      </c>
      <c r="F304" s="19" t="s">
        <v>2183</v>
      </c>
      <c r="G304" s="19" t="s">
        <v>2184</v>
      </c>
      <c r="H304" s="11" t="s">
        <v>19</v>
      </c>
      <c r="I304" s="11" t="s">
        <v>6193</v>
      </c>
      <c r="J304" s="11" t="s">
        <v>6186</v>
      </c>
      <c r="K304" s="28">
        <v>1</v>
      </c>
      <c r="L304" s="29">
        <v>12.95</v>
      </c>
      <c r="M304" s="29">
        <v>38.849999999999994</v>
      </c>
      <c r="N304" s="11" t="s">
        <v>6216</v>
      </c>
      <c r="O304" s="11" t="s">
        <v>6222</v>
      </c>
      <c r="P304" s="11" t="s">
        <v>6190</v>
      </c>
    </row>
    <row r="305" spans="1:16" x14ac:dyDescent="0.35">
      <c r="A305" s="2" t="s">
        <v>2187</v>
      </c>
      <c r="B305" s="3">
        <v>44102</v>
      </c>
      <c r="C305" s="2" t="s">
        <v>2188</v>
      </c>
      <c r="D305" t="s">
        <v>6150</v>
      </c>
      <c r="E305" s="2">
        <v>4</v>
      </c>
      <c r="F305" s="2" t="s">
        <v>2189</v>
      </c>
      <c r="G305" s="2" t="s">
        <v>2190</v>
      </c>
      <c r="H305" t="s">
        <v>19</v>
      </c>
      <c r="I305" t="s">
        <v>6195</v>
      </c>
      <c r="J305" t="s">
        <v>6187</v>
      </c>
      <c r="K305" s="4">
        <v>0.2</v>
      </c>
      <c r="L305" s="5">
        <v>3.8849999999999998</v>
      </c>
      <c r="M305" s="5">
        <v>15.54</v>
      </c>
      <c r="N305" t="s">
        <v>6218</v>
      </c>
      <c r="O305" t="s">
        <v>6224</v>
      </c>
      <c r="P305" t="s">
        <v>6190</v>
      </c>
    </row>
    <row r="306" spans="1:16" x14ac:dyDescent="0.35">
      <c r="A306" s="19" t="s">
        <v>2193</v>
      </c>
      <c r="B306" s="27">
        <v>43762</v>
      </c>
      <c r="C306" s="19" t="s">
        <v>2194</v>
      </c>
      <c r="D306" s="11" t="s">
        <v>6157</v>
      </c>
      <c r="E306" s="19">
        <v>1</v>
      </c>
      <c r="F306" s="19" t="s">
        <v>2195</v>
      </c>
      <c r="G306" s="19" t="s">
        <v>2196</v>
      </c>
      <c r="H306" s="11" t="s">
        <v>19</v>
      </c>
      <c r="I306" s="11" t="s">
        <v>6193</v>
      </c>
      <c r="J306" s="11" t="s">
        <v>6188</v>
      </c>
      <c r="K306" s="28">
        <v>0.5</v>
      </c>
      <c r="L306" s="29">
        <v>6.75</v>
      </c>
      <c r="M306" s="29">
        <v>6.75</v>
      </c>
      <c r="N306" s="11" t="s">
        <v>6216</v>
      </c>
      <c r="O306" s="11" t="s">
        <v>6221</v>
      </c>
      <c r="P306" s="11" t="s">
        <v>6191</v>
      </c>
    </row>
    <row r="307" spans="1:16" x14ac:dyDescent="0.35">
      <c r="A307" s="2" t="s">
        <v>2199</v>
      </c>
      <c r="B307" s="3">
        <v>44412</v>
      </c>
      <c r="C307" s="2" t="s">
        <v>2200</v>
      </c>
      <c r="D307" t="s">
        <v>6185</v>
      </c>
      <c r="E307" s="2">
        <v>4</v>
      </c>
      <c r="F307" s="2" t="s">
        <v>2201</v>
      </c>
      <c r="G307" s="2" t="s">
        <v>2202</v>
      </c>
      <c r="H307" t="s">
        <v>19</v>
      </c>
      <c r="I307" t="s">
        <v>6194</v>
      </c>
      <c r="J307" t="s">
        <v>6187</v>
      </c>
      <c r="K307" s="4">
        <v>2.5</v>
      </c>
      <c r="L307" s="5">
        <v>27.945</v>
      </c>
      <c r="M307" s="5">
        <v>111.78</v>
      </c>
      <c r="N307" t="s">
        <v>6217</v>
      </c>
      <c r="O307" t="s">
        <v>6224</v>
      </c>
      <c r="P307" t="s">
        <v>6190</v>
      </c>
    </row>
    <row r="308" spans="1:16" x14ac:dyDescent="0.35">
      <c r="A308" s="19" t="s">
        <v>2204</v>
      </c>
      <c r="B308" s="27">
        <v>43828</v>
      </c>
      <c r="C308" s="19" t="s">
        <v>2245</v>
      </c>
      <c r="D308" s="11" t="s">
        <v>6167</v>
      </c>
      <c r="E308" s="19">
        <v>1</v>
      </c>
      <c r="F308" s="19" t="s">
        <v>2246</v>
      </c>
      <c r="G308" s="19" t="s">
        <v>2247</v>
      </c>
      <c r="H308" s="11" t="s">
        <v>19</v>
      </c>
      <c r="I308" s="11" t="s">
        <v>6193</v>
      </c>
      <c r="J308" s="11" t="s">
        <v>6186</v>
      </c>
      <c r="K308" s="28">
        <v>0.2</v>
      </c>
      <c r="L308" s="29">
        <v>3.8849999999999998</v>
      </c>
      <c r="M308" s="29">
        <v>3.8849999999999998</v>
      </c>
      <c r="N308" s="11" t="s">
        <v>6216</v>
      </c>
      <c r="O308" s="11" t="s">
        <v>6222</v>
      </c>
      <c r="P308" s="11" t="s">
        <v>6190</v>
      </c>
    </row>
    <row r="309" spans="1:16" x14ac:dyDescent="0.35">
      <c r="A309" s="2" t="s">
        <v>2209</v>
      </c>
      <c r="B309" s="3">
        <v>43796</v>
      </c>
      <c r="C309" s="2" t="s">
        <v>2210</v>
      </c>
      <c r="D309" t="s">
        <v>6159</v>
      </c>
      <c r="E309" s="2">
        <v>5</v>
      </c>
      <c r="F309" s="2" t="s">
        <v>2211</v>
      </c>
      <c r="G309" s="2" t="s">
        <v>2212</v>
      </c>
      <c r="H309" t="s">
        <v>28</v>
      </c>
      <c r="I309" t="s">
        <v>6195</v>
      </c>
      <c r="J309" t="s">
        <v>6188</v>
      </c>
      <c r="K309" s="4">
        <v>0.2</v>
      </c>
      <c r="L309" s="5">
        <v>4.3650000000000002</v>
      </c>
      <c r="M309" s="5">
        <v>21.825000000000003</v>
      </c>
      <c r="N309" t="s">
        <v>6218</v>
      </c>
      <c r="O309" t="s">
        <v>6221</v>
      </c>
      <c r="P309" t="s">
        <v>6191</v>
      </c>
    </row>
    <row r="310" spans="1:16" x14ac:dyDescent="0.35">
      <c r="A310" s="19" t="s">
        <v>2215</v>
      </c>
      <c r="B310" s="27">
        <v>43890</v>
      </c>
      <c r="C310" s="19" t="s">
        <v>2216</v>
      </c>
      <c r="D310" s="11" t="s">
        <v>6174</v>
      </c>
      <c r="E310" s="19">
        <v>5</v>
      </c>
      <c r="F310" s="19" t="s">
        <v>2217</v>
      </c>
      <c r="G310" s="19" t="s">
        <v>2218</v>
      </c>
      <c r="H310" s="11" t="s">
        <v>19</v>
      </c>
      <c r="I310" s="11" t="s">
        <v>6192</v>
      </c>
      <c r="J310" s="11" t="s">
        <v>6188</v>
      </c>
      <c r="K310" s="28">
        <v>0.2</v>
      </c>
      <c r="L310" s="29">
        <v>2.9849999999999999</v>
      </c>
      <c r="M310" s="29">
        <v>14.924999999999999</v>
      </c>
      <c r="N310" s="11" t="s">
        <v>6219</v>
      </c>
      <c r="O310" s="11" t="s">
        <v>6221</v>
      </c>
      <c r="P310" s="11" t="s">
        <v>6191</v>
      </c>
    </row>
    <row r="311" spans="1:16" x14ac:dyDescent="0.35">
      <c r="A311" s="2" t="s">
        <v>2221</v>
      </c>
      <c r="B311" s="3">
        <v>44227</v>
      </c>
      <c r="C311" s="2" t="s">
        <v>2222</v>
      </c>
      <c r="D311" t="s">
        <v>6155</v>
      </c>
      <c r="E311" s="2">
        <v>3</v>
      </c>
      <c r="F311" s="2" t="s">
        <v>2223</v>
      </c>
      <c r="G311" s="2" t="s">
        <v>2224</v>
      </c>
      <c r="H311" t="s">
        <v>19</v>
      </c>
      <c r="I311" t="s">
        <v>6193</v>
      </c>
      <c r="J311" t="s">
        <v>6188</v>
      </c>
      <c r="K311" s="4">
        <v>1</v>
      </c>
      <c r="L311" s="5">
        <v>11.25</v>
      </c>
      <c r="M311" s="5">
        <v>33.75</v>
      </c>
      <c r="N311" t="s">
        <v>6216</v>
      </c>
      <c r="O311" t="s">
        <v>6221</v>
      </c>
      <c r="P311" t="s">
        <v>6190</v>
      </c>
    </row>
    <row r="312" spans="1:16" x14ac:dyDescent="0.35">
      <c r="A312" s="19" t="s">
        <v>2227</v>
      </c>
      <c r="B312" s="27">
        <v>44729</v>
      </c>
      <c r="C312" s="19" t="s">
        <v>2228</v>
      </c>
      <c r="D312" s="11" t="s">
        <v>6155</v>
      </c>
      <c r="E312" s="19">
        <v>3</v>
      </c>
      <c r="F312" s="19" t="s">
        <v>2229</v>
      </c>
      <c r="G312" s="19" t="s">
        <v>2230</v>
      </c>
      <c r="H312" s="11" t="s">
        <v>28</v>
      </c>
      <c r="I312" s="11" t="s">
        <v>6193</v>
      </c>
      <c r="J312" s="11" t="s">
        <v>6188</v>
      </c>
      <c r="K312" s="28">
        <v>1</v>
      </c>
      <c r="L312" s="29">
        <v>11.25</v>
      </c>
      <c r="M312" s="29">
        <v>33.75</v>
      </c>
      <c r="N312" s="11" t="s">
        <v>6216</v>
      </c>
      <c r="O312" s="11" t="s">
        <v>6221</v>
      </c>
      <c r="P312" s="11" t="s">
        <v>6191</v>
      </c>
    </row>
    <row r="313" spans="1:16" x14ac:dyDescent="0.35">
      <c r="A313" s="2" t="s">
        <v>2232</v>
      </c>
      <c r="B313" s="3">
        <v>43864</v>
      </c>
      <c r="C313" s="2" t="s">
        <v>2233</v>
      </c>
      <c r="D313" t="s">
        <v>6159</v>
      </c>
      <c r="E313" s="2">
        <v>6</v>
      </c>
      <c r="F313" s="2" t="s">
        <v>2234</v>
      </c>
      <c r="G313" s="2" t="s">
        <v>2235</v>
      </c>
      <c r="H313" t="s">
        <v>19</v>
      </c>
      <c r="I313" t="s">
        <v>6195</v>
      </c>
      <c r="J313" t="s">
        <v>6188</v>
      </c>
      <c r="K313" s="4">
        <v>0.2</v>
      </c>
      <c r="L313" s="5">
        <v>4.3650000000000002</v>
      </c>
      <c r="M313" s="5">
        <v>26.19</v>
      </c>
      <c r="N313" t="s">
        <v>6218</v>
      </c>
      <c r="O313" t="s">
        <v>6221</v>
      </c>
      <c r="P313" t="s">
        <v>6190</v>
      </c>
    </row>
    <row r="314" spans="1:16" x14ac:dyDescent="0.35">
      <c r="A314" s="19" t="s">
        <v>2238</v>
      </c>
      <c r="B314" s="27">
        <v>44586</v>
      </c>
      <c r="C314" s="19" t="s">
        <v>2239</v>
      </c>
      <c r="D314" s="11" t="s">
        <v>6171</v>
      </c>
      <c r="E314" s="19">
        <v>1</v>
      </c>
      <c r="F314" s="19" t="s">
        <v>2240</v>
      </c>
      <c r="G314" s="19" t="s">
        <v>2241</v>
      </c>
      <c r="H314" s="11" t="s">
        <v>318</v>
      </c>
      <c r="I314" s="11" t="s">
        <v>6194</v>
      </c>
      <c r="J314" s="11" t="s">
        <v>6186</v>
      </c>
      <c r="K314" s="28">
        <v>1</v>
      </c>
      <c r="L314" s="29">
        <v>14.85</v>
      </c>
      <c r="M314" s="29">
        <v>14.85</v>
      </c>
      <c r="N314" s="11" t="s">
        <v>6217</v>
      </c>
      <c r="O314" s="11" t="s">
        <v>6222</v>
      </c>
      <c r="P314" s="11" t="s">
        <v>6191</v>
      </c>
    </row>
    <row r="315" spans="1:16" x14ac:dyDescent="0.35">
      <c r="A315" s="2" t="s">
        <v>2244</v>
      </c>
      <c r="B315" s="3">
        <v>43951</v>
      </c>
      <c r="C315" s="2" t="s">
        <v>2245</v>
      </c>
      <c r="D315" t="s">
        <v>6166</v>
      </c>
      <c r="E315" s="2">
        <v>6</v>
      </c>
      <c r="F315" s="2" t="s">
        <v>2246</v>
      </c>
      <c r="G315" s="2" t="s">
        <v>2247</v>
      </c>
      <c r="H315" t="s">
        <v>19</v>
      </c>
      <c r="I315" t="s">
        <v>6194</v>
      </c>
      <c r="J315" t="s">
        <v>6188</v>
      </c>
      <c r="K315" s="4">
        <v>2.5</v>
      </c>
      <c r="L315" s="5">
        <v>31.624999999999996</v>
      </c>
      <c r="M315" s="5">
        <v>189.74999999999997</v>
      </c>
      <c r="N315" t="s">
        <v>6217</v>
      </c>
      <c r="O315" t="s">
        <v>6221</v>
      </c>
      <c r="P315" t="s">
        <v>6190</v>
      </c>
    </row>
    <row r="316" spans="1:16" x14ac:dyDescent="0.35">
      <c r="A316" s="19" t="s">
        <v>2250</v>
      </c>
      <c r="B316" s="27">
        <v>44317</v>
      </c>
      <c r="C316" s="19" t="s">
        <v>2251</v>
      </c>
      <c r="D316" s="11" t="s">
        <v>6146</v>
      </c>
      <c r="E316" s="19">
        <v>1</v>
      </c>
      <c r="F316" s="19" t="s">
        <v>2252</v>
      </c>
      <c r="G316" s="19" t="s">
        <v>2253</v>
      </c>
      <c r="H316" s="11" t="s">
        <v>19</v>
      </c>
      <c r="I316" s="11" t="s">
        <v>6192</v>
      </c>
      <c r="J316" s="11" t="s">
        <v>6188</v>
      </c>
      <c r="K316" s="28">
        <v>0.5</v>
      </c>
      <c r="L316" s="29">
        <v>5.97</v>
      </c>
      <c r="M316" s="29">
        <v>5.97</v>
      </c>
      <c r="N316" s="11" t="s">
        <v>6219</v>
      </c>
      <c r="O316" s="11" t="s">
        <v>6221</v>
      </c>
      <c r="P316" s="11" t="s">
        <v>6190</v>
      </c>
    </row>
    <row r="317" spans="1:16" x14ac:dyDescent="0.35">
      <c r="A317" s="2" t="s">
        <v>2256</v>
      </c>
      <c r="B317" s="3">
        <v>44497</v>
      </c>
      <c r="C317" s="2" t="s">
        <v>2257</v>
      </c>
      <c r="D317" t="s">
        <v>6138</v>
      </c>
      <c r="E317" s="2">
        <v>3</v>
      </c>
      <c r="F317" s="2" t="s">
        <v>2258</v>
      </c>
      <c r="G317" s="2" t="s">
        <v>2259</v>
      </c>
      <c r="H317" t="s">
        <v>28</v>
      </c>
      <c r="I317" t="s">
        <v>6192</v>
      </c>
      <c r="J317" t="s">
        <v>6188</v>
      </c>
      <c r="K317" s="4">
        <v>1</v>
      </c>
      <c r="L317" s="5">
        <v>9.9499999999999993</v>
      </c>
      <c r="M317" s="5">
        <v>29.849999999999998</v>
      </c>
      <c r="N317" t="s">
        <v>6219</v>
      </c>
      <c r="O317" t="s">
        <v>6221</v>
      </c>
      <c r="P317" t="s">
        <v>6190</v>
      </c>
    </row>
    <row r="318" spans="1:16" x14ac:dyDescent="0.35">
      <c r="A318" s="19" t="s">
        <v>2262</v>
      </c>
      <c r="B318" s="27">
        <v>44437</v>
      </c>
      <c r="C318" s="19" t="s">
        <v>2263</v>
      </c>
      <c r="D318" s="11" t="s">
        <v>6177</v>
      </c>
      <c r="E318" s="19">
        <v>5</v>
      </c>
      <c r="F318" s="19" t="s">
        <v>2264</v>
      </c>
      <c r="G318" s="19" t="s">
        <v>6223</v>
      </c>
      <c r="H318" s="11" t="s">
        <v>19</v>
      </c>
      <c r="I318" s="11" t="s">
        <v>6192</v>
      </c>
      <c r="J318" s="11" t="s">
        <v>6187</v>
      </c>
      <c r="K318" s="28">
        <v>1</v>
      </c>
      <c r="L318" s="29">
        <v>8.9499999999999993</v>
      </c>
      <c r="M318" s="29">
        <v>44.75</v>
      </c>
      <c r="N318" s="11" t="s">
        <v>6219</v>
      </c>
      <c r="O318" s="11" t="s">
        <v>6224</v>
      </c>
      <c r="P318" s="11" t="s">
        <v>6191</v>
      </c>
    </row>
    <row r="319" spans="1:16" x14ac:dyDescent="0.35">
      <c r="A319" s="2" t="s">
        <v>2267</v>
      </c>
      <c r="B319" s="3">
        <v>43826</v>
      </c>
      <c r="C319" s="2" t="s">
        <v>2268</v>
      </c>
      <c r="D319" t="s">
        <v>6148</v>
      </c>
      <c r="E319" s="2">
        <v>1</v>
      </c>
      <c r="F319" s="2" t="s">
        <v>2269</v>
      </c>
      <c r="G319" s="2" t="s">
        <v>2270</v>
      </c>
      <c r="H319" t="s">
        <v>19</v>
      </c>
      <c r="I319" t="s">
        <v>6194</v>
      </c>
      <c r="J319" t="s">
        <v>6186</v>
      </c>
      <c r="K319" s="4">
        <v>2.5</v>
      </c>
      <c r="L319" s="5">
        <v>34.154999999999994</v>
      </c>
      <c r="M319" s="5">
        <v>34.154999999999994</v>
      </c>
      <c r="N319" t="s">
        <v>6217</v>
      </c>
      <c r="O319" t="s">
        <v>6222</v>
      </c>
      <c r="P319" t="s">
        <v>6190</v>
      </c>
    </row>
    <row r="320" spans="1:16" x14ac:dyDescent="0.35">
      <c r="A320" s="19" t="s">
        <v>2273</v>
      </c>
      <c r="B320" s="27">
        <v>43641</v>
      </c>
      <c r="C320" s="19" t="s">
        <v>2274</v>
      </c>
      <c r="D320" s="11" t="s">
        <v>6148</v>
      </c>
      <c r="E320" s="19">
        <v>6</v>
      </c>
      <c r="F320" s="19" t="s">
        <v>2275</v>
      </c>
      <c r="G320" s="19" t="s">
        <v>2276</v>
      </c>
      <c r="H320" s="11" t="s">
        <v>318</v>
      </c>
      <c r="I320" s="11" t="s">
        <v>6194</v>
      </c>
      <c r="J320" s="11" t="s">
        <v>6186</v>
      </c>
      <c r="K320" s="28">
        <v>2.5</v>
      </c>
      <c r="L320" s="29">
        <v>34.154999999999994</v>
      </c>
      <c r="M320" s="29">
        <v>204.92999999999995</v>
      </c>
      <c r="N320" s="11" t="s">
        <v>6217</v>
      </c>
      <c r="O320" s="11" t="s">
        <v>6222</v>
      </c>
      <c r="P320" s="11" t="s">
        <v>6191</v>
      </c>
    </row>
    <row r="321" spans="1:16" x14ac:dyDescent="0.35">
      <c r="A321" s="2" t="s">
        <v>2279</v>
      </c>
      <c r="B321" s="3">
        <v>43526</v>
      </c>
      <c r="C321" s="2" t="s">
        <v>2280</v>
      </c>
      <c r="D321" t="s">
        <v>6144</v>
      </c>
      <c r="E321" s="2">
        <v>3</v>
      </c>
      <c r="F321" s="2" t="s">
        <v>2281</v>
      </c>
      <c r="G321" s="2" t="s">
        <v>2282</v>
      </c>
      <c r="H321" t="s">
        <v>19</v>
      </c>
      <c r="I321" t="s">
        <v>6194</v>
      </c>
      <c r="J321" t="s">
        <v>6187</v>
      </c>
      <c r="K321" s="4">
        <v>0.5</v>
      </c>
      <c r="L321" s="5">
        <v>7.29</v>
      </c>
      <c r="M321" s="5">
        <v>21.87</v>
      </c>
      <c r="N321" t="s">
        <v>6217</v>
      </c>
      <c r="O321" t="s">
        <v>6224</v>
      </c>
      <c r="P321" t="s">
        <v>6191</v>
      </c>
    </row>
    <row r="322" spans="1:16" x14ac:dyDescent="0.35">
      <c r="A322" s="19" t="s">
        <v>2285</v>
      </c>
      <c r="B322" s="27">
        <v>44563</v>
      </c>
      <c r="C322" s="19" t="s">
        <v>2286</v>
      </c>
      <c r="D322" s="11" t="s">
        <v>6175</v>
      </c>
      <c r="E322" s="19">
        <v>2</v>
      </c>
      <c r="F322" s="19" t="s">
        <v>2287</v>
      </c>
      <c r="G322" s="19" t="s">
        <v>2288</v>
      </c>
      <c r="H322" s="11" t="s">
        <v>19</v>
      </c>
      <c r="I322" s="11" t="s">
        <v>6193</v>
      </c>
      <c r="J322" s="11" t="s">
        <v>6188</v>
      </c>
      <c r="K322" s="28">
        <v>2.5</v>
      </c>
      <c r="L322" s="29">
        <v>25.874999999999996</v>
      </c>
      <c r="M322" s="29">
        <v>51.749999999999993</v>
      </c>
      <c r="N322" s="11" t="s">
        <v>6216</v>
      </c>
      <c r="O322" s="11" t="s">
        <v>6221</v>
      </c>
      <c r="P322" s="11" t="s">
        <v>6190</v>
      </c>
    </row>
    <row r="323" spans="1:16" x14ac:dyDescent="0.35">
      <c r="A323" s="2" t="s">
        <v>2291</v>
      </c>
      <c r="B323" s="3">
        <v>43676</v>
      </c>
      <c r="C323" s="2" t="s">
        <v>2292</v>
      </c>
      <c r="D323" t="s">
        <v>6156</v>
      </c>
      <c r="E323" s="2">
        <v>2</v>
      </c>
      <c r="F323" s="2" t="s">
        <v>2293</v>
      </c>
      <c r="G323" s="2" t="s">
        <v>2294</v>
      </c>
      <c r="H323" t="s">
        <v>19</v>
      </c>
      <c r="I323" t="s">
        <v>6194</v>
      </c>
      <c r="J323" t="s">
        <v>6188</v>
      </c>
      <c r="K323" s="4">
        <v>0.2</v>
      </c>
      <c r="L323" s="5">
        <v>4.125</v>
      </c>
      <c r="M323" s="5">
        <v>8.25</v>
      </c>
      <c r="N323" t="s">
        <v>6217</v>
      </c>
      <c r="O323" t="s">
        <v>6221</v>
      </c>
      <c r="P323" t="s">
        <v>6190</v>
      </c>
    </row>
    <row r="324" spans="1:16" x14ac:dyDescent="0.35">
      <c r="A324" s="19" t="s">
        <v>2291</v>
      </c>
      <c r="B324" s="27">
        <v>43676</v>
      </c>
      <c r="C324" s="19" t="s">
        <v>2292</v>
      </c>
      <c r="D324" s="11" t="s">
        <v>6167</v>
      </c>
      <c r="E324" s="19">
        <v>5</v>
      </c>
      <c r="F324" s="19" t="s">
        <v>2293</v>
      </c>
      <c r="G324" s="19" t="s">
        <v>2294</v>
      </c>
      <c r="H324" s="11" t="s">
        <v>19</v>
      </c>
      <c r="I324" s="11" t="s">
        <v>6193</v>
      </c>
      <c r="J324" s="11" t="s">
        <v>6186</v>
      </c>
      <c r="K324" s="28">
        <v>0.2</v>
      </c>
      <c r="L324" s="29">
        <v>3.8849999999999998</v>
      </c>
      <c r="M324" s="29">
        <v>19.424999999999997</v>
      </c>
      <c r="N324" s="11" t="s">
        <v>6216</v>
      </c>
      <c r="O324" s="11" t="s">
        <v>6222</v>
      </c>
      <c r="P324" s="11" t="s">
        <v>6190</v>
      </c>
    </row>
    <row r="325" spans="1:16" x14ac:dyDescent="0.35">
      <c r="A325" s="2" t="s">
        <v>2301</v>
      </c>
      <c r="B325" s="3">
        <v>44170</v>
      </c>
      <c r="C325" s="2" t="s">
        <v>2302</v>
      </c>
      <c r="D325" t="s">
        <v>6152</v>
      </c>
      <c r="E325" s="2">
        <v>6</v>
      </c>
      <c r="F325" s="2" t="s">
        <v>2303</v>
      </c>
      <c r="G325" s="2" t="s">
        <v>2304</v>
      </c>
      <c r="H325" t="s">
        <v>318</v>
      </c>
      <c r="I325" t="s">
        <v>6193</v>
      </c>
      <c r="J325" t="s">
        <v>6188</v>
      </c>
      <c r="K325" s="4">
        <v>0.2</v>
      </c>
      <c r="L325" s="5">
        <v>3.375</v>
      </c>
      <c r="M325" s="5">
        <v>20.25</v>
      </c>
      <c r="N325" t="s">
        <v>6216</v>
      </c>
      <c r="O325" t="s">
        <v>6221</v>
      </c>
      <c r="P325" t="s">
        <v>6190</v>
      </c>
    </row>
    <row r="326" spans="1:16" x14ac:dyDescent="0.35">
      <c r="A326" s="19" t="s">
        <v>2307</v>
      </c>
      <c r="B326" s="27">
        <v>44182</v>
      </c>
      <c r="C326" s="19" t="s">
        <v>2308</v>
      </c>
      <c r="D326" s="11" t="s">
        <v>6169</v>
      </c>
      <c r="E326" s="19">
        <v>3</v>
      </c>
      <c r="F326" s="19" t="s">
        <v>2309</v>
      </c>
      <c r="G326" s="19" t="s">
        <v>2310</v>
      </c>
      <c r="H326" s="11" t="s">
        <v>318</v>
      </c>
      <c r="I326" s="11" t="s">
        <v>6195</v>
      </c>
      <c r="J326" s="11" t="s">
        <v>6187</v>
      </c>
      <c r="K326" s="28">
        <v>0.5</v>
      </c>
      <c r="L326" s="29">
        <v>7.77</v>
      </c>
      <c r="M326" s="29">
        <v>23.31</v>
      </c>
      <c r="N326" s="11" t="s">
        <v>6218</v>
      </c>
      <c r="O326" s="11" t="s">
        <v>6224</v>
      </c>
      <c r="P326" s="11" t="s">
        <v>6191</v>
      </c>
    </row>
    <row r="327" spans="1:16" x14ac:dyDescent="0.35">
      <c r="A327" s="2" t="s">
        <v>2313</v>
      </c>
      <c r="B327" s="3">
        <v>44373</v>
      </c>
      <c r="C327" s="2" t="s">
        <v>2314</v>
      </c>
      <c r="D327" t="s">
        <v>6153</v>
      </c>
      <c r="E327" s="2">
        <v>5</v>
      </c>
      <c r="F327" s="2" t="s">
        <v>2315</v>
      </c>
      <c r="G327" s="2" t="s">
        <v>2316</v>
      </c>
      <c r="H327" t="s">
        <v>19</v>
      </c>
      <c r="I327" t="s">
        <v>6194</v>
      </c>
      <c r="J327" t="s">
        <v>6187</v>
      </c>
      <c r="K327" s="4">
        <v>0.2</v>
      </c>
      <c r="L327" s="5">
        <v>3.645</v>
      </c>
      <c r="M327" s="5">
        <v>18.225000000000001</v>
      </c>
      <c r="N327" t="s">
        <v>6217</v>
      </c>
      <c r="O327" t="s">
        <v>6224</v>
      </c>
      <c r="P327" t="s">
        <v>6190</v>
      </c>
    </row>
    <row r="328" spans="1:16" x14ac:dyDescent="0.35">
      <c r="A328" s="19" t="s">
        <v>2319</v>
      </c>
      <c r="B328" s="27">
        <v>43666</v>
      </c>
      <c r="C328" s="19" t="s">
        <v>2320</v>
      </c>
      <c r="D328" s="11" t="s">
        <v>6141</v>
      </c>
      <c r="E328" s="19">
        <v>1</v>
      </c>
      <c r="F328" s="19" t="s">
        <v>2321</v>
      </c>
      <c r="G328" s="19" t="s">
        <v>6223</v>
      </c>
      <c r="H328" s="11" t="s">
        <v>19</v>
      </c>
      <c r="I328" s="11" t="s">
        <v>6194</v>
      </c>
      <c r="J328" s="11" t="s">
        <v>6188</v>
      </c>
      <c r="K328" s="28">
        <v>1</v>
      </c>
      <c r="L328" s="29">
        <v>13.75</v>
      </c>
      <c r="M328" s="29">
        <v>13.75</v>
      </c>
      <c r="N328" s="11" t="s">
        <v>6217</v>
      </c>
      <c r="O328" s="11" t="s">
        <v>6221</v>
      </c>
      <c r="P328" s="11" t="s">
        <v>6191</v>
      </c>
    </row>
    <row r="329" spans="1:16" x14ac:dyDescent="0.35">
      <c r="A329" s="2" t="s">
        <v>2324</v>
      </c>
      <c r="B329" s="3">
        <v>44756</v>
      </c>
      <c r="C329" s="2" t="s">
        <v>2325</v>
      </c>
      <c r="D329" t="s">
        <v>6182</v>
      </c>
      <c r="E329" s="2">
        <v>1</v>
      </c>
      <c r="F329" s="2" t="s">
        <v>2326</v>
      </c>
      <c r="G329" s="2" t="s">
        <v>2327</v>
      </c>
      <c r="H329" t="s">
        <v>19</v>
      </c>
      <c r="I329" t="s">
        <v>6193</v>
      </c>
      <c r="J329" t="s">
        <v>6186</v>
      </c>
      <c r="K329" s="4">
        <v>2.5</v>
      </c>
      <c r="L329" s="5">
        <v>29.784999999999997</v>
      </c>
      <c r="M329" s="5">
        <v>29.784999999999997</v>
      </c>
      <c r="N329" t="s">
        <v>6216</v>
      </c>
      <c r="O329" t="s">
        <v>6222</v>
      </c>
      <c r="P329" t="s">
        <v>6190</v>
      </c>
    </row>
    <row r="330" spans="1:16" x14ac:dyDescent="0.35">
      <c r="A330" s="19" t="s">
        <v>2330</v>
      </c>
      <c r="B330" s="27">
        <v>44057</v>
      </c>
      <c r="C330" s="19" t="s">
        <v>2331</v>
      </c>
      <c r="D330" s="11" t="s">
        <v>6177</v>
      </c>
      <c r="E330" s="19">
        <v>5</v>
      </c>
      <c r="F330" s="19" t="s">
        <v>2332</v>
      </c>
      <c r="G330" s="19" t="s">
        <v>6223</v>
      </c>
      <c r="H330" s="11" t="s">
        <v>19</v>
      </c>
      <c r="I330" s="11" t="s">
        <v>6192</v>
      </c>
      <c r="J330" s="11" t="s">
        <v>6187</v>
      </c>
      <c r="K330" s="28">
        <v>1</v>
      </c>
      <c r="L330" s="29">
        <v>8.9499999999999993</v>
      </c>
      <c r="M330" s="29">
        <v>44.75</v>
      </c>
      <c r="N330" s="11" t="s">
        <v>6219</v>
      </c>
      <c r="O330" s="11" t="s">
        <v>6224</v>
      </c>
      <c r="P330" s="11" t="s">
        <v>6191</v>
      </c>
    </row>
    <row r="331" spans="1:16" x14ac:dyDescent="0.35">
      <c r="A331" s="2" t="s">
        <v>2335</v>
      </c>
      <c r="B331" s="3">
        <v>43579</v>
      </c>
      <c r="C331" s="2" t="s">
        <v>2336</v>
      </c>
      <c r="D331" t="s">
        <v>6177</v>
      </c>
      <c r="E331" s="2">
        <v>5</v>
      </c>
      <c r="F331" s="2" t="s">
        <v>2337</v>
      </c>
      <c r="G331" s="2" t="s">
        <v>2338</v>
      </c>
      <c r="H331" t="s">
        <v>19</v>
      </c>
      <c r="I331" t="s">
        <v>6192</v>
      </c>
      <c r="J331" t="s">
        <v>6187</v>
      </c>
      <c r="K331" s="4">
        <v>1</v>
      </c>
      <c r="L331" s="5">
        <v>8.9499999999999993</v>
      </c>
      <c r="M331" s="5">
        <v>44.75</v>
      </c>
      <c r="N331" t="s">
        <v>6219</v>
      </c>
      <c r="O331" t="s">
        <v>6224</v>
      </c>
      <c r="P331" t="s">
        <v>6190</v>
      </c>
    </row>
    <row r="332" spans="1:16" x14ac:dyDescent="0.35">
      <c r="A332" s="19" t="s">
        <v>2341</v>
      </c>
      <c r="B332" s="27">
        <v>43620</v>
      </c>
      <c r="C332" s="19" t="s">
        <v>2342</v>
      </c>
      <c r="D332" s="11" t="s">
        <v>6161</v>
      </c>
      <c r="E332" s="19">
        <v>4</v>
      </c>
      <c r="F332" s="19" t="s">
        <v>2343</v>
      </c>
      <c r="G332" s="19" t="s">
        <v>6223</v>
      </c>
      <c r="H332" s="11" t="s">
        <v>19</v>
      </c>
      <c r="I332" s="11" t="s">
        <v>6195</v>
      </c>
      <c r="J332" s="11" t="s">
        <v>6186</v>
      </c>
      <c r="K332" s="28">
        <v>0.5</v>
      </c>
      <c r="L332" s="29">
        <v>9.51</v>
      </c>
      <c r="M332" s="29">
        <v>38.04</v>
      </c>
      <c r="N332" s="11" t="s">
        <v>6218</v>
      </c>
      <c r="O332" s="11" t="s">
        <v>6222</v>
      </c>
      <c r="P332" s="11" t="s">
        <v>6190</v>
      </c>
    </row>
    <row r="333" spans="1:16" x14ac:dyDescent="0.35">
      <c r="A333" s="2" t="s">
        <v>2346</v>
      </c>
      <c r="B333" s="3">
        <v>44781</v>
      </c>
      <c r="C333" s="2" t="s">
        <v>2347</v>
      </c>
      <c r="D333" t="s">
        <v>6172</v>
      </c>
      <c r="E333" s="2">
        <v>4</v>
      </c>
      <c r="F333" s="2" t="s">
        <v>2348</v>
      </c>
      <c r="G333" s="2" t="s">
        <v>2349</v>
      </c>
      <c r="H333" t="s">
        <v>19</v>
      </c>
      <c r="I333" t="s">
        <v>6192</v>
      </c>
      <c r="J333" t="s">
        <v>6187</v>
      </c>
      <c r="K333" s="4">
        <v>0.5</v>
      </c>
      <c r="L333" s="5">
        <v>5.3699999999999992</v>
      </c>
      <c r="M333" s="5">
        <v>21.479999999999997</v>
      </c>
      <c r="N333" t="s">
        <v>6219</v>
      </c>
      <c r="O333" t="s">
        <v>6224</v>
      </c>
      <c r="P333" t="s">
        <v>6190</v>
      </c>
    </row>
    <row r="334" spans="1:16" x14ac:dyDescent="0.35">
      <c r="A334" s="19" t="s">
        <v>2351</v>
      </c>
      <c r="B334" s="27">
        <v>43782</v>
      </c>
      <c r="C334" s="19" t="s">
        <v>2280</v>
      </c>
      <c r="D334" s="11" t="s">
        <v>6172</v>
      </c>
      <c r="E334" s="19">
        <v>3</v>
      </c>
      <c r="F334" s="19" t="s">
        <v>2281</v>
      </c>
      <c r="G334" s="19" t="s">
        <v>2282</v>
      </c>
      <c r="H334" s="11" t="s">
        <v>19</v>
      </c>
      <c r="I334" s="11" t="s">
        <v>6192</v>
      </c>
      <c r="J334" s="11" t="s">
        <v>6187</v>
      </c>
      <c r="K334" s="28">
        <v>0.5</v>
      </c>
      <c r="L334" s="29">
        <v>5.3699999999999992</v>
      </c>
      <c r="M334" s="29">
        <v>16.11</v>
      </c>
      <c r="N334" s="11" t="s">
        <v>6219</v>
      </c>
      <c r="O334" s="11" t="s">
        <v>6224</v>
      </c>
      <c r="P334" s="11" t="s">
        <v>6191</v>
      </c>
    </row>
    <row r="335" spans="1:16" x14ac:dyDescent="0.35">
      <c r="A335" s="2" t="s">
        <v>2357</v>
      </c>
      <c r="B335" s="3">
        <v>43989</v>
      </c>
      <c r="C335" s="2" t="s">
        <v>2358</v>
      </c>
      <c r="D335" t="s">
        <v>6151</v>
      </c>
      <c r="E335" s="2">
        <v>1</v>
      </c>
      <c r="F335" s="2" t="s">
        <v>2359</v>
      </c>
      <c r="G335" s="2" t="s">
        <v>2360</v>
      </c>
      <c r="H335" t="s">
        <v>19</v>
      </c>
      <c r="I335" t="s">
        <v>6192</v>
      </c>
      <c r="J335" t="s">
        <v>6188</v>
      </c>
      <c r="K335" s="4">
        <v>2.5</v>
      </c>
      <c r="L335" s="5">
        <v>22.884999999999998</v>
      </c>
      <c r="M335" s="5">
        <v>22.884999999999998</v>
      </c>
      <c r="N335" t="s">
        <v>6219</v>
      </c>
      <c r="O335" t="s">
        <v>6221</v>
      </c>
      <c r="P335" t="s">
        <v>6190</v>
      </c>
    </row>
    <row r="336" spans="1:16" x14ac:dyDescent="0.35">
      <c r="A336" s="19" t="s">
        <v>2363</v>
      </c>
      <c r="B336" s="27">
        <v>43689</v>
      </c>
      <c r="C336" s="19" t="s">
        <v>2364</v>
      </c>
      <c r="D336" s="11" t="s">
        <v>6158</v>
      </c>
      <c r="E336" s="19">
        <v>3</v>
      </c>
      <c r="F336" s="19" t="s">
        <v>2365</v>
      </c>
      <c r="G336" s="19" t="s">
        <v>2366</v>
      </c>
      <c r="H336" s="11" t="s">
        <v>19</v>
      </c>
      <c r="I336" s="11" t="s">
        <v>6193</v>
      </c>
      <c r="J336" s="11" t="s">
        <v>6187</v>
      </c>
      <c r="K336" s="28">
        <v>0.5</v>
      </c>
      <c r="L336" s="29">
        <v>5.97</v>
      </c>
      <c r="M336" s="29">
        <v>17.91</v>
      </c>
      <c r="N336" s="11" t="s">
        <v>6216</v>
      </c>
      <c r="O336" s="11" t="s">
        <v>6224</v>
      </c>
      <c r="P336" s="11" t="s">
        <v>6190</v>
      </c>
    </row>
    <row r="337" spans="1:16" x14ac:dyDescent="0.35">
      <c r="A337" s="2" t="s">
        <v>2369</v>
      </c>
      <c r="B337" s="3">
        <v>43712</v>
      </c>
      <c r="C337" s="2" t="s">
        <v>2370</v>
      </c>
      <c r="D337" t="s">
        <v>6146</v>
      </c>
      <c r="E337" s="2">
        <v>4</v>
      </c>
      <c r="F337" s="2" t="s">
        <v>2371</v>
      </c>
      <c r="G337" s="2" t="s">
        <v>2372</v>
      </c>
      <c r="H337" t="s">
        <v>19</v>
      </c>
      <c r="I337" t="s">
        <v>6192</v>
      </c>
      <c r="J337" t="s">
        <v>6188</v>
      </c>
      <c r="K337" s="4">
        <v>0.5</v>
      </c>
      <c r="L337" s="5">
        <v>5.97</v>
      </c>
      <c r="M337" s="5">
        <v>23.88</v>
      </c>
      <c r="N337" t="s">
        <v>6219</v>
      </c>
      <c r="O337" t="s">
        <v>6221</v>
      </c>
      <c r="P337" t="s">
        <v>6190</v>
      </c>
    </row>
    <row r="338" spans="1:16" x14ac:dyDescent="0.35">
      <c r="A338" s="19" t="s">
        <v>2375</v>
      </c>
      <c r="B338" s="27">
        <v>43742</v>
      </c>
      <c r="C338" s="19" t="s">
        <v>2376</v>
      </c>
      <c r="D338" s="11" t="s">
        <v>6179</v>
      </c>
      <c r="E338" s="19">
        <v>5</v>
      </c>
      <c r="F338" s="19" t="s">
        <v>2377</v>
      </c>
      <c r="G338" s="19" t="s">
        <v>6223</v>
      </c>
      <c r="H338" s="11" t="s">
        <v>19</v>
      </c>
      <c r="I338" s="11" t="s">
        <v>6192</v>
      </c>
      <c r="J338" s="11" t="s">
        <v>6186</v>
      </c>
      <c r="K338" s="28">
        <v>1</v>
      </c>
      <c r="L338" s="29">
        <v>11.95</v>
      </c>
      <c r="M338" s="29">
        <v>59.75</v>
      </c>
      <c r="N338" s="11" t="s">
        <v>6219</v>
      </c>
      <c r="O338" s="11" t="s">
        <v>6222</v>
      </c>
      <c r="P338" s="11" t="s">
        <v>6191</v>
      </c>
    </row>
    <row r="339" spans="1:16" x14ac:dyDescent="0.35">
      <c r="A339" s="2" t="s">
        <v>2379</v>
      </c>
      <c r="B339" s="3">
        <v>43885</v>
      </c>
      <c r="C339" s="2" t="s">
        <v>2380</v>
      </c>
      <c r="D339" t="s">
        <v>6145</v>
      </c>
      <c r="E339" s="2">
        <v>6</v>
      </c>
      <c r="F339" s="2" t="s">
        <v>2381</v>
      </c>
      <c r="G339" s="2" t="s">
        <v>2382</v>
      </c>
      <c r="H339" t="s">
        <v>19</v>
      </c>
      <c r="I339" t="s">
        <v>6195</v>
      </c>
      <c r="J339" t="s">
        <v>6186</v>
      </c>
      <c r="K339" s="4">
        <v>0.2</v>
      </c>
      <c r="L339" s="5">
        <v>4.7549999999999999</v>
      </c>
      <c r="M339" s="5">
        <v>28.53</v>
      </c>
      <c r="N339" t="s">
        <v>6218</v>
      </c>
      <c r="O339" t="s">
        <v>6222</v>
      </c>
      <c r="P339" t="s">
        <v>6190</v>
      </c>
    </row>
    <row r="340" spans="1:16" x14ac:dyDescent="0.35">
      <c r="A340" s="19" t="s">
        <v>2385</v>
      </c>
      <c r="B340" s="27">
        <v>44434</v>
      </c>
      <c r="C340" s="19" t="s">
        <v>2386</v>
      </c>
      <c r="D340" s="11" t="s">
        <v>6155</v>
      </c>
      <c r="E340" s="19">
        <v>4</v>
      </c>
      <c r="F340" s="19" t="s">
        <v>2387</v>
      </c>
      <c r="G340" s="19" t="s">
        <v>2388</v>
      </c>
      <c r="H340" s="11" t="s">
        <v>28</v>
      </c>
      <c r="I340" s="11" t="s">
        <v>6193</v>
      </c>
      <c r="J340" s="11" t="s">
        <v>6188</v>
      </c>
      <c r="K340" s="28">
        <v>1</v>
      </c>
      <c r="L340" s="29">
        <v>11.25</v>
      </c>
      <c r="M340" s="29">
        <v>45</v>
      </c>
      <c r="N340" s="11" t="s">
        <v>6216</v>
      </c>
      <c r="O340" s="11" t="s">
        <v>6221</v>
      </c>
      <c r="P340" s="11" t="s">
        <v>6191</v>
      </c>
    </row>
    <row r="341" spans="1:16" x14ac:dyDescent="0.35">
      <c r="A341" s="2" t="s">
        <v>2391</v>
      </c>
      <c r="B341" s="3">
        <v>44472</v>
      </c>
      <c r="C341" s="2" t="s">
        <v>2331</v>
      </c>
      <c r="D341" t="s">
        <v>6185</v>
      </c>
      <c r="E341" s="2">
        <v>2</v>
      </c>
      <c r="F341" s="2" t="s">
        <v>2332</v>
      </c>
      <c r="G341" s="2" t="s">
        <v>6223</v>
      </c>
      <c r="H341" t="s">
        <v>19</v>
      </c>
      <c r="I341" t="s">
        <v>6194</v>
      </c>
      <c r="J341" t="s">
        <v>6187</v>
      </c>
      <c r="K341" s="4">
        <v>2.5</v>
      </c>
      <c r="L341" s="5">
        <v>27.945</v>
      </c>
      <c r="M341" s="5">
        <v>55.89</v>
      </c>
      <c r="N341" t="s">
        <v>6217</v>
      </c>
      <c r="O341" t="s">
        <v>6224</v>
      </c>
      <c r="P341" t="s">
        <v>6191</v>
      </c>
    </row>
    <row r="342" spans="1:16" x14ac:dyDescent="0.35">
      <c r="A342" s="19" t="s">
        <v>2396</v>
      </c>
      <c r="B342" s="27">
        <v>43995</v>
      </c>
      <c r="C342" s="19" t="s">
        <v>2397</v>
      </c>
      <c r="D342" s="11" t="s">
        <v>6171</v>
      </c>
      <c r="E342" s="19">
        <v>4</v>
      </c>
      <c r="F342" s="19" t="s">
        <v>2398</v>
      </c>
      <c r="G342" s="19" t="s">
        <v>2399</v>
      </c>
      <c r="H342" s="11" t="s">
        <v>19</v>
      </c>
      <c r="I342" s="11" t="s">
        <v>6194</v>
      </c>
      <c r="J342" s="11" t="s">
        <v>6186</v>
      </c>
      <c r="K342" s="28">
        <v>1</v>
      </c>
      <c r="L342" s="29">
        <v>14.85</v>
      </c>
      <c r="M342" s="29">
        <v>59.4</v>
      </c>
      <c r="N342" s="11" t="s">
        <v>6217</v>
      </c>
      <c r="O342" s="11" t="s">
        <v>6222</v>
      </c>
      <c r="P342" s="11" t="s">
        <v>6191</v>
      </c>
    </row>
    <row r="343" spans="1:16" x14ac:dyDescent="0.35">
      <c r="A343" s="2" t="s">
        <v>2402</v>
      </c>
      <c r="B343" s="3">
        <v>44256</v>
      </c>
      <c r="C343" s="2" t="s">
        <v>2403</v>
      </c>
      <c r="D343" t="s">
        <v>6153</v>
      </c>
      <c r="E343" s="2">
        <v>2</v>
      </c>
      <c r="F343" s="2" t="s">
        <v>2404</v>
      </c>
      <c r="G343" s="2" t="s">
        <v>2405</v>
      </c>
      <c r="H343" t="s">
        <v>19</v>
      </c>
      <c r="I343" t="s">
        <v>6194</v>
      </c>
      <c r="J343" t="s">
        <v>6187</v>
      </c>
      <c r="K343" s="4">
        <v>0.2</v>
      </c>
      <c r="L343" s="5">
        <v>3.645</v>
      </c>
      <c r="M343" s="5">
        <v>7.29</v>
      </c>
      <c r="N343" t="s">
        <v>6217</v>
      </c>
      <c r="O343" t="s">
        <v>6224</v>
      </c>
      <c r="P343" t="s">
        <v>6190</v>
      </c>
    </row>
    <row r="344" spans="1:16" x14ac:dyDescent="0.35">
      <c r="A344" s="19" t="s">
        <v>2408</v>
      </c>
      <c r="B344" s="27">
        <v>43528</v>
      </c>
      <c r="C344" s="19" t="s">
        <v>2409</v>
      </c>
      <c r="D344" s="11" t="s">
        <v>6144</v>
      </c>
      <c r="E344" s="19">
        <v>1</v>
      </c>
      <c r="F344" s="19" t="s">
        <v>2410</v>
      </c>
      <c r="G344" s="19" t="s">
        <v>2411</v>
      </c>
      <c r="H344" s="11" t="s">
        <v>19</v>
      </c>
      <c r="I344" s="11" t="s">
        <v>6194</v>
      </c>
      <c r="J344" s="11" t="s">
        <v>6187</v>
      </c>
      <c r="K344" s="28">
        <v>0.5</v>
      </c>
      <c r="L344" s="29">
        <v>7.29</v>
      </c>
      <c r="M344" s="29">
        <v>7.29</v>
      </c>
      <c r="N344" s="11" t="s">
        <v>6217</v>
      </c>
      <c r="O344" s="11" t="s">
        <v>6224</v>
      </c>
      <c r="P344" s="11" t="s">
        <v>6190</v>
      </c>
    </row>
    <row r="345" spans="1:16" x14ac:dyDescent="0.35">
      <c r="A345" s="2" t="s">
        <v>2414</v>
      </c>
      <c r="B345" s="3">
        <v>43751</v>
      </c>
      <c r="C345" s="2" t="s">
        <v>2415</v>
      </c>
      <c r="D345" t="s">
        <v>6176</v>
      </c>
      <c r="E345" s="2">
        <v>2</v>
      </c>
      <c r="F345" s="2" t="s">
        <v>2416</v>
      </c>
      <c r="G345" s="2" t="s">
        <v>2417</v>
      </c>
      <c r="H345" t="s">
        <v>19</v>
      </c>
      <c r="I345" t="s">
        <v>6194</v>
      </c>
      <c r="J345" t="s">
        <v>6186</v>
      </c>
      <c r="K345" s="4">
        <v>0.5</v>
      </c>
      <c r="L345" s="5">
        <v>8.91</v>
      </c>
      <c r="M345" s="5">
        <v>17.82</v>
      </c>
      <c r="N345" t="s">
        <v>6217</v>
      </c>
      <c r="O345" t="s">
        <v>6222</v>
      </c>
      <c r="P345" t="s">
        <v>6191</v>
      </c>
    </row>
    <row r="346" spans="1:16" x14ac:dyDescent="0.35">
      <c r="A346" s="19" t="s">
        <v>2414</v>
      </c>
      <c r="B346" s="27">
        <v>43751</v>
      </c>
      <c r="C346" s="19" t="s">
        <v>2415</v>
      </c>
      <c r="D346" s="11" t="s">
        <v>6169</v>
      </c>
      <c r="E346" s="19">
        <v>5</v>
      </c>
      <c r="F346" s="19" t="s">
        <v>2416</v>
      </c>
      <c r="G346" s="19" t="s">
        <v>2417</v>
      </c>
      <c r="H346" s="11" t="s">
        <v>19</v>
      </c>
      <c r="I346" s="11" t="s">
        <v>6195</v>
      </c>
      <c r="J346" s="11" t="s">
        <v>6187</v>
      </c>
      <c r="K346" s="28">
        <v>0.5</v>
      </c>
      <c r="L346" s="29">
        <v>7.77</v>
      </c>
      <c r="M346" s="29">
        <v>38.849999999999994</v>
      </c>
      <c r="N346" s="11" t="s">
        <v>6218</v>
      </c>
      <c r="O346" s="11" t="s">
        <v>6224</v>
      </c>
      <c r="P346" s="11" t="s">
        <v>6191</v>
      </c>
    </row>
    <row r="347" spans="1:16" x14ac:dyDescent="0.35">
      <c r="A347" s="2" t="s">
        <v>2424</v>
      </c>
      <c r="B347" s="3">
        <v>43692</v>
      </c>
      <c r="C347" s="2" t="s">
        <v>2425</v>
      </c>
      <c r="D347" t="s">
        <v>6172</v>
      </c>
      <c r="E347" s="2">
        <v>6</v>
      </c>
      <c r="F347" s="2" t="s">
        <v>2426</v>
      </c>
      <c r="G347" s="2" t="s">
        <v>2427</v>
      </c>
      <c r="H347" t="s">
        <v>19</v>
      </c>
      <c r="I347" t="s">
        <v>6192</v>
      </c>
      <c r="J347" t="s">
        <v>6187</v>
      </c>
      <c r="K347" s="4">
        <v>0.5</v>
      </c>
      <c r="L347" s="5">
        <v>5.3699999999999992</v>
      </c>
      <c r="M347" s="5">
        <v>32.22</v>
      </c>
      <c r="N347" t="s">
        <v>6219</v>
      </c>
      <c r="O347" t="s">
        <v>6224</v>
      </c>
      <c r="P347" t="s">
        <v>6191</v>
      </c>
    </row>
    <row r="348" spans="1:16" x14ac:dyDescent="0.35">
      <c r="A348" s="19" t="s">
        <v>2429</v>
      </c>
      <c r="B348" s="27">
        <v>44529</v>
      </c>
      <c r="C348" s="19" t="s">
        <v>2430</v>
      </c>
      <c r="D348" s="11" t="s">
        <v>6138</v>
      </c>
      <c r="E348" s="19">
        <v>2</v>
      </c>
      <c r="F348" s="19" t="s">
        <v>2431</v>
      </c>
      <c r="G348" s="19" t="s">
        <v>6223</v>
      </c>
      <c r="H348" s="11" t="s">
        <v>318</v>
      </c>
      <c r="I348" s="11" t="s">
        <v>6192</v>
      </c>
      <c r="J348" s="11" t="s">
        <v>6188</v>
      </c>
      <c r="K348" s="28">
        <v>1</v>
      </c>
      <c r="L348" s="29">
        <v>9.9499999999999993</v>
      </c>
      <c r="M348" s="29">
        <v>19.899999999999999</v>
      </c>
      <c r="N348" s="11" t="s">
        <v>6219</v>
      </c>
      <c r="O348" s="11" t="s">
        <v>6221</v>
      </c>
      <c r="P348" s="11" t="s">
        <v>6190</v>
      </c>
    </row>
    <row r="349" spans="1:16" x14ac:dyDescent="0.35">
      <c r="A349" s="2" t="s">
        <v>2434</v>
      </c>
      <c r="B349" s="3">
        <v>43849</v>
      </c>
      <c r="C349" s="2" t="s">
        <v>2435</v>
      </c>
      <c r="D349" t="s">
        <v>6179</v>
      </c>
      <c r="E349" s="2">
        <v>5</v>
      </c>
      <c r="F349" s="2" t="s">
        <v>2436</v>
      </c>
      <c r="G349" s="2" t="s">
        <v>2437</v>
      </c>
      <c r="H349" t="s">
        <v>19</v>
      </c>
      <c r="I349" t="s">
        <v>6192</v>
      </c>
      <c r="J349" t="s">
        <v>6186</v>
      </c>
      <c r="K349" s="4">
        <v>1</v>
      </c>
      <c r="L349" s="5">
        <v>11.95</v>
      </c>
      <c r="M349" s="5">
        <v>59.75</v>
      </c>
      <c r="N349" t="s">
        <v>6219</v>
      </c>
      <c r="O349" t="s">
        <v>6222</v>
      </c>
      <c r="P349" t="s">
        <v>6191</v>
      </c>
    </row>
    <row r="350" spans="1:16" x14ac:dyDescent="0.35">
      <c r="A350" s="19" t="s">
        <v>2440</v>
      </c>
      <c r="B350" s="27">
        <v>44344</v>
      </c>
      <c r="C350" s="19" t="s">
        <v>2441</v>
      </c>
      <c r="D350" s="11" t="s">
        <v>6180</v>
      </c>
      <c r="E350" s="19">
        <v>3</v>
      </c>
      <c r="F350" s="19" t="s">
        <v>2442</v>
      </c>
      <c r="G350" s="19" t="s">
        <v>2443</v>
      </c>
      <c r="H350" s="11" t="s">
        <v>19</v>
      </c>
      <c r="I350" s="11" t="s">
        <v>6193</v>
      </c>
      <c r="J350" s="11" t="s">
        <v>6186</v>
      </c>
      <c r="K350" s="28">
        <v>0.5</v>
      </c>
      <c r="L350" s="29">
        <v>7.77</v>
      </c>
      <c r="M350" s="29">
        <v>23.31</v>
      </c>
      <c r="N350" s="11" t="s">
        <v>6216</v>
      </c>
      <c r="O350" s="11" t="s">
        <v>6222</v>
      </c>
      <c r="P350" s="11" t="s">
        <v>6190</v>
      </c>
    </row>
    <row r="351" spans="1:16" x14ac:dyDescent="0.35">
      <c r="A351" s="2" t="s">
        <v>2446</v>
      </c>
      <c r="B351" s="3">
        <v>44576</v>
      </c>
      <c r="C351" s="2" t="s">
        <v>2447</v>
      </c>
      <c r="D351" t="s">
        <v>6162</v>
      </c>
      <c r="E351" s="2">
        <v>3</v>
      </c>
      <c r="F351" s="2" t="s">
        <v>2448</v>
      </c>
      <c r="G351" s="2" t="s">
        <v>2449</v>
      </c>
      <c r="H351" t="s">
        <v>19</v>
      </c>
      <c r="I351" t="s">
        <v>6195</v>
      </c>
      <c r="J351" t="s">
        <v>6188</v>
      </c>
      <c r="K351" s="4">
        <v>1</v>
      </c>
      <c r="L351" s="5">
        <v>14.55</v>
      </c>
      <c r="M351" s="5">
        <v>43.650000000000006</v>
      </c>
      <c r="N351" t="s">
        <v>6218</v>
      </c>
      <c r="O351" t="s">
        <v>6221</v>
      </c>
      <c r="P351" t="s">
        <v>6191</v>
      </c>
    </row>
    <row r="352" spans="1:16" x14ac:dyDescent="0.35">
      <c r="A352" s="19" t="s">
        <v>2452</v>
      </c>
      <c r="B352" s="27">
        <v>43803</v>
      </c>
      <c r="C352" s="19" t="s">
        <v>2453</v>
      </c>
      <c r="D352" s="11" t="s">
        <v>6148</v>
      </c>
      <c r="E352" s="19">
        <v>6</v>
      </c>
      <c r="F352" s="19" t="s">
        <v>2454</v>
      </c>
      <c r="G352" s="19" t="s">
        <v>2455</v>
      </c>
      <c r="H352" s="11" t="s">
        <v>19</v>
      </c>
      <c r="I352" s="11" t="s">
        <v>6194</v>
      </c>
      <c r="J352" s="11" t="s">
        <v>6186</v>
      </c>
      <c r="K352" s="28">
        <v>2.5</v>
      </c>
      <c r="L352" s="29">
        <v>34.154999999999994</v>
      </c>
      <c r="M352" s="29">
        <v>204.92999999999995</v>
      </c>
      <c r="N352" s="11" t="s">
        <v>6217</v>
      </c>
      <c r="O352" s="11" t="s">
        <v>6222</v>
      </c>
      <c r="P352" s="11" t="s">
        <v>6191</v>
      </c>
    </row>
    <row r="353" spans="1:16" x14ac:dyDescent="0.35">
      <c r="A353" s="2" t="s">
        <v>2458</v>
      </c>
      <c r="B353" s="3">
        <v>44743</v>
      </c>
      <c r="C353" s="2" t="s">
        <v>2459</v>
      </c>
      <c r="D353" t="s">
        <v>6178</v>
      </c>
      <c r="E353" s="2">
        <v>4</v>
      </c>
      <c r="F353" s="2" t="s">
        <v>2460</v>
      </c>
      <c r="G353" s="2" t="s">
        <v>2461</v>
      </c>
      <c r="H353" t="s">
        <v>19</v>
      </c>
      <c r="I353" t="s">
        <v>6192</v>
      </c>
      <c r="J353" t="s">
        <v>6186</v>
      </c>
      <c r="K353" s="4">
        <v>0.2</v>
      </c>
      <c r="L353" s="5">
        <v>3.5849999999999995</v>
      </c>
      <c r="M353" s="5">
        <v>14.339999999999998</v>
      </c>
      <c r="N353" t="s">
        <v>6219</v>
      </c>
      <c r="O353" t="s">
        <v>6222</v>
      </c>
      <c r="P353" t="s">
        <v>6191</v>
      </c>
    </row>
    <row r="354" spans="1:16" x14ac:dyDescent="0.35">
      <c r="A354" s="19" t="s">
        <v>2464</v>
      </c>
      <c r="B354" s="27">
        <v>43592</v>
      </c>
      <c r="C354" s="19" t="s">
        <v>2465</v>
      </c>
      <c r="D354" s="11" t="s">
        <v>6158</v>
      </c>
      <c r="E354" s="19">
        <v>4</v>
      </c>
      <c r="F354" s="19" t="s">
        <v>2466</v>
      </c>
      <c r="G354" s="19" t="s">
        <v>2467</v>
      </c>
      <c r="H354" s="11" t="s">
        <v>19</v>
      </c>
      <c r="I354" s="11" t="s">
        <v>6193</v>
      </c>
      <c r="J354" s="11" t="s">
        <v>6187</v>
      </c>
      <c r="K354" s="28">
        <v>0.5</v>
      </c>
      <c r="L354" s="29">
        <v>5.97</v>
      </c>
      <c r="M354" s="29">
        <v>23.88</v>
      </c>
      <c r="N354" s="11" t="s">
        <v>6216</v>
      </c>
      <c r="O354" s="11" t="s">
        <v>6224</v>
      </c>
      <c r="P354" s="11" t="s">
        <v>6191</v>
      </c>
    </row>
    <row r="355" spans="1:16" x14ac:dyDescent="0.35">
      <c r="A355" s="2" t="s">
        <v>2470</v>
      </c>
      <c r="B355" s="3">
        <v>44066</v>
      </c>
      <c r="C355" s="2" t="s">
        <v>2471</v>
      </c>
      <c r="D355" t="s">
        <v>6155</v>
      </c>
      <c r="E355" s="2">
        <v>2</v>
      </c>
      <c r="F355" s="2" t="s">
        <v>2472</v>
      </c>
      <c r="G355" s="2" t="s">
        <v>2473</v>
      </c>
      <c r="H355" t="s">
        <v>19</v>
      </c>
      <c r="I355" t="s">
        <v>6193</v>
      </c>
      <c r="J355" t="s">
        <v>6188</v>
      </c>
      <c r="K355" s="4">
        <v>1</v>
      </c>
      <c r="L355" s="5">
        <v>11.25</v>
      </c>
      <c r="M355" s="5">
        <v>22.5</v>
      </c>
      <c r="N355" t="s">
        <v>6216</v>
      </c>
      <c r="O355" t="s">
        <v>6221</v>
      </c>
      <c r="P355" t="s">
        <v>6191</v>
      </c>
    </row>
    <row r="356" spans="1:16" x14ac:dyDescent="0.35">
      <c r="A356" s="19" t="s">
        <v>2476</v>
      </c>
      <c r="B356" s="27">
        <v>43984</v>
      </c>
      <c r="C356" s="19" t="s">
        <v>2331</v>
      </c>
      <c r="D356" s="11" t="s">
        <v>6144</v>
      </c>
      <c r="E356" s="19">
        <v>5</v>
      </c>
      <c r="F356" s="19" t="s">
        <v>2332</v>
      </c>
      <c r="G356" s="19" t="s">
        <v>6223</v>
      </c>
      <c r="H356" s="11" t="s">
        <v>19</v>
      </c>
      <c r="I356" s="11" t="s">
        <v>6194</v>
      </c>
      <c r="J356" s="11" t="s">
        <v>6187</v>
      </c>
      <c r="K356" s="28">
        <v>0.5</v>
      </c>
      <c r="L356" s="29">
        <v>7.29</v>
      </c>
      <c r="M356" s="29">
        <v>36.450000000000003</v>
      </c>
      <c r="N356" s="11" t="s">
        <v>6217</v>
      </c>
      <c r="O356" s="11" t="s">
        <v>6224</v>
      </c>
      <c r="P356" s="11" t="s">
        <v>6191</v>
      </c>
    </row>
    <row r="357" spans="1:16" x14ac:dyDescent="0.35">
      <c r="A357" s="2" t="s">
        <v>2482</v>
      </c>
      <c r="B357" s="3">
        <v>43860</v>
      </c>
      <c r="C357" s="2" t="s">
        <v>2483</v>
      </c>
      <c r="D357" t="s">
        <v>6157</v>
      </c>
      <c r="E357" s="2">
        <v>4</v>
      </c>
      <c r="F357" s="2" t="s">
        <v>2484</v>
      </c>
      <c r="G357" s="2" t="s">
        <v>6223</v>
      </c>
      <c r="H357" t="s">
        <v>19</v>
      </c>
      <c r="I357" t="s">
        <v>6193</v>
      </c>
      <c r="J357" t="s">
        <v>6188</v>
      </c>
      <c r="K357" s="4">
        <v>0.5</v>
      </c>
      <c r="L357" s="5">
        <v>6.75</v>
      </c>
      <c r="M357" s="5">
        <v>27</v>
      </c>
      <c r="N357" t="s">
        <v>6216</v>
      </c>
      <c r="O357" t="s">
        <v>6221</v>
      </c>
      <c r="P357" t="s">
        <v>6190</v>
      </c>
    </row>
    <row r="358" spans="1:16" x14ac:dyDescent="0.35">
      <c r="A358" s="19" t="s">
        <v>2487</v>
      </c>
      <c r="B358" s="27">
        <v>43876</v>
      </c>
      <c r="C358" s="19" t="s">
        <v>2488</v>
      </c>
      <c r="D358" s="11" t="s">
        <v>6175</v>
      </c>
      <c r="E358" s="19">
        <v>6</v>
      </c>
      <c r="F358" s="19" t="s">
        <v>2489</v>
      </c>
      <c r="G358" s="19" t="s">
        <v>2490</v>
      </c>
      <c r="H358" s="11" t="s">
        <v>19</v>
      </c>
      <c r="I358" s="11" t="s">
        <v>6193</v>
      </c>
      <c r="J358" s="11" t="s">
        <v>6188</v>
      </c>
      <c r="K358" s="28">
        <v>2.5</v>
      </c>
      <c r="L358" s="29">
        <v>25.874999999999996</v>
      </c>
      <c r="M358" s="29">
        <v>155.24999999999997</v>
      </c>
      <c r="N358" s="11" t="s">
        <v>6216</v>
      </c>
      <c r="O358" s="11" t="s">
        <v>6221</v>
      </c>
      <c r="P358" s="11" t="s">
        <v>6191</v>
      </c>
    </row>
    <row r="359" spans="1:16" x14ac:dyDescent="0.35">
      <c r="A359" s="2" t="s">
        <v>2492</v>
      </c>
      <c r="B359" s="3">
        <v>44358</v>
      </c>
      <c r="C359" s="2" t="s">
        <v>2493</v>
      </c>
      <c r="D359" t="s">
        <v>6168</v>
      </c>
      <c r="E359" s="2">
        <v>5</v>
      </c>
      <c r="F359" s="2" t="s">
        <v>2494</v>
      </c>
      <c r="G359" s="2" t="s">
        <v>2495</v>
      </c>
      <c r="H359" t="s">
        <v>19</v>
      </c>
      <c r="I359" t="s">
        <v>6193</v>
      </c>
      <c r="J359" t="s">
        <v>6187</v>
      </c>
      <c r="K359" s="4">
        <v>2.5</v>
      </c>
      <c r="L359" s="5">
        <v>22.884999999999998</v>
      </c>
      <c r="M359" s="5">
        <v>114.42499999999998</v>
      </c>
      <c r="N359" t="s">
        <v>6216</v>
      </c>
      <c r="O359" t="s">
        <v>6224</v>
      </c>
      <c r="P359" t="s">
        <v>6190</v>
      </c>
    </row>
    <row r="360" spans="1:16" x14ac:dyDescent="0.35">
      <c r="A360" s="19" t="s">
        <v>2498</v>
      </c>
      <c r="B360" s="27">
        <v>44631</v>
      </c>
      <c r="C360" s="19" t="s">
        <v>2499</v>
      </c>
      <c r="D360" s="11" t="s">
        <v>6143</v>
      </c>
      <c r="E360" s="19">
        <v>4</v>
      </c>
      <c r="F360" s="19" t="s">
        <v>2500</v>
      </c>
      <c r="G360" s="19" t="s">
        <v>2501</v>
      </c>
      <c r="H360" s="11" t="s">
        <v>19</v>
      </c>
      <c r="I360" s="11" t="s">
        <v>6195</v>
      </c>
      <c r="J360" s="11" t="s">
        <v>6187</v>
      </c>
      <c r="K360" s="28">
        <v>1</v>
      </c>
      <c r="L360" s="29">
        <v>12.95</v>
      </c>
      <c r="M360" s="29">
        <v>51.8</v>
      </c>
      <c r="N360" s="11" t="s">
        <v>6218</v>
      </c>
      <c r="O360" s="11" t="s">
        <v>6224</v>
      </c>
      <c r="P360" s="11" t="s">
        <v>6190</v>
      </c>
    </row>
    <row r="361" spans="1:16" x14ac:dyDescent="0.35">
      <c r="A361" s="2" t="s">
        <v>2504</v>
      </c>
      <c r="B361" s="3">
        <v>44448</v>
      </c>
      <c r="C361" s="2" t="s">
        <v>2505</v>
      </c>
      <c r="D361" t="s">
        <v>6175</v>
      </c>
      <c r="E361" s="2">
        <v>6</v>
      </c>
      <c r="F361" s="2" t="s">
        <v>2506</v>
      </c>
      <c r="G361" s="2" t="s">
        <v>6223</v>
      </c>
      <c r="H361" t="s">
        <v>19</v>
      </c>
      <c r="I361" t="s">
        <v>6193</v>
      </c>
      <c r="J361" t="s">
        <v>6188</v>
      </c>
      <c r="K361" s="4">
        <v>2.5</v>
      </c>
      <c r="L361" s="5">
        <v>25.874999999999996</v>
      </c>
      <c r="M361" s="5">
        <v>155.24999999999997</v>
      </c>
      <c r="N361" t="s">
        <v>6216</v>
      </c>
      <c r="O361" t="s">
        <v>6221</v>
      </c>
      <c r="P361" t="s">
        <v>6191</v>
      </c>
    </row>
    <row r="362" spans="1:16" x14ac:dyDescent="0.35">
      <c r="A362" s="19" t="s">
        <v>2509</v>
      </c>
      <c r="B362" s="27">
        <v>43599</v>
      </c>
      <c r="C362" s="19" t="s">
        <v>2510</v>
      </c>
      <c r="D362" s="11" t="s">
        <v>6182</v>
      </c>
      <c r="E362" s="19">
        <v>1</v>
      </c>
      <c r="F362" s="19" t="s">
        <v>2511</v>
      </c>
      <c r="G362" s="19" t="s">
        <v>2512</v>
      </c>
      <c r="H362" s="11" t="s">
        <v>19</v>
      </c>
      <c r="I362" s="11" t="s">
        <v>6193</v>
      </c>
      <c r="J362" s="11" t="s">
        <v>6186</v>
      </c>
      <c r="K362" s="28">
        <v>2.5</v>
      </c>
      <c r="L362" s="29">
        <v>29.784999999999997</v>
      </c>
      <c r="M362" s="29">
        <v>29.784999999999997</v>
      </c>
      <c r="N362" s="11" t="s">
        <v>6216</v>
      </c>
      <c r="O362" s="11" t="s">
        <v>6222</v>
      </c>
      <c r="P362" s="11" t="s">
        <v>6191</v>
      </c>
    </row>
    <row r="363" spans="1:16" x14ac:dyDescent="0.35">
      <c r="A363" s="2" t="s">
        <v>2515</v>
      </c>
      <c r="B363" s="3">
        <v>43563</v>
      </c>
      <c r="C363" s="2" t="s">
        <v>2516</v>
      </c>
      <c r="D363" t="s">
        <v>6178</v>
      </c>
      <c r="E363" s="2">
        <v>6</v>
      </c>
      <c r="F363" s="2" t="s">
        <v>2517</v>
      </c>
      <c r="G363" s="2" t="s">
        <v>2518</v>
      </c>
      <c r="H363" t="s">
        <v>28</v>
      </c>
      <c r="I363" t="s">
        <v>6192</v>
      </c>
      <c r="J363" t="s">
        <v>6186</v>
      </c>
      <c r="K363" s="4">
        <v>0.2</v>
      </c>
      <c r="L363" s="5">
        <v>3.5849999999999995</v>
      </c>
      <c r="M363" s="5">
        <v>21.509999999999998</v>
      </c>
      <c r="N363" t="s">
        <v>6219</v>
      </c>
      <c r="O363" t="s">
        <v>6222</v>
      </c>
      <c r="P363" t="s">
        <v>6191</v>
      </c>
    </row>
    <row r="364" spans="1:16" x14ac:dyDescent="0.35">
      <c r="A364" s="19" t="s">
        <v>2521</v>
      </c>
      <c r="B364" s="27">
        <v>44058</v>
      </c>
      <c r="C364" s="19" t="s">
        <v>2522</v>
      </c>
      <c r="D364" s="11" t="s">
        <v>6149</v>
      </c>
      <c r="E364" s="19">
        <v>2</v>
      </c>
      <c r="F364" s="19" t="s">
        <v>2523</v>
      </c>
      <c r="G364" s="19" t="s">
        <v>2524</v>
      </c>
      <c r="H364" s="11" t="s">
        <v>19</v>
      </c>
      <c r="I364" s="11" t="s">
        <v>6192</v>
      </c>
      <c r="J364" s="11" t="s">
        <v>6187</v>
      </c>
      <c r="K364" s="28">
        <v>2.5</v>
      </c>
      <c r="L364" s="29">
        <v>20.584999999999997</v>
      </c>
      <c r="M364" s="29">
        <v>41.169999999999995</v>
      </c>
      <c r="N364" s="11" t="s">
        <v>6219</v>
      </c>
      <c r="O364" s="11" t="s">
        <v>6224</v>
      </c>
      <c r="P364" s="11" t="s">
        <v>6191</v>
      </c>
    </row>
    <row r="365" spans="1:16" x14ac:dyDescent="0.35">
      <c r="A365" s="2" t="s">
        <v>2521</v>
      </c>
      <c r="B365" s="3">
        <v>44058</v>
      </c>
      <c r="C365" s="2" t="s">
        <v>2522</v>
      </c>
      <c r="D365" t="s">
        <v>6146</v>
      </c>
      <c r="E365" s="2">
        <v>1</v>
      </c>
      <c r="F365" s="2" t="s">
        <v>2523</v>
      </c>
      <c r="G365" s="2" t="s">
        <v>2524</v>
      </c>
      <c r="H365" t="s">
        <v>19</v>
      </c>
      <c r="I365" t="s">
        <v>6192</v>
      </c>
      <c r="J365" t="s">
        <v>6188</v>
      </c>
      <c r="K365" s="4">
        <v>0.5</v>
      </c>
      <c r="L365" s="5">
        <v>5.97</v>
      </c>
      <c r="M365" s="5">
        <v>5.97</v>
      </c>
      <c r="N365" t="s">
        <v>6219</v>
      </c>
      <c r="O365" t="s">
        <v>6221</v>
      </c>
      <c r="P365" t="s">
        <v>6191</v>
      </c>
    </row>
    <row r="366" spans="1:16" x14ac:dyDescent="0.35">
      <c r="A366" s="19" t="s">
        <v>2532</v>
      </c>
      <c r="B366" s="27">
        <v>44686</v>
      </c>
      <c r="C366" s="19" t="s">
        <v>2533</v>
      </c>
      <c r="D366" s="11" t="s">
        <v>6171</v>
      </c>
      <c r="E366" s="19">
        <v>5</v>
      </c>
      <c r="F366" s="19" t="s">
        <v>2534</v>
      </c>
      <c r="G366" s="19" t="s">
        <v>2535</v>
      </c>
      <c r="H366" s="11" t="s">
        <v>19</v>
      </c>
      <c r="I366" s="11" t="s">
        <v>6194</v>
      </c>
      <c r="J366" s="11" t="s">
        <v>6186</v>
      </c>
      <c r="K366" s="28">
        <v>1</v>
      </c>
      <c r="L366" s="29">
        <v>14.85</v>
      </c>
      <c r="M366" s="29">
        <v>74.25</v>
      </c>
      <c r="N366" s="11" t="s">
        <v>6217</v>
      </c>
      <c r="O366" s="11" t="s">
        <v>6222</v>
      </c>
      <c r="P366" s="11" t="s">
        <v>6190</v>
      </c>
    </row>
    <row r="367" spans="1:16" x14ac:dyDescent="0.35">
      <c r="A367" s="2" t="s">
        <v>2538</v>
      </c>
      <c r="B367" s="3">
        <v>44282</v>
      </c>
      <c r="C367" s="2" t="s">
        <v>2539</v>
      </c>
      <c r="D367" t="s">
        <v>6162</v>
      </c>
      <c r="E367" s="2">
        <v>6</v>
      </c>
      <c r="F367" s="2" t="s">
        <v>2540</v>
      </c>
      <c r="G367" s="2" t="s">
        <v>2541</v>
      </c>
      <c r="H367" t="s">
        <v>19</v>
      </c>
      <c r="I367" t="s">
        <v>6195</v>
      </c>
      <c r="J367" t="s">
        <v>6188</v>
      </c>
      <c r="K367" s="4">
        <v>1</v>
      </c>
      <c r="L367" s="5">
        <v>14.55</v>
      </c>
      <c r="M367" s="5">
        <v>87.300000000000011</v>
      </c>
      <c r="N367" t="s">
        <v>6218</v>
      </c>
      <c r="O367" t="s">
        <v>6221</v>
      </c>
      <c r="P367" t="s">
        <v>6191</v>
      </c>
    </row>
    <row r="368" spans="1:16" x14ac:dyDescent="0.35">
      <c r="A368" s="19" t="s">
        <v>2543</v>
      </c>
      <c r="B368" s="27">
        <v>43582</v>
      </c>
      <c r="C368" s="19" t="s">
        <v>2544</v>
      </c>
      <c r="D368" s="11" t="s">
        <v>6183</v>
      </c>
      <c r="E368" s="19">
        <v>6</v>
      </c>
      <c r="F368" s="19" t="s">
        <v>2545</v>
      </c>
      <c r="G368" s="19" t="s">
        <v>2546</v>
      </c>
      <c r="H368" s="11" t="s">
        <v>19</v>
      </c>
      <c r="I368" s="11" t="s">
        <v>6194</v>
      </c>
      <c r="J368" s="11" t="s">
        <v>6187</v>
      </c>
      <c r="K368" s="28">
        <v>1</v>
      </c>
      <c r="L368" s="29">
        <v>12.15</v>
      </c>
      <c r="M368" s="29">
        <v>72.900000000000006</v>
      </c>
      <c r="N368" s="11" t="s">
        <v>6217</v>
      </c>
      <c r="O368" s="11" t="s">
        <v>6224</v>
      </c>
      <c r="P368" s="11" t="s">
        <v>6190</v>
      </c>
    </row>
    <row r="369" spans="1:16" x14ac:dyDescent="0.35">
      <c r="A369" s="2" t="s">
        <v>2549</v>
      </c>
      <c r="B369" s="3">
        <v>44464</v>
      </c>
      <c r="C369" s="2" t="s">
        <v>2550</v>
      </c>
      <c r="D369" t="s">
        <v>6169</v>
      </c>
      <c r="E369" s="2">
        <v>1</v>
      </c>
      <c r="F369" s="2" t="s">
        <v>2551</v>
      </c>
      <c r="G369" s="2" t="s">
        <v>2552</v>
      </c>
      <c r="H369" t="s">
        <v>19</v>
      </c>
      <c r="I369" t="s">
        <v>6195</v>
      </c>
      <c r="J369" t="s">
        <v>6187</v>
      </c>
      <c r="K369" s="4">
        <v>0.5</v>
      </c>
      <c r="L369" s="5">
        <v>7.77</v>
      </c>
      <c r="M369" s="5">
        <v>7.77</v>
      </c>
      <c r="N369" t="s">
        <v>6218</v>
      </c>
      <c r="O369" t="s">
        <v>6224</v>
      </c>
      <c r="P369" t="s">
        <v>6191</v>
      </c>
    </row>
    <row r="370" spans="1:16" x14ac:dyDescent="0.35">
      <c r="A370" s="19" t="s">
        <v>2554</v>
      </c>
      <c r="B370" s="27">
        <v>43874</v>
      </c>
      <c r="C370" s="19" t="s">
        <v>2555</v>
      </c>
      <c r="D370" s="11" t="s">
        <v>6144</v>
      </c>
      <c r="E370" s="19">
        <v>6</v>
      </c>
      <c r="F370" s="19" t="s">
        <v>2556</v>
      </c>
      <c r="G370" s="19" t="s">
        <v>6223</v>
      </c>
      <c r="H370" s="11" t="s">
        <v>19</v>
      </c>
      <c r="I370" s="11" t="s">
        <v>6194</v>
      </c>
      <c r="J370" s="11" t="s">
        <v>6187</v>
      </c>
      <c r="K370" s="28">
        <v>0.5</v>
      </c>
      <c r="L370" s="29">
        <v>7.29</v>
      </c>
      <c r="M370" s="29">
        <v>43.74</v>
      </c>
      <c r="N370" s="11" t="s">
        <v>6217</v>
      </c>
      <c r="O370" s="11" t="s">
        <v>6224</v>
      </c>
      <c r="P370" s="11" t="s">
        <v>6191</v>
      </c>
    </row>
    <row r="371" spans="1:16" x14ac:dyDescent="0.35">
      <c r="A371" s="2" t="s">
        <v>2559</v>
      </c>
      <c r="B371" s="3">
        <v>44393</v>
      </c>
      <c r="C371" s="2" t="s">
        <v>2560</v>
      </c>
      <c r="D371" t="s">
        <v>6159</v>
      </c>
      <c r="E371" s="2">
        <v>2</v>
      </c>
      <c r="F371" s="2" t="s">
        <v>2561</v>
      </c>
      <c r="G371" s="2" t="s">
        <v>6223</v>
      </c>
      <c r="H371" t="s">
        <v>19</v>
      </c>
      <c r="I371" t="s">
        <v>6195</v>
      </c>
      <c r="J371" t="s">
        <v>6188</v>
      </c>
      <c r="K371" s="4">
        <v>0.2</v>
      </c>
      <c r="L371" s="5">
        <v>4.3650000000000002</v>
      </c>
      <c r="M371" s="5">
        <v>8.73</v>
      </c>
      <c r="N371" t="s">
        <v>6218</v>
      </c>
      <c r="O371" t="s">
        <v>6221</v>
      </c>
      <c r="P371" t="s">
        <v>6190</v>
      </c>
    </row>
    <row r="372" spans="1:16" x14ac:dyDescent="0.35">
      <c r="A372" s="19" t="s">
        <v>2563</v>
      </c>
      <c r="B372" s="27">
        <v>44692</v>
      </c>
      <c r="C372" s="19" t="s">
        <v>2564</v>
      </c>
      <c r="D372" s="11" t="s">
        <v>6166</v>
      </c>
      <c r="E372" s="19">
        <v>2</v>
      </c>
      <c r="F372" s="19" t="s">
        <v>2565</v>
      </c>
      <c r="G372" s="19" t="s">
        <v>2566</v>
      </c>
      <c r="H372" s="11" t="s">
        <v>19</v>
      </c>
      <c r="I372" s="11" t="s">
        <v>6194</v>
      </c>
      <c r="J372" s="11" t="s">
        <v>6188</v>
      </c>
      <c r="K372" s="28">
        <v>2.5</v>
      </c>
      <c r="L372" s="29">
        <v>31.624999999999996</v>
      </c>
      <c r="M372" s="29">
        <v>63.249999999999993</v>
      </c>
      <c r="N372" s="11" t="s">
        <v>6217</v>
      </c>
      <c r="O372" s="11" t="s">
        <v>6221</v>
      </c>
      <c r="P372" s="11" t="s">
        <v>6191</v>
      </c>
    </row>
    <row r="373" spans="1:16" x14ac:dyDescent="0.35">
      <c r="A373" s="2" t="s">
        <v>2569</v>
      </c>
      <c r="B373" s="3">
        <v>43500</v>
      </c>
      <c r="C373" s="2" t="s">
        <v>2570</v>
      </c>
      <c r="D373" t="s">
        <v>6176</v>
      </c>
      <c r="E373" s="2">
        <v>1</v>
      </c>
      <c r="F373" s="2" t="s">
        <v>2571</v>
      </c>
      <c r="G373" s="2" t="s">
        <v>6223</v>
      </c>
      <c r="H373" t="s">
        <v>19</v>
      </c>
      <c r="I373" t="s">
        <v>6194</v>
      </c>
      <c r="J373" t="s">
        <v>6186</v>
      </c>
      <c r="K373" s="4">
        <v>0.5</v>
      </c>
      <c r="L373" s="5">
        <v>8.91</v>
      </c>
      <c r="M373" s="5">
        <v>8.91</v>
      </c>
      <c r="N373" t="s">
        <v>6217</v>
      </c>
      <c r="O373" t="s">
        <v>6222</v>
      </c>
      <c r="P373" t="s">
        <v>6190</v>
      </c>
    </row>
    <row r="374" spans="1:16" x14ac:dyDescent="0.35">
      <c r="A374" s="19" t="s">
        <v>2573</v>
      </c>
      <c r="B374" s="27">
        <v>43501</v>
      </c>
      <c r="C374" s="19" t="s">
        <v>2574</v>
      </c>
      <c r="D374" s="11" t="s">
        <v>6183</v>
      </c>
      <c r="E374" s="19">
        <v>2</v>
      </c>
      <c r="F374" s="19" t="s">
        <v>2575</v>
      </c>
      <c r="G374" s="19" t="s">
        <v>2576</v>
      </c>
      <c r="H374" s="11" t="s">
        <v>19</v>
      </c>
      <c r="I374" s="11" t="s">
        <v>6194</v>
      </c>
      <c r="J374" s="11" t="s">
        <v>6187</v>
      </c>
      <c r="K374" s="28">
        <v>1</v>
      </c>
      <c r="L374" s="29">
        <v>12.15</v>
      </c>
      <c r="M374" s="29">
        <v>24.3</v>
      </c>
      <c r="N374" s="11" t="s">
        <v>6217</v>
      </c>
      <c r="O374" s="11" t="s">
        <v>6224</v>
      </c>
      <c r="P374" s="11" t="s">
        <v>6190</v>
      </c>
    </row>
    <row r="375" spans="1:16" x14ac:dyDescent="0.35">
      <c r="A375" s="2" t="s">
        <v>2579</v>
      </c>
      <c r="B375" s="3">
        <v>44705</v>
      </c>
      <c r="C375" s="2" t="s">
        <v>2580</v>
      </c>
      <c r="D375" t="s">
        <v>6180</v>
      </c>
      <c r="E375" s="2">
        <v>6</v>
      </c>
      <c r="F375" s="2" t="s">
        <v>2581</v>
      </c>
      <c r="G375" s="2" t="s">
        <v>2582</v>
      </c>
      <c r="H375" t="s">
        <v>19</v>
      </c>
      <c r="I375" t="s">
        <v>6193</v>
      </c>
      <c r="J375" t="s">
        <v>6186</v>
      </c>
      <c r="K375" s="4">
        <v>0.5</v>
      </c>
      <c r="L375" s="5">
        <v>7.77</v>
      </c>
      <c r="M375" s="5">
        <v>46.62</v>
      </c>
      <c r="N375" t="s">
        <v>6216</v>
      </c>
      <c r="O375" t="s">
        <v>6222</v>
      </c>
      <c r="P375" t="s">
        <v>6190</v>
      </c>
    </row>
    <row r="376" spans="1:16" x14ac:dyDescent="0.35">
      <c r="A376" s="19" t="s">
        <v>2585</v>
      </c>
      <c r="B376" s="27">
        <v>44108</v>
      </c>
      <c r="C376" s="19" t="s">
        <v>2586</v>
      </c>
      <c r="D376" s="11" t="s">
        <v>6173</v>
      </c>
      <c r="E376" s="19">
        <v>6</v>
      </c>
      <c r="F376" s="19" t="s">
        <v>2587</v>
      </c>
      <c r="G376" s="19" t="s">
        <v>2588</v>
      </c>
      <c r="H376" s="11" t="s">
        <v>19</v>
      </c>
      <c r="I376" s="11" t="s">
        <v>6192</v>
      </c>
      <c r="J376" s="11" t="s">
        <v>6186</v>
      </c>
      <c r="K376" s="28">
        <v>0.5</v>
      </c>
      <c r="L376" s="29">
        <v>7.169999999999999</v>
      </c>
      <c r="M376" s="29">
        <v>43.019999999999996</v>
      </c>
      <c r="N376" s="11" t="s">
        <v>6219</v>
      </c>
      <c r="O376" s="11" t="s">
        <v>6222</v>
      </c>
      <c r="P376" s="11" t="s">
        <v>6191</v>
      </c>
    </row>
    <row r="377" spans="1:16" x14ac:dyDescent="0.35">
      <c r="A377" s="2" t="s">
        <v>2591</v>
      </c>
      <c r="B377" s="3">
        <v>44742</v>
      </c>
      <c r="C377" s="2" t="s">
        <v>2592</v>
      </c>
      <c r="D377" t="s">
        <v>6158</v>
      </c>
      <c r="E377" s="2">
        <v>3</v>
      </c>
      <c r="F377" s="2" t="s">
        <v>2593</v>
      </c>
      <c r="G377" s="2" t="s">
        <v>6223</v>
      </c>
      <c r="H377" t="s">
        <v>318</v>
      </c>
      <c r="I377" t="s">
        <v>6193</v>
      </c>
      <c r="J377" t="s">
        <v>6187</v>
      </c>
      <c r="K377" s="4">
        <v>0.5</v>
      </c>
      <c r="L377" s="5">
        <v>5.97</v>
      </c>
      <c r="M377" s="5">
        <v>17.91</v>
      </c>
      <c r="N377" t="s">
        <v>6216</v>
      </c>
      <c r="O377" t="s">
        <v>6224</v>
      </c>
      <c r="P377" t="s">
        <v>6190</v>
      </c>
    </row>
    <row r="378" spans="1:16" x14ac:dyDescent="0.35">
      <c r="A378" s="19" t="s">
        <v>2597</v>
      </c>
      <c r="B378" s="27">
        <v>44125</v>
      </c>
      <c r="C378" s="19" t="s">
        <v>2598</v>
      </c>
      <c r="D378" s="11" t="s">
        <v>6161</v>
      </c>
      <c r="E378" s="19">
        <v>4</v>
      </c>
      <c r="F378" s="19" t="s">
        <v>2599</v>
      </c>
      <c r="G378" s="19" t="s">
        <v>2600</v>
      </c>
      <c r="H378" s="11" t="s">
        <v>19</v>
      </c>
      <c r="I378" s="11" t="s">
        <v>6195</v>
      </c>
      <c r="J378" s="11" t="s">
        <v>6186</v>
      </c>
      <c r="K378" s="28">
        <v>0.5</v>
      </c>
      <c r="L378" s="29">
        <v>9.51</v>
      </c>
      <c r="M378" s="29">
        <v>38.04</v>
      </c>
      <c r="N378" s="11" t="s">
        <v>6218</v>
      </c>
      <c r="O378" s="11" t="s">
        <v>6222</v>
      </c>
      <c r="P378" s="11" t="s">
        <v>6190</v>
      </c>
    </row>
    <row r="379" spans="1:16" x14ac:dyDescent="0.35">
      <c r="A379" s="2" t="s">
        <v>2603</v>
      </c>
      <c r="B379" s="3">
        <v>44120</v>
      </c>
      <c r="C379" s="2" t="s">
        <v>2604</v>
      </c>
      <c r="D379" t="s">
        <v>6152</v>
      </c>
      <c r="E379" s="2">
        <v>2</v>
      </c>
      <c r="F379" s="2" t="s">
        <v>2605</v>
      </c>
      <c r="G379" s="2" t="s">
        <v>2606</v>
      </c>
      <c r="H379" t="s">
        <v>19</v>
      </c>
      <c r="I379" t="s">
        <v>6193</v>
      </c>
      <c r="J379" t="s">
        <v>6188</v>
      </c>
      <c r="K379" s="4">
        <v>0.2</v>
      </c>
      <c r="L379" s="5">
        <v>3.375</v>
      </c>
      <c r="M379" s="5">
        <v>6.75</v>
      </c>
      <c r="N379" t="s">
        <v>6216</v>
      </c>
      <c r="O379" t="s">
        <v>6221</v>
      </c>
      <c r="P379" t="s">
        <v>6190</v>
      </c>
    </row>
    <row r="380" spans="1:16" x14ac:dyDescent="0.35">
      <c r="A380" s="19" t="s">
        <v>2609</v>
      </c>
      <c r="B380" s="27">
        <v>44097</v>
      </c>
      <c r="C380" s="19" t="s">
        <v>2610</v>
      </c>
      <c r="D380" s="11" t="s">
        <v>6146</v>
      </c>
      <c r="E380" s="19">
        <v>1</v>
      </c>
      <c r="F380" s="19" t="s">
        <v>2611</v>
      </c>
      <c r="G380" s="19" t="s">
        <v>2612</v>
      </c>
      <c r="H380" s="11" t="s">
        <v>19</v>
      </c>
      <c r="I380" s="11" t="s">
        <v>6192</v>
      </c>
      <c r="J380" s="11" t="s">
        <v>6188</v>
      </c>
      <c r="K380" s="28">
        <v>0.5</v>
      </c>
      <c r="L380" s="29">
        <v>5.97</v>
      </c>
      <c r="M380" s="29">
        <v>5.97</v>
      </c>
      <c r="N380" s="11" t="s">
        <v>6219</v>
      </c>
      <c r="O380" s="11" t="s">
        <v>6221</v>
      </c>
      <c r="P380" s="11" t="s">
        <v>6190</v>
      </c>
    </row>
    <row r="381" spans="1:16" x14ac:dyDescent="0.35">
      <c r="A381" s="2" t="s">
        <v>2615</v>
      </c>
      <c r="B381" s="3">
        <v>43532</v>
      </c>
      <c r="C381" s="2" t="s">
        <v>2616</v>
      </c>
      <c r="D381" t="s">
        <v>6163</v>
      </c>
      <c r="E381" s="2">
        <v>3</v>
      </c>
      <c r="F381" s="2" t="s">
        <v>2617</v>
      </c>
      <c r="G381" s="2" t="s">
        <v>2618</v>
      </c>
      <c r="H381" t="s">
        <v>318</v>
      </c>
      <c r="I381" t="s">
        <v>6192</v>
      </c>
      <c r="J381" t="s">
        <v>6187</v>
      </c>
      <c r="K381" s="4">
        <v>0.2</v>
      </c>
      <c r="L381" s="5">
        <v>2.6849999999999996</v>
      </c>
      <c r="M381" s="5">
        <v>8.0549999999999997</v>
      </c>
      <c r="N381" t="s">
        <v>6219</v>
      </c>
      <c r="O381" t="s">
        <v>6224</v>
      </c>
      <c r="P381" t="s">
        <v>6191</v>
      </c>
    </row>
    <row r="382" spans="1:16" x14ac:dyDescent="0.35">
      <c r="A382" s="19" t="s">
        <v>2621</v>
      </c>
      <c r="B382" s="27">
        <v>44377</v>
      </c>
      <c r="C382" s="19" t="s">
        <v>2622</v>
      </c>
      <c r="D382" s="11" t="s">
        <v>6180</v>
      </c>
      <c r="E382" s="19">
        <v>3</v>
      </c>
      <c r="F382" s="19" t="s">
        <v>2623</v>
      </c>
      <c r="G382" s="19" t="s">
        <v>2624</v>
      </c>
      <c r="H382" s="11" t="s">
        <v>318</v>
      </c>
      <c r="I382" s="11" t="s">
        <v>6193</v>
      </c>
      <c r="J382" s="11" t="s">
        <v>6186</v>
      </c>
      <c r="K382" s="28">
        <v>0.5</v>
      </c>
      <c r="L382" s="29">
        <v>7.77</v>
      </c>
      <c r="M382" s="29">
        <v>23.31</v>
      </c>
      <c r="N382" s="11" t="s">
        <v>6216</v>
      </c>
      <c r="O382" s="11" t="s">
        <v>6222</v>
      </c>
      <c r="P382" s="11" t="s">
        <v>6190</v>
      </c>
    </row>
    <row r="383" spans="1:16" x14ac:dyDescent="0.35">
      <c r="A383" s="2" t="s">
        <v>2627</v>
      </c>
      <c r="B383" s="3">
        <v>43690</v>
      </c>
      <c r="C383" s="2" t="s">
        <v>2628</v>
      </c>
      <c r="D383" t="s">
        <v>6173</v>
      </c>
      <c r="E383" s="2">
        <v>6</v>
      </c>
      <c r="F383" s="2" t="s">
        <v>2629</v>
      </c>
      <c r="G383" s="2" t="s">
        <v>2630</v>
      </c>
      <c r="H383" t="s">
        <v>28</v>
      </c>
      <c r="I383" t="s">
        <v>6192</v>
      </c>
      <c r="J383" t="s">
        <v>6186</v>
      </c>
      <c r="K383" s="4">
        <v>0.5</v>
      </c>
      <c r="L383" s="5">
        <v>7.169999999999999</v>
      </c>
      <c r="M383" s="5">
        <v>43.019999999999996</v>
      </c>
      <c r="N383" t="s">
        <v>6219</v>
      </c>
      <c r="O383" t="s">
        <v>6222</v>
      </c>
      <c r="P383" t="s">
        <v>6190</v>
      </c>
    </row>
    <row r="384" spans="1:16" x14ac:dyDescent="0.35">
      <c r="A384" s="19" t="s">
        <v>2632</v>
      </c>
      <c r="B384" s="27">
        <v>44249</v>
      </c>
      <c r="C384" s="19" t="s">
        <v>2331</v>
      </c>
      <c r="D384" s="11" t="s">
        <v>6169</v>
      </c>
      <c r="E384" s="19">
        <v>3</v>
      </c>
      <c r="F384" s="19" t="s">
        <v>2332</v>
      </c>
      <c r="G384" s="19" t="s">
        <v>6223</v>
      </c>
      <c r="H384" s="11" t="s">
        <v>19</v>
      </c>
      <c r="I384" s="11" t="s">
        <v>6195</v>
      </c>
      <c r="J384" s="11" t="s">
        <v>6187</v>
      </c>
      <c r="K384" s="28">
        <v>0.5</v>
      </c>
      <c r="L384" s="29">
        <v>7.77</v>
      </c>
      <c r="M384" s="29">
        <v>23.31</v>
      </c>
      <c r="N384" s="11" t="s">
        <v>6218</v>
      </c>
      <c r="O384" s="11" t="s">
        <v>6224</v>
      </c>
      <c r="P384" s="11" t="s">
        <v>6191</v>
      </c>
    </row>
    <row r="385" spans="1:16" x14ac:dyDescent="0.35">
      <c r="A385" s="2" t="s">
        <v>2638</v>
      </c>
      <c r="B385" s="3">
        <v>44646</v>
      </c>
      <c r="C385" s="2" t="s">
        <v>2639</v>
      </c>
      <c r="D385" t="s">
        <v>6154</v>
      </c>
      <c r="E385" s="2">
        <v>5</v>
      </c>
      <c r="F385" s="2" t="s">
        <v>2640</v>
      </c>
      <c r="G385" s="2" t="s">
        <v>2641</v>
      </c>
      <c r="H385" t="s">
        <v>19</v>
      </c>
      <c r="I385" t="s">
        <v>6193</v>
      </c>
      <c r="J385" t="s">
        <v>6187</v>
      </c>
      <c r="K385" s="4">
        <v>0.2</v>
      </c>
      <c r="L385" s="5">
        <v>2.9849999999999999</v>
      </c>
      <c r="M385" s="5">
        <v>14.924999999999999</v>
      </c>
      <c r="N385" t="s">
        <v>6216</v>
      </c>
      <c r="O385" t="s">
        <v>6224</v>
      </c>
      <c r="P385" t="s">
        <v>6190</v>
      </c>
    </row>
    <row r="386" spans="1:16" x14ac:dyDescent="0.35">
      <c r="A386" s="19" t="s">
        <v>2644</v>
      </c>
      <c r="B386" s="27">
        <v>43840</v>
      </c>
      <c r="C386" s="19" t="s">
        <v>2645</v>
      </c>
      <c r="D386" s="11" t="s">
        <v>6144</v>
      </c>
      <c r="E386" s="19">
        <v>3</v>
      </c>
      <c r="F386" s="19" t="s">
        <v>2646</v>
      </c>
      <c r="G386" s="19" t="s">
        <v>2647</v>
      </c>
      <c r="H386" s="11" t="s">
        <v>19</v>
      </c>
      <c r="I386" s="11" t="s">
        <v>6194</v>
      </c>
      <c r="J386" s="11" t="s">
        <v>6187</v>
      </c>
      <c r="K386" s="28">
        <v>0.5</v>
      </c>
      <c r="L386" s="29">
        <v>7.29</v>
      </c>
      <c r="M386" s="29">
        <v>21.87</v>
      </c>
      <c r="N386" s="11" t="s">
        <v>6217</v>
      </c>
      <c r="O386" s="11" t="s">
        <v>6224</v>
      </c>
      <c r="P386" s="11" t="s">
        <v>6191</v>
      </c>
    </row>
    <row r="387" spans="1:16" x14ac:dyDescent="0.35">
      <c r="A387" s="2" t="s">
        <v>2650</v>
      </c>
      <c r="B387" s="3">
        <v>43586</v>
      </c>
      <c r="C387" s="2" t="s">
        <v>2651</v>
      </c>
      <c r="D387" t="s">
        <v>6176</v>
      </c>
      <c r="E387" s="2">
        <v>6</v>
      </c>
      <c r="F387" s="2" t="s">
        <v>2652</v>
      </c>
      <c r="G387" s="2" t="s">
        <v>6223</v>
      </c>
      <c r="H387" t="s">
        <v>19</v>
      </c>
      <c r="I387" t="s">
        <v>6194</v>
      </c>
      <c r="J387" t="s">
        <v>6186</v>
      </c>
      <c r="K387" s="4">
        <v>0.5</v>
      </c>
      <c r="L387" s="5">
        <v>8.91</v>
      </c>
      <c r="M387" s="5">
        <v>53.46</v>
      </c>
      <c r="N387" t="s">
        <v>6217</v>
      </c>
      <c r="O387" t="s">
        <v>6222</v>
      </c>
      <c r="P387" t="s">
        <v>6190</v>
      </c>
    </row>
    <row r="388" spans="1:16" x14ac:dyDescent="0.35">
      <c r="A388" s="19" t="s">
        <v>2655</v>
      </c>
      <c r="B388" s="27">
        <v>43870</v>
      </c>
      <c r="C388" s="19" t="s">
        <v>2656</v>
      </c>
      <c r="D388" s="11" t="s">
        <v>6182</v>
      </c>
      <c r="E388" s="19">
        <v>4</v>
      </c>
      <c r="F388" s="19" t="s">
        <v>2657</v>
      </c>
      <c r="G388" s="19" t="s">
        <v>6223</v>
      </c>
      <c r="H388" s="11" t="s">
        <v>19</v>
      </c>
      <c r="I388" s="11" t="s">
        <v>6193</v>
      </c>
      <c r="J388" s="11" t="s">
        <v>6186</v>
      </c>
      <c r="K388" s="28">
        <v>2.5</v>
      </c>
      <c r="L388" s="29">
        <v>29.784999999999997</v>
      </c>
      <c r="M388" s="29">
        <v>119.13999999999999</v>
      </c>
      <c r="N388" s="11" t="s">
        <v>6216</v>
      </c>
      <c r="O388" s="11" t="s">
        <v>6222</v>
      </c>
      <c r="P388" s="11" t="s">
        <v>6191</v>
      </c>
    </row>
    <row r="389" spans="1:16" x14ac:dyDescent="0.35">
      <c r="A389" s="2" t="s">
        <v>2660</v>
      </c>
      <c r="B389" s="3">
        <v>44559</v>
      </c>
      <c r="C389" s="2" t="s">
        <v>2661</v>
      </c>
      <c r="D389" t="s">
        <v>6160</v>
      </c>
      <c r="E389" s="2">
        <v>5</v>
      </c>
      <c r="F389" s="2" t="s">
        <v>2662</v>
      </c>
      <c r="G389" s="2" t="s">
        <v>2663</v>
      </c>
      <c r="H389" t="s">
        <v>19</v>
      </c>
      <c r="I389" t="s">
        <v>6195</v>
      </c>
      <c r="J389" t="s">
        <v>6188</v>
      </c>
      <c r="K389" s="4">
        <v>0.5</v>
      </c>
      <c r="L389" s="5">
        <v>8.73</v>
      </c>
      <c r="M389" s="5">
        <v>43.650000000000006</v>
      </c>
      <c r="N389" t="s">
        <v>6218</v>
      </c>
      <c r="O389" t="s">
        <v>6221</v>
      </c>
      <c r="P389" t="s">
        <v>6190</v>
      </c>
    </row>
    <row r="390" spans="1:16" x14ac:dyDescent="0.35">
      <c r="A390" s="19" t="s">
        <v>2666</v>
      </c>
      <c r="B390" s="27">
        <v>44083</v>
      </c>
      <c r="C390" s="19" t="s">
        <v>2667</v>
      </c>
      <c r="D390" s="11" t="s">
        <v>6154</v>
      </c>
      <c r="E390" s="19">
        <v>6</v>
      </c>
      <c r="F390" s="19" t="s">
        <v>2668</v>
      </c>
      <c r="G390" s="19" t="s">
        <v>6223</v>
      </c>
      <c r="H390" s="11" t="s">
        <v>19</v>
      </c>
      <c r="I390" s="11" t="s">
        <v>6193</v>
      </c>
      <c r="J390" s="11" t="s">
        <v>6187</v>
      </c>
      <c r="K390" s="28">
        <v>0.2</v>
      </c>
      <c r="L390" s="29">
        <v>2.9849999999999999</v>
      </c>
      <c r="M390" s="29">
        <v>17.91</v>
      </c>
      <c r="N390" s="11" t="s">
        <v>6216</v>
      </c>
      <c r="O390" s="11" t="s">
        <v>6224</v>
      </c>
      <c r="P390" s="11" t="s">
        <v>6190</v>
      </c>
    </row>
    <row r="391" spans="1:16" x14ac:dyDescent="0.35">
      <c r="A391" s="2" t="s">
        <v>2671</v>
      </c>
      <c r="B391" s="3">
        <v>44455</v>
      </c>
      <c r="C391" s="2" t="s">
        <v>2672</v>
      </c>
      <c r="D391" t="s">
        <v>6171</v>
      </c>
      <c r="E391" s="2">
        <v>5</v>
      </c>
      <c r="F391" s="2" t="s">
        <v>2673</v>
      </c>
      <c r="G391" s="2" t="s">
        <v>2674</v>
      </c>
      <c r="H391" t="s">
        <v>19</v>
      </c>
      <c r="I391" t="s">
        <v>6194</v>
      </c>
      <c r="J391" t="s">
        <v>6186</v>
      </c>
      <c r="K391" s="4">
        <v>1</v>
      </c>
      <c r="L391" s="5">
        <v>14.85</v>
      </c>
      <c r="M391" s="5">
        <v>74.25</v>
      </c>
      <c r="N391" t="s">
        <v>6217</v>
      </c>
      <c r="O391" t="s">
        <v>6222</v>
      </c>
      <c r="P391" t="s">
        <v>6190</v>
      </c>
    </row>
    <row r="392" spans="1:16" x14ac:dyDescent="0.35">
      <c r="A392" s="19" t="s">
        <v>2677</v>
      </c>
      <c r="B392" s="27">
        <v>44130</v>
      </c>
      <c r="C392" s="19" t="s">
        <v>2678</v>
      </c>
      <c r="D392" s="11" t="s">
        <v>6150</v>
      </c>
      <c r="E392" s="19">
        <v>3</v>
      </c>
      <c r="F392" s="19" t="s">
        <v>2679</v>
      </c>
      <c r="G392" s="19" t="s">
        <v>2680</v>
      </c>
      <c r="H392" s="11" t="s">
        <v>19</v>
      </c>
      <c r="I392" s="11" t="s">
        <v>6195</v>
      </c>
      <c r="J392" s="11" t="s">
        <v>6187</v>
      </c>
      <c r="K392" s="28">
        <v>0.2</v>
      </c>
      <c r="L392" s="29">
        <v>3.8849999999999998</v>
      </c>
      <c r="M392" s="29">
        <v>11.654999999999999</v>
      </c>
      <c r="N392" s="11" t="s">
        <v>6218</v>
      </c>
      <c r="O392" s="11" t="s">
        <v>6224</v>
      </c>
      <c r="P392" s="11" t="s">
        <v>6190</v>
      </c>
    </row>
    <row r="393" spans="1:16" x14ac:dyDescent="0.35">
      <c r="A393" s="2" t="s">
        <v>2683</v>
      </c>
      <c r="B393" s="3">
        <v>43536</v>
      </c>
      <c r="C393" s="2" t="s">
        <v>2684</v>
      </c>
      <c r="D393" t="s">
        <v>6169</v>
      </c>
      <c r="E393" s="2">
        <v>3</v>
      </c>
      <c r="F393" s="2" t="s">
        <v>2685</v>
      </c>
      <c r="G393" s="2" t="s">
        <v>2686</v>
      </c>
      <c r="H393" t="s">
        <v>19</v>
      </c>
      <c r="I393" t="s">
        <v>6195</v>
      </c>
      <c r="J393" t="s">
        <v>6187</v>
      </c>
      <c r="K393" s="4">
        <v>0.5</v>
      </c>
      <c r="L393" s="5">
        <v>7.77</v>
      </c>
      <c r="M393" s="5">
        <v>23.31</v>
      </c>
      <c r="N393" t="s">
        <v>6218</v>
      </c>
      <c r="O393" t="s">
        <v>6224</v>
      </c>
      <c r="P393" t="s">
        <v>6190</v>
      </c>
    </row>
    <row r="394" spans="1:16" x14ac:dyDescent="0.35">
      <c r="A394" s="19" t="s">
        <v>2689</v>
      </c>
      <c r="B394" s="27">
        <v>44245</v>
      </c>
      <c r="C394" s="19" t="s">
        <v>2690</v>
      </c>
      <c r="D394" s="11" t="s">
        <v>6144</v>
      </c>
      <c r="E394" s="19">
        <v>2</v>
      </c>
      <c r="F394" s="19" t="s">
        <v>2691</v>
      </c>
      <c r="G394" s="19" t="s">
        <v>2692</v>
      </c>
      <c r="H394" s="11" t="s">
        <v>19</v>
      </c>
      <c r="I394" s="11" t="s">
        <v>6194</v>
      </c>
      <c r="J394" s="11" t="s">
        <v>6187</v>
      </c>
      <c r="K394" s="28">
        <v>0.5</v>
      </c>
      <c r="L394" s="29">
        <v>7.29</v>
      </c>
      <c r="M394" s="29">
        <v>14.58</v>
      </c>
      <c r="N394" s="11" t="s">
        <v>6217</v>
      </c>
      <c r="O394" s="11" t="s">
        <v>6224</v>
      </c>
      <c r="P394" s="11" t="s">
        <v>6190</v>
      </c>
    </row>
    <row r="395" spans="1:16" x14ac:dyDescent="0.35">
      <c r="A395" s="2" t="s">
        <v>2694</v>
      </c>
      <c r="B395" s="3">
        <v>44133</v>
      </c>
      <c r="C395" s="2" t="s">
        <v>2695</v>
      </c>
      <c r="D395" t="s">
        <v>6157</v>
      </c>
      <c r="E395" s="2">
        <v>2</v>
      </c>
      <c r="F395" s="2" t="s">
        <v>2696</v>
      </c>
      <c r="G395" s="2" t="s">
        <v>2697</v>
      </c>
      <c r="H395" t="s">
        <v>19</v>
      </c>
      <c r="I395" t="s">
        <v>6193</v>
      </c>
      <c r="J395" t="s">
        <v>6188</v>
      </c>
      <c r="K395" s="4">
        <v>0.5</v>
      </c>
      <c r="L395" s="5">
        <v>6.75</v>
      </c>
      <c r="M395" s="5">
        <v>13.5</v>
      </c>
      <c r="N395" t="s">
        <v>6216</v>
      </c>
      <c r="O395" t="s">
        <v>6221</v>
      </c>
      <c r="P395" t="s">
        <v>6191</v>
      </c>
    </row>
    <row r="396" spans="1:16" x14ac:dyDescent="0.35">
      <c r="A396" s="19" t="s">
        <v>2699</v>
      </c>
      <c r="B396" s="27">
        <v>44445</v>
      </c>
      <c r="C396" s="19" t="s">
        <v>2700</v>
      </c>
      <c r="D396" s="11" t="s">
        <v>6171</v>
      </c>
      <c r="E396" s="19">
        <v>6</v>
      </c>
      <c r="F396" s="19" t="s">
        <v>2701</v>
      </c>
      <c r="G396" s="19" t="s">
        <v>2702</v>
      </c>
      <c r="H396" s="11" t="s">
        <v>19</v>
      </c>
      <c r="I396" s="11" t="s">
        <v>6194</v>
      </c>
      <c r="J396" s="11" t="s">
        <v>6186</v>
      </c>
      <c r="K396" s="28">
        <v>1</v>
      </c>
      <c r="L396" s="29">
        <v>14.85</v>
      </c>
      <c r="M396" s="29">
        <v>89.1</v>
      </c>
      <c r="N396" s="11" t="s">
        <v>6217</v>
      </c>
      <c r="O396" s="11" t="s">
        <v>6222</v>
      </c>
      <c r="P396" s="11" t="s">
        <v>6191</v>
      </c>
    </row>
    <row r="397" spans="1:16" x14ac:dyDescent="0.35">
      <c r="A397" s="2" t="s">
        <v>2699</v>
      </c>
      <c r="B397" s="3">
        <v>44445</v>
      </c>
      <c r="C397" s="2" t="s">
        <v>2700</v>
      </c>
      <c r="D397" t="s">
        <v>6167</v>
      </c>
      <c r="E397" s="2">
        <v>1</v>
      </c>
      <c r="F397" s="2" t="s">
        <v>2701</v>
      </c>
      <c r="G397" s="2" t="s">
        <v>2702</v>
      </c>
      <c r="H397" t="s">
        <v>19</v>
      </c>
      <c r="I397" t="s">
        <v>6193</v>
      </c>
      <c r="J397" t="s">
        <v>6186</v>
      </c>
      <c r="K397" s="4">
        <v>0.2</v>
      </c>
      <c r="L397" s="5">
        <v>3.8849999999999998</v>
      </c>
      <c r="M397" s="5">
        <v>3.8849999999999998</v>
      </c>
      <c r="N397" t="s">
        <v>6216</v>
      </c>
      <c r="O397" t="s">
        <v>6222</v>
      </c>
      <c r="P397" t="s">
        <v>6191</v>
      </c>
    </row>
    <row r="398" spans="1:16" x14ac:dyDescent="0.35">
      <c r="A398" s="19" t="s">
        <v>2710</v>
      </c>
      <c r="B398" s="27">
        <v>44083</v>
      </c>
      <c r="C398" s="19" t="s">
        <v>2711</v>
      </c>
      <c r="D398" s="11" t="s">
        <v>6142</v>
      </c>
      <c r="E398" s="19">
        <v>4</v>
      </c>
      <c r="F398" s="19" t="s">
        <v>2712</v>
      </c>
      <c r="G398" s="19" t="s">
        <v>2713</v>
      </c>
      <c r="H398" s="11" t="s">
        <v>19</v>
      </c>
      <c r="I398" s="11" t="s">
        <v>6192</v>
      </c>
      <c r="J398" s="11" t="s">
        <v>6186</v>
      </c>
      <c r="K398" s="28">
        <v>2.5</v>
      </c>
      <c r="L398" s="29">
        <v>27.484999999999996</v>
      </c>
      <c r="M398" s="29">
        <v>109.93999999999998</v>
      </c>
      <c r="N398" s="11" t="s">
        <v>6219</v>
      </c>
      <c r="O398" s="11" t="s">
        <v>6222</v>
      </c>
      <c r="P398" s="11" t="s">
        <v>6191</v>
      </c>
    </row>
    <row r="399" spans="1:16" x14ac:dyDescent="0.35">
      <c r="A399" s="2" t="s">
        <v>2716</v>
      </c>
      <c r="B399" s="3">
        <v>44465</v>
      </c>
      <c r="C399" s="2" t="s">
        <v>2717</v>
      </c>
      <c r="D399" t="s">
        <v>6169</v>
      </c>
      <c r="E399" s="2">
        <v>6</v>
      </c>
      <c r="F399" s="2" t="s">
        <v>2718</v>
      </c>
      <c r="G399" s="2" t="s">
        <v>2719</v>
      </c>
      <c r="H399" t="s">
        <v>19</v>
      </c>
      <c r="I399" t="s">
        <v>6195</v>
      </c>
      <c r="J399" t="s">
        <v>6187</v>
      </c>
      <c r="K399" s="4">
        <v>0.5</v>
      </c>
      <c r="L399" s="5">
        <v>7.77</v>
      </c>
      <c r="M399" s="5">
        <v>46.62</v>
      </c>
      <c r="N399" t="s">
        <v>6218</v>
      </c>
      <c r="O399" t="s">
        <v>6224</v>
      </c>
      <c r="P399" t="s">
        <v>6190</v>
      </c>
    </row>
    <row r="400" spans="1:16" x14ac:dyDescent="0.35">
      <c r="A400" s="19" t="s">
        <v>2721</v>
      </c>
      <c r="B400" s="27">
        <v>44140</v>
      </c>
      <c r="C400" s="19" t="s">
        <v>2722</v>
      </c>
      <c r="D400" s="11" t="s">
        <v>6180</v>
      </c>
      <c r="E400" s="19">
        <v>5</v>
      </c>
      <c r="F400" s="19" t="s">
        <v>2723</v>
      </c>
      <c r="G400" s="19" t="s">
        <v>2724</v>
      </c>
      <c r="H400" s="11" t="s">
        <v>19</v>
      </c>
      <c r="I400" s="11" t="s">
        <v>6193</v>
      </c>
      <c r="J400" s="11" t="s">
        <v>6186</v>
      </c>
      <c r="K400" s="28">
        <v>0.5</v>
      </c>
      <c r="L400" s="29">
        <v>7.77</v>
      </c>
      <c r="M400" s="29">
        <v>38.849999999999994</v>
      </c>
      <c r="N400" s="11" t="s">
        <v>6216</v>
      </c>
      <c r="O400" s="11" t="s">
        <v>6222</v>
      </c>
      <c r="P400" s="11" t="s">
        <v>6191</v>
      </c>
    </row>
    <row r="401" spans="1:16" x14ac:dyDescent="0.35">
      <c r="A401" s="2" t="s">
        <v>2727</v>
      </c>
      <c r="B401" s="3">
        <v>43720</v>
      </c>
      <c r="C401" s="2" t="s">
        <v>2728</v>
      </c>
      <c r="D401" t="s">
        <v>6169</v>
      </c>
      <c r="E401" s="2">
        <v>4</v>
      </c>
      <c r="F401" s="2" t="s">
        <v>2729</v>
      </c>
      <c r="G401" s="2" t="s">
        <v>2730</v>
      </c>
      <c r="H401" t="s">
        <v>19</v>
      </c>
      <c r="I401" t="s">
        <v>6195</v>
      </c>
      <c r="J401" t="s">
        <v>6187</v>
      </c>
      <c r="K401" s="4">
        <v>0.5</v>
      </c>
      <c r="L401" s="5">
        <v>7.77</v>
      </c>
      <c r="M401" s="5">
        <v>31.08</v>
      </c>
      <c r="N401" t="s">
        <v>6218</v>
      </c>
      <c r="O401" t="s">
        <v>6224</v>
      </c>
      <c r="P401" t="s">
        <v>6190</v>
      </c>
    </row>
    <row r="402" spans="1:16" x14ac:dyDescent="0.35">
      <c r="A402" s="19" t="s">
        <v>2733</v>
      </c>
      <c r="B402" s="27">
        <v>43677</v>
      </c>
      <c r="C402" s="19" t="s">
        <v>2734</v>
      </c>
      <c r="D402" s="11" t="s">
        <v>6154</v>
      </c>
      <c r="E402" s="19">
        <v>6</v>
      </c>
      <c r="F402" s="19" t="s">
        <v>2735</v>
      </c>
      <c r="G402" s="19" t="s">
        <v>2736</v>
      </c>
      <c r="H402" s="11" t="s">
        <v>19</v>
      </c>
      <c r="I402" s="11" t="s">
        <v>6193</v>
      </c>
      <c r="J402" s="11" t="s">
        <v>6187</v>
      </c>
      <c r="K402" s="28">
        <v>0.2</v>
      </c>
      <c r="L402" s="29">
        <v>2.9849999999999999</v>
      </c>
      <c r="M402" s="29">
        <v>17.91</v>
      </c>
      <c r="N402" s="11" t="s">
        <v>6216</v>
      </c>
      <c r="O402" s="11" t="s">
        <v>6224</v>
      </c>
      <c r="P402" s="11" t="s">
        <v>6190</v>
      </c>
    </row>
    <row r="403" spans="1:16" x14ac:dyDescent="0.35">
      <c r="A403" s="2" t="s">
        <v>2739</v>
      </c>
      <c r="B403" s="3">
        <v>43539</v>
      </c>
      <c r="C403" s="2" t="s">
        <v>2740</v>
      </c>
      <c r="D403" t="s">
        <v>6185</v>
      </c>
      <c r="E403" s="2">
        <v>6</v>
      </c>
      <c r="F403" s="2" t="s">
        <v>2741</v>
      </c>
      <c r="G403" s="2" t="s">
        <v>2742</v>
      </c>
      <c r="H403" t="s">
        <v>28</v>
      </c>
      <c r="I403" t="s">
        <v>6194</v>
      </c>
      <c r="J403" t="s">
        <v>6187</v>
      </c>
      <c r="K403" s="4">
        <v>2.5</v>
      </c>
      <c r="L403" s="5">
        <v>27.945</v>
      </c>
      <c r="M403" s="5">
        <v>167.67000000000002</v>
      </c>
      <c r="N403" t="s">
        <v>6217</v>
      </c>
      <c r="O403" t="s">
        <v>6224</v>
      </c>
      <c r="P403" t="s">
        <v>6191</v>
      </c>
    </row>
    <row r="404" spans="1:16" x14ac:dyDescent="0.35">
      <c r="A404" s="19" t="s">
        <v>2745</v>
      </c>
      <c r="B404" s="27">
        <v>44332</v>
      </c>
      <c r="C404" s="19" t="s">
        <v>2746</v>
      </c>
      <c r="D404" s="11" t="s">
        <v>6170</v>
      </c>
      <c r="E404" s="19">
        <v>4</v>
      </c>
      <c r="F404" s="19" t="s">
        <v>2747</v>
      </c>
      <c r="G404" s="19" t="s">
        <v>2748</v>
      </c>
      <c r="H404" s="11" t="s">
        <v>19</v>
      </c>
      <c r="I404" s="11" t="s">
        <v>6195</v>
      </c>
      <c r="J404" s="11" t="s">
        <v>6186</v>
      </c>
      <c r="K404" s="28">
        <v>1</v>
      </c>
      <c r="L404" s="29">
        <v>15.85</v>
      </c>
      <c r="M404" s="29">
        <v>63.4</v>
      </c>
      <c r="N404" s="11" t="s">
        <v>6218</v>
      </c>
      <c r="O404" s="11" t="s">
        <v>6222</v>
      </c>
      <c r="P404" s="11" t="s">
        <v>6191</v>
      </c>
    </row>
    <row r="405" spans="1:16" x14ac:dyDescent="0.35">
      <c r="A405" s="2" t="s">
        <v>2751</v>
      </c>
      <c r="B405" s="3">
        <v>43591</v>
      </c>
      <c r="C405" s="2" t="s">
        <v>2752</v>
      </c>
      <c r="D405" t="s">
        <v>6159</v>
      </c>
      <c r="E405" s="2">
        <v>2</v>
      </c>
      <c r="F405" s="2" t="s">
        <v>2753</v>
      </c>
      <c r="G405" s="2" t="s">
        <v>2754</v>
      </c>
      <c r="H405" t="s">
        <v>19</v>
      </c>
      <c r="I405" t="s">
        <v>6195</v>
      </c>
      <c r="J405" t="s">
        <v>6188</v>
      </c>
      <c r="K405" s="4">
        <v>0.2</v>
      </c>
      <c r="L405" s="5">
        <v>4.3650000000000002</v>
      </c>
      <c r="M405" s="5">
        <v>8.73</v>
      </c>
      <c r="N405" t="s">
        <v>6218</v>
      </c>
      <c r="O405" t="s">
        <v>6221</v>
      </c>
      <c r="P405" t="s">
        <v>6190</v>
      </c>
    </row>
    <row r="406" spans="1:16" x14ac:dyDescent="0.35">
      <c r="A406" s="19" t="s">
        <v>2757</v>
      </c>
      <c r="B406" s="27">
        <v>43502</v>
      </c>
      <c r="C406" s="19" t="s">
        <v>2758</v>
      </c>
      <c r="D406" s="11" t="s">
        <v>6177</v>
      </c>
      <c r="E406" s="19">
        <v>3</v>
      </c>
      <c r="F406" s="19" t="s">
        <v>2759</v>
      </c>
      <c r="G406" s="19" t="s">
        <v>2760</v>
      </c>
      <c r="H406" s="11" t="s">
        <v>19</v>
      </c>
      <c r="I406" s="11" t="s">
        <v>6192</v>
      </c>
      <c r="J406" s="11" t="s">
        <v>6187</v>
      </c>
      <c r="K406" s="28">
        <v>1</v>
      </c>
      <c r="L406" s="29">
        <v>8.9499999999999993</v>
      </c>
      <c r="M406" s="29">
        <v>26.849999999999998</v>
      </c>
      <c r="N406" s="11" t="s">
        <v>6219</v>
      </c>
      <c r="O406" s="11" t="s">
        <v>6224</v>
      </c>
      <c r="P406" s="11" t="s">
        <v>6190</v>
      </c>
    </row>
    <row r="407" spans="1:16" x14ac:dyDescent="0.35">
      <c r="A407" s="2" t="s">
        <v>2763</v>
      </c>
      <c r="B407" s="3">
        <v>44295</v>
      </c>
      <c r="C407" s="2" t="s">
        <v>2764</v>
      </c>
      <c r="D407" t="s">
        <v>6145</v>
      </c>
      <c r="E407" s="2">
        <v>2</v>
      </c>
      <c r="F407" s="2" t="s">
        <v>2765</v>
      </c>
      <c r="G407" s="2" t="s">
        <v>2766</v>
      </c>
      <c r="H407" t="s">
        <v>19</v>
      </c>
      <c r="I407" t="s">
        <v>6195</v>
      </c>
      <c r="J407" t="s">
        <v>6186</v>
      </c>
      <c r="K407" s="4">
        <v>0.2</v>
      </c>
      <c r="L407" s="5">
        <v>4.7549999999999999</v>
      </c>
      <c r="M407" s="5">
        <v>9.51</v>
      </c>
      <c r="N407" t="s">
        <v>6218</v>
      </c>
      <c r="O407" t="s">
        <v>6222</v>
      </c>
      <c r="P407" t="s">
        <v>6191</v>
      </c>
    </row>
    <row r="408" spans="1:16" x14ac:dyDescent="0.35">
      <c r="A408" s="19" t="s">
        <v>2769</v>
      </c>
      <c r="B408" s="27">
        <v>43971</v>
      </c>
      <c r="C408" s="19" t="s">
        <v>2770</v>
      </c>
      <c r="D408" s="11" t="s">
        <v>6147</v>
      </c>
      <c r="E408" s="19">
        <v>4</v>
      </c>
      <c r="F408" s="19" t="s">
        <v>2771</v>
      </c>
      <c r="G408" s="19" t="s">
        <v>2772</v>
      </c>
      <c r="H408" s="11" t="s">
        <v>318</v>
      </c>
      <c r="I408" s="11" t="s">
        <v>6193</v>
      </c>
      <c r="J408" s="11" t="s">
        <v>6187</v>
      </c>
      <c r="K408" s="28">
        <v>1</v>
      </c>
      <c r="L408" s="29">
        <v>9.9499999999999993</v>
      </c>
      <c r="M408" s="29">
        <v>39.799999999999997</v>
      </c>
      <c r="N408" s="11" t="s">
        <v>6216</v>
      </c>
      <c r="O408" s="11" t="s">
        <v>6224</v>
      </c>
      <c r="P408" s="11" t="s">
        <v>6191</v>
      </c>
    </row>
    <row r="409" spans="1:16" x14ac:dyDescent="0.35">
      <c r="A409" s="2" t="s">
        <v>2775</v>
      </c>
      <c r="B409" s="3">
        <v>44167</v>
      </c>
      <c r="C409" s="2" t="s">
        <v>2776</v>
      </c>
      <c r="D409" t="s">
        <v>6139</v>
      </c>
      <c r="E409" s="2">
        <v>3</v>
      </c>
      <c r="F409" s="2" t="s">
        <v>2777</v>
      </c>
      <c r="G409" s="2" t="s">
        <v>2778</v>
      </c>
      <c r="H409" t="s">
        <v>19</v>
      </c>
      <c r="I409" t="s">
        <v>6194</v>
      </c>
      <c r="J409" t="s">
        <v>6188</v>
      </c>
      <c r="K409" s="4">
        <v>0.5</v>
      </c>
      <c r="L409" s="5">
        <v>8.25</v>
      </c>
      <c r="M409" s="5">
        <v>24.75</v>
      </c>
      <c r="N409" t="s">
        <v>6217</v>
      </c>
      <c r="O409" t="s">
        <v>6221</v>
      </c>
      <c r="P409" t="s">
        <v>6190</v>
      </c>
    </row>
    <row r="410" spans="1:16" x14ac:dyDescent="0.35">
      <c r="A410" s="19" t="s">
        <v>2781</v>
      </c>
      <c r="B410" s="27">
        <v>44416</v>
      </c>
      <c r="C410" s="19" t="s">
        <v>2782</v>
      </c>
      <c r="D410" s="11" t="s">
        <v>6141</v>
      </c>
      <c r="E410" s="19">
        <v>5</v>
      </c>
      <c r="F410" s="19" t="s">
        <v>2783</v>
      </c>
      <c r="G410" s="19" t="s">
        <v>2784</v>
      </c>
      <c r="H410" s="11" t="s">
        <v>19</v>
      </c>
      <c r="I410" s="11" t="s">
        <v>6194</v>
      </c>
      <c r="J410" s="11" t="s">
        <v>6188</v>
      </c>
      <c r="K410" s="28">
        <v>1</v>
      </c>
      <c r="L410" s="29">
        <v>13.75</v>
      </c>
      <c r="M410" s="29">
        <v>68.75</v>
      </c>
      <c r="N410" s="11" t="s">
        <v>6217</v>
      </c>
      <c r="O410" s="11" t="s">
        <v>6221</v>
      </c>
      <c r="P410" s="11" t="s">
        <v>6190</v>
      </c>
    </row>
    <row r="411" spans="1:16" x14ac:dyDescent="0.35">
      <c r="A411" s="2" t="s">
        <v>2787</v>
      </c>
      <c r="B411" s="3">
        <v>44595</v>
      </c>
      <c r="C411" s="2" t="s">
        <v>2788</v>
      </c>
      <c r="D411" t="s">
        <v>6139</v>
      </c>
      <c r="E411" s="2">
        <v>6</v>
      </c>
      <c r="F411" s="2" t="s">
        <v>2789</v>
      </c>
      <c r="G411" s="2" t="s">
        <v>6223</v>
      </c>
      <c r="H411" t="s">
        <v>318</v>
      </c>
      <c r="I411" t="s">
        <v>6194</v>
      </c>
      <c r="J411" t="s">
        <v>6188</v>
      </c>
      <c r="K411" s="4">
        <v>0.5</v>
      </c>
      <c r="L411" s="5">
        <v>8.25</v>
      </c>
      <c r="M411" s="5">
        <v>49.5</v>
      </c>
      <c r="N411" t="s">
        <v>6217</v>
      </c>
      <c r="O411" t="s">
        <v>6221</v>
      </c>
      <c r="P411" t="s">
        <v>6191</v>
      </c>
    </row>
    <row r="412" spans="1:16" x14ac:dyDescent="0.35">
      <c r="A412" s="19" t="s">
        <v>2792</v>
      </c>
      <c r="B412" s="27">
        <v>44659</v>
      </c>
      <c r="C412" s="19" t="s">
        <v>2793</v>
      </c>
      <c r="D412" s="11" t="s">
        <v>6175</v>
      </c>
      <c r="E412" s="19">
        <v>2</v>
      </c>
      <c r="F412" s="19" t="s">
        <v>2794</v>
      </c>
      <c r="G412" s="19" t="s">
        <v>2795</v>
      </c>
      <c r="H412" s="11" t="s">
        <v>19</v>
      </c>
      <c r="I412" s="11" t="s">
        <v>6193</v>
      </c>
      <c r="J412" s="11" t="s">
        <v>6188</v>
      </c>
      <c r="K412" s="28">
        <v>2.5</v>
      </c>
      <c r="L412" s="29">
        <v>25.874999999999996</v>
      </c>
      <c r="M412" s="29">
        <v>51.749999999999993</v>
      </c>
      <c r="N412" s="11" t="s">
        <v>6216</v>
      </c>
      <c r="O412" s="11" t="s">
        <v>6221</v>
      </c>
      <c r="P412" s="11" t="s">
        <v>6190</v>
      </c>
    </row>
    <row r="413" spans="1:16" x14ac:dyDescent="0.35">
      <c r="A413" s="2" t="s">
        <v>2798</v>
      </c>
      <c r="B413" s="3">
        <v>44203</v>
      </c>
      <c r="C413" s="2" t="s">
        <v>2799</v>
      </c>
      <c r="D413" t="s">
        <v>6170</v>
      </c>
      <c r="E413" s="2">
        <v>3</v>
      </c>
      <c r="F413" s="2" t="s">
        <v>2800</v>
      </c>
      <c r="G413" s="2" t="s">
        <v>6223</v>
      </c>
      <c r="H413" t="s">
        <v>318</v>
      </c>
      <c r="I413" t="s">
        <v>6195</v>
      </c>
      <c r="J413" t="s">
        <v>6186</v>
      </c>
      <c r="K413" s="4">
        <v>1</v>
      </c>
      <c r="L413" s="5">
        <v>15.85</v>
      </c>
      <c r="M413" s="5">
        <v>47.55</v>
      </c>
      <c r="N413" t="s">
        <v>6218</v>
      </c>
      <c r="O413" t="s">
        <v>6222</v>
      </c>
      <c r="P413" t="s">
        <v>6190</v>
      </c>
    </row>
    <row r="414" spans="1:16" x14ac:dyDescent="0.35">
      <c r="A414" s="19" t="s">
        <v>2803</v>
      </c>
      <c r="B414" s="27">
        <v>44441</v>
      </c>
      <c r="C414" s="19" t="s">
        <v>2804</v>
      </c>
      <c r="D414" s="11" t="s">
        <v>6167</v>
      </c>
      <c r="E414" s="19">
        <v>4</v>
      </c>
      <c r="F414" s="19" t="s">
        <v>2805</v>
      </c>
      <c r="G414" s="19" t="s">
        <v>6223</v>
      </c>
      <c r="H414" s="11" t="s">
        <v>19</v>
      </c>
      <c r="I414" s="11" t="s">
        <v>6193</v>
      </c>
      <c r="J414" s="11" t="s">
        <v>6186</v>
      </c>
      <c r="K414" s="28">
        <v>0.2</v>
      </c>
      <c r="L414" s="29">
        <v>3.8849999999999998</v>
      </c>
      <c r="M414" s="29">
        <v>15.54</v>
      </c>
      <c r="N414" s="11" t="s">
        <v>6216</v>
      </c>
      <c r="O414" s="11" t="s">
        <v>6222</v>
      </c>
      <c r="P414" s="11" t="s">
        <v>6191</v>
      </c>
    </row>
    <row r="415" spans="1:16" x14ac:dyDescent="0.35">
      <c r="A415" s="2" t="s">
        <v>2808</v>
      </c>
      <c r="B415" s="3">
        <v>44504</v>
      </c>
      <c r="C415" s="2" t="s">
        <v>2809</v>
      </c>
      <c r="D415" t="s">
        <v>6162</v>
      </c>
      <c r="E415" s="2">
        <v>6</v>
      </c>
      <c r="F415" s="2" t="s">
        <v>2810</v>
      </c>
      <c r="G415" s="2" t="s">
        <v>6223</v>
      </c>
      <c r="H415" t="s">
        <v>19</v>
      </c>
      <c r="I415" t="s">
        <v>6195</v>
      </c>
      <c r="J415" t="s">
        <v>6188</v>
      </c>
      <c r="K415" s="4">
        <v>1</v>
      </c>
      <c r="L415" s="5">
        <v>14.55</v>
      </c>
      <c r="M415" s="5">
        <v>87.300000000000011</v>
      </c>
      <c r="N415" t="s">
        <v>6218</v>
      </c>
      <c r="O415" t="s">
        <v>6221</v>
      </c>
      <c r="P415" t="s">
        <v>6190</v>
      </c>
    </row>
    <row r="416" spans="1:16" x14ac:dyDescent="0.35">
      <c r="A416" s="19" t="s">
        <v>2813</v>
      </c>
      <c r="B416" s="27">
        <v>44410</v>
      </c>
      <c r="C416" s="19" t="s">
        <v>2814</v>
      </c>
      <c r="D416" s="11" t="s">
        <v>6155</v>
      </c>
      <c r="E416" s="19">
        <v>5</v>
      </c>
      <c r="F416" s="19" t="s">
        <v>2815</v>
      </c>
      <c r="G416" s="19" t="s">
        <v>6223</v>
      </c>
      <c r="H416" s="11" t="s">
        <v>19</v>
      </c>
      <c r="I416" s="11" t="s">
        <v>6193</v>
      </c>
      <c r="J416" s="11" t="s">
        <v>6188</v>
      </c>
      <c r="K416" s="28">
        <v>1</v>
      </c>
      <c r="L416" s="29">
        <v>11.25</v>
      </c>
      <c r="M416" s="29">
        <v>56.25</v>
      </c>
      <c r="N416" s="11" t="s">
        <v>6216</v>
      </c>
      <c r="O416" s="11" t="s">
        <v>6221</v>
      </c>
      <c r="P416" s="11" t="s">
        <v>6190</v>
      </c>
    </row>
    <row r="417" spans="1:16" x14ac:dyDescent="0.35">
      <c r="A417" s="2" t="s">
        <v>2818</v>
      </c>
      <c r="B417" s="3">
        <v>43857</v>
      </c>
      <c r="C417" s="2" t="s">
        <v>2819</v>
      </c>
      <c r="D417" t="s">
        <v>6164</v>
      </c>
      <c r="E417" s="2">
        <v>1</v>
      </c>
      <c r="F417" s="2" t="s">
        <v>2820</v>
      </c>
      <c r="G417" s="2" t="s">
        <v>2821</v>
      </c>
      <c r="H417" t="s">
        <v>19</v>
      </c>
      <c r="I417" t="s">
        <v>6195</v>
      </c>
      <c r="J417" t="s">
        <v>6186</v>
      </c>
      <c r="K417" s="4">
        <v>2.5</v>
      </c>
      <c r="L417" s="5">
        <v>36.454999999999998</v>
      </c>
      <c r="M417" s="5">
        <v>36.454999999999998</v>
      </c>
      <c r="N417" t="s">
        <v>6218</v>
      </c>
      <c r="O417" t="s">
        <v>6222</v>
      </c>
      <c r="P417" t="s">
        <v>6190</v>
      </c>
    </row>
    <row r="418" spans="1:16" x14ac:dyDescent="0.35">
      <c r="A418" s="19" t="s">
        <v>2824</v>
      </c>
      <c r="B418" s="27">
        <v>43802</v>
      </c>
      <c r="C418" s="19" t="s">
        <v>2825</v>
      </c>
      <c r="D418" s="11" t="s">
        <v>6178</v>
      </c>
      <c r="E418" s="19">
        <v>3</v>
      </c>
      <c r="F418" s="19" t="s">
        <v>2826</v>
      </c>
      <c r="G418" s="19" t="s">
        <v>6223</v>
      </c>
      <c r="H418" s="11" t="s">
        <v>19</v>
      </c>
      <c r="I418" s="11" t="s">
        <v>6192</v>
      </c>
      <c r="J418" s="11" t="s">
        <v>6186</v>
      </c>
      <c r="K418" s="28">
        <v>0.2</v>
      </c>
      <c r="L418" s="29">
        <v>3.5849999999999995</v>
      </c>
      <c r="M418" s="29">
        <v>10.754999999999999</v>
      </c>
      <c r="N418" s="11" t="s">
        <v>6219</v>
      </c>
      <c r="O418" s="11" t="s">
        <v>6222</v>
      </c>
      <c r="P418" s="11" t="s">
        <v>6190</v>
      </c>
    </row>
    <row r="419" spans="1:16" x14ac:dyDescent="0.35">
      <c r="A419" s="2" t="s">
        <v>2829</v>
      </c>
      <c r="B419" s="3">
        <v>43683</v>
      </c>
      <c r="C419" s="2" t="s">
        <v>2830</v>
      </c>
      <c r="D419" t="s">
        <v>6174</v>
      </c>
      <c r="E419" s="2">
        <v>3</v>
      </c>
      <c r="F419" s="2" t="s">
        <v>2831</v>
      </c>
      <c r="G419" s="2" t="s">
        <v>2832</v>
      </c>
      <c r="H419" t="s">
        <v>19</v>
      </c>
      <c r="I419" t="s">
        <v>6192</v>
      </c>
      <c r="J419" t="s">
        <v>6188</v>
      </c>
      <c r="K419" s="4">
        <v>0.2</v>
      </c>
      <c r="L419" s="5">
        <v>2.9849999999999999</v>
      </c>
      <c r="M419" s="5">
        <v>8.9550000000000001</v>
      </c>
      <c r="N419" t="s">
        <v>6219</v>
      </c>
      <c r="O419" t="s">
        <v>6221</v>
      </c>
      <c r="P419" t="s">
        <v>6191</v>
      </c>
    </row>
    <row r="420" spans="1:16" x14ac:dyDescent="0.35">
      <c r="A420" s="19" t="s">
        <v>2834</v>
      </c>
      <c r="B420" s="27">
        <v>43901</v>
      </c>
      <c r="C420" s="19" t="s">
        <v>2835</v>
      </c>
      <c r="D420" s="11" t="s">
        <v>6180</v>
      </c>
      <c r="E420" s="19">
        <v>3</v>
      </c>
      <c r="F420" s="19" t="s">
        <v>2836</v>
      </c>
      <c r="G420" s="19" t="s">
        <v>6223</v>
      </c>
      <c r="H420" s="11" t="s">
        <v>19</v>
      </c>
      <c r="I420" s="11" t="s">
        <v>6193</v>
      </c>
      <c r="J420" s="11" t="s">
        <v>6186</v>
      </c>
      <c r="K420" s="28">
        <v>0.5</v>
      </c>
      <c r="L420" s="29">
        <v>7.77</v>
      </c>
      <c r="M420" s="29">
        <v>23.31</v>
      </c>
      <c r="N420" s="11" t="s">
        <v>6216</v>
      </c>
      <c r="O420" s="11" t="s">
        <v>6222</v>
      </c>
      <c r="P420" s="11" t="s">
        <v>6190</v>
      </c>
    </row>
    <row r="421" spans="1:16" x14ac:dyDescent="0.35">
      <c r="A421" s="2" t="s">
        <v>2839</v>
      </c>
      <c r="B421" s="3">
        <v>44457</v>
      </c>
      <c r="C421" s="2" t="s">
        <v>2840</v>
      </c>
      <c r="D421" t="s">
        <v>6182</v>
      </c>
      <c r="E421" s="2">
        <v>1</v>
      </c>
      <c r="F421" s="2" t="s">
        <v>2841</v>
      </c>
      <c r="G421" s="2" t="s">
        <v>6223</v>
      </c>
      <c r="H421" t="s">
        <v>19</v>
      </c>
      <c r="I421" t="s">
        <v>6193</v>
      </c>
      <c r="J421" t="s">
        <v>6186</v>
      </c>
      <c r="K421" s="4">
        <v>2.5</v>
      </c>
      <c r="L421" s="5">
        <v>29.784999999999997</v>
      </c>
      <c r="M421" s="5">
        <v>29.784999999999997</v>
      </c>
      <c r="N421" t="s">
        <v>6216</v>
      </c>
      <c r="O421" t="s">
        <v>6222</v>
      </c>
      <c r="P421" t="s">
        <v>6190</v>
      </c>
    </row>
    <row r="422" spans="1:16" x14ac:dyDescent="0.35">
      <c r="A422" s="19" t="s">
        <v>2844</v>
      </c>
      <c r="B422" s="27">
        <v>44142</v>
      </c>
      <c r="C422" s="19" t="s">
        <v>2845</v>
      </c>
      <c r="D422" s="11" t="s">
        <v>6182</v>
      </c>
      <c r="E422" s="19">
        <v>5</v>
      </c>
      <c r="F422" s="19" t="s">
        <v>2846</v>
      </c>
      <c r="G422" s="19" t="s">
        <v>2847</v>
      </c>
      <c r="H422" s="11" t="s">
        <v>19</v>
      </c>
      <c r="I422" s="11" t="s">
        <v>6193</v>
      </c>
      <c r="J422" s="11" t="s">
        <v>6186</v>
      </c>
      <c r="K422" s="28">
        <v>2.5</v>
      </c>
      <c r="L422" s="29">
        <v>29.784999999999997</v>
      </c>
      <c r="M422" s="29">
        <v>148.92499999999998</v>
      </c>
      <c r="N422" s="11" t="s">
        <v>6216</v>
      </c>
      <c r="O422" s="11" t="s">
        <v>6222</v>
      </c>
      <c r="P422" s="11" t="s">
        <v>6190</v>
      </c>
    </row>
    <row r="423" spans="1:16" x14ac:dyDescent="0.35">
      <c r="A423" s="2" t="s">
        <v>2849</v>
      </c>
      <c r="B423" s="3">
        <v>44739</v>
      </c>
      <c r="C423" s="2" t="s">
        <v>2850</v>
      </c>
      <c r="D423" t="s">
        <v>6160</v>
      </c>
      <c r="E423" s="2">
        <v>1</v>
      </c>
      <c r="F423" s="2" t="s">
        <v>2851</v>
      </c>
      <c r="G423" s="2" t="s">
        <v>2852</v>
      </c>
      <c r="H423" t="s">
        <v>19</v>
      </c>
      <c r="I423" t="s">
        <v>6195</v>
      </c>
      <c r="J423" t="s">
        <v>6188</v>
      </c>
      <c r="K423" s="4">
        <v>0.5</v>
      </c>
      <c r="L423" s="5">
        <v>8.73</v>
      </c>
      <c r="M423" s="5">
        <v>8.73</v>
      </c>
      <c r="N423" t="s">
        <v>6218</v>
      </c>
      <c r="O423" t="s">
        <v>6221</v>
      </c>
      <c r="P423" t="s">
        <v>6190</v>
      </c>
    </row>
    <row r="424" spans="1:16" x14ac:dyDescent="0.35">
      <c r="A424" s="19" t="s">
        <v>2855</v>
      </c>
      <c r="B424" s="27">
        <v>43866</v>
      </c>
      <c r="C424" s="19" t="s">
        <v>2586</v>
      </c>
      <c r="D424" s="11" t="s">
        <v>6169</v>
      </c>
      <c r="E424" s="19">
        <v>4</v>
      </c>
      <c r="F424" s="19" t="s">
        <v>2587</v>
      </c>
      <c r="G424" s="19" t="s">
        <v>2588</v>
      </c>
      <c r="H424" s="11" t="s">
        <v>19</v>
      </c>
      <c r="I424" s="11" t="s">
        <v>6195</v>
      </c>
      <c r="J424" s="11" t="s">
        <v>6187</v>
      </c>
      <c r="K424" s="28">
        <v>0.5</v>
      </c>
      <c r="L424" s="29">
        <v>7.77</v>
      </c>
      <c r="M424" s="29">
        <v>31.08</v>
      </c>
      <c r="N424" s="11" t="s">
        <v>6218</v>
      </c>
      <c r="O424" s="11" t="s">
        <v>6224</v>
      </c>
      <c r="P424" s="11" t="s">
        <v>6191</v>
      </c>
    </row>
    <row r="425" spans="1:16" x14ac:dyDescent="0.35">
      <c r="A425" s="2" t="s">
        <v>2855</v>
      </c>
      <c r="B425" s="3">
        <v>43866</v>
      </c>
      <c r="C425" s="2" t="s">
        <v>2586</v>
      </c>
      <c r="D425" t="s">
        <v>6168</v>
      </c>
      <c r="E425" s="2">
        <v>6</v>
      </c>
      <c r="F425" s="2" t="s">
        <v>2587</v>
      </c>
      <c r="G425" s="2" t="s">
        <v>2588</v>
      </c>
      <c r="H425" t="s">
        <v>19</v>
      </c>
      <c r="I425" t="s">
        <v>6193</v>
      </c>
      <c r="J425" t="s">
        <v>6187</v>
      </c>
      <c r="K425" s="4">
        <v>2.5</v>
      </c>
      <c r="L425" s="5">
        <v>22.884999999999998</v>
      </c>
      <c r="M425" s="5">
        <v>137.31</v>
      </c>
      <c r="N425" t="s">
        <v>6216</v>
      </c>
      <c r="O425" t="s">
        <v>6224</v>
      </c>
      <c r="P425" t="s">
        <v>6191</v>
      </c>
    </row>
    <row r="426" spans="1:16" x14ac:dyDescent="0.35">
      <c r="A426" s="19" t="s">
        <v>2866</v>
      </c>
      <c r="B426" s="27">
        <v>43868</v>
      </c>
      <c r="C426" s="19" t="s">
        <v>2867</v>
      </c>
      <c r="D426" s="11" t="s">
        <v>6158</v>
      </c>
      <c r="E426" s="19">
        <v>5</v>
      </c>
      <c r="F426" s="19" t="s">
        <v>2868</v>
      </c>
      <c r="G426" s="19" t="s">
        <v>6223</v>
      </c>
      <c r="H426" s="11" t="s">
        <v>19</v>
      </c>
      <c r="I426" s="11" t="s">
        <v>6193</v>
      </c>
      <c r="J426" s="11" t="s">
        <v>6187</v>
      </c>
      <c r="K426" s="28">
        <v>0.5</v>
      </c>
      <c r="L426" s="29">
        <v>5.97</v>
      </c>
      <c r="M426" s="29">
        <v>29.849999999999998</v>
      </c>
      <c r="N426" s="11" t="s">
        <v>6216</v>
      </c>
      <c r="O426" s="11" t="s">
        <v>6224</v>
      </c>
      <c r="P426" s="11" t="s">
        <v>6191</v>
      </c>
    </row>
    <row r="427" spans="1:16" x14ac:dyDescent="0.35">
      <c r="A427" s="2" t="s">
        <v>2871</v>
      </c>
      <c r="B427" s="3">
        <v>44183</v>
      </c>
      <c r="C427" s="2" t="s">
        <v>2872</v>
      </c>
      <c r="D427" t="s">
        <v>6146</v>
      </c>
      <c r="E427" s="2">
        <v>3</v>
      </c>
      <c r="F427" s="2" t="s">
        <v>2873</v>
      </c>
      <c r="G427" s="2" t="s">
        <v>6223</v>
      </c>
      <c r="H427" t="s">
        <v>19</v>
      </c>
      <c r="I427" t="s">
        <v>6192</v>
      </c>
      <c r="J427" t="s">
        <v>6188</v>
      </c>
      <c r="K427" s="4">
        <v>0.5</v>
      </c>
      <c r="L427" s="5">
        <v>5.97</v>
      </c>
      <c r="M427" s="5">
        <v>17.91</v>
      </c>
      <c r="N427" t="s">
        <v>6219</v>
      </c>
      <c r="O427" t="s">
        <v>6221</v>
      </c>
      <c r="P427" t="s">
        <v>6191</v>
      </c>
    </row>
    <row r="428" spans="1:16" x14ac:dyDescent="0.35">
      <c r="A428" s="19" t="s">
        <v>2876</v>
      </c>
      <c r="B428" s="27">
        <v>44431</v>
      </c>
      <c r="C428" s="19" t="s">
        <v>2877</v>
      </c>
      <c r="D428" s="11" t="s">
        <v>6176</v>
      </c>
      <c r="E428" s="19">
        <v>3</v>
      </c>
      <c r="F428" s="19" t="s">
        <v>2878</v>
      </c>
      <c r="G428" s="19" t="s">
        <v>2879</v>
      </c>
      <c r="H428" s="11" t="s">
        <v>19</v>
      </c>
      <c r="I428" s="11" t="s">
        <v>6194</v>
      </c>
      <c r="J428" s="11" t="s">
        <v>6186</v>
      </c>
      <c r="K428" s="28">
        <v>0.5</v>
      </c>
      <c r="L428" s="29">
        <v>8.91</v>
      </c>
      <c r="M428" s="29">
        <v>26.73</v>
      </c>
      <c r="N428" s="11" t="s">
        <v>6217</v>
      </c>
      <c r="O428" s="11" t="s">
        <v>6222</v>
      </c>
      <c r="P428" s="11" t="s">
        <v>6190</v>
      </c>
    </row>
    <row r="429" spans="1:16" x14ac:dyDescent="0.35">
      <c r="A429" s="2" t="s">
        <v>2882</v>
      </c>
      <c r="B429" s="3">
        <v>44428</v>
      </c>
      <c r="C429" s="2" t="s">
        <v>2883</v>
      </c>
      <c r="D429" t="s">
        <v>6177</v>
      </c>
      <c r="E429" s="2">
        <v>2</v>
      </c>
      <c r="F429" s="2" t="s">
        <v>2884</v>
      </c>
      <c r="G429" s="2" t="s">
        <v>2885</v>
      </c>
      <c r="H429" t="s">
        <v>19</v>
      </c>
      <c r="I429" t="s">
        <v>6192</v>
      </c>
      <c r="J429" t="s">
        <v>6187</v>
      </c>
      <c r="K429" s="4">
        <v>1</v>
      </c>
      <c r="L429" s="5">
        <v>8.9499999999999993</v>
      </c>
      <c r="M429" s="5">
        <v>17.899999999999999</v>
      </c>
      <c r="N429" t="s">
        <v>6219</v>
      </c>
      <c r="O429" t="s">
        <v>6224</v>
      </c>
      <c r="P429" t="s">
        <v>6191</v>
      </c>
    </row>
    <row r="430" spans="1:16" x14ac:dyDescent="0.35">
      <c r="A430" s="19" t="s">
        <v>2888</v>
      </c>
      <c r="B430" s="27">
        <v>43556</v>
      </c>
      <c r="C430" s="19" t="s">
        <v>2889</v>
      </c>
      <c r="D430" s="11" t="s">
        <v>6178</v>
      </c>
      <c r="E430" s="19">
        <v>4</v>
      </c>
      <c r="F430" s="19" t="s">
        <v>2890</v>
      </c>
      <c r="G430" s="19" t="s">
        <v>2891</v>
      </c>
      <c r="H430" s="11" t="s">
        <v>318</v>
      </c>
      <c r="I430" s="11" t="s">
        <v>6192</v>
      </c>
      <c r="J430" s="11" t="s">
        <v>6186</v>
      </c>
      <c r="K430" s="28">
        <v>0.2</v>
      </c>
      <c r="L430" s="29">
        <v>3.5849999999999995</v>
      </c>
      <c r="M430" s="29">
        <v>14.339999999999998</v>
      </c>
      <c r="N430" s="11" t="s">
        <v>6219</v>
      </c>
      <c r="O430" s="11" t="s">
        <v>6222</v>
      </c>
      <c r="P430" s="11" t="s">
        <v>6190</v>
      </c>
    </row>
    <row r="431" spans="1:16" x14ac:dyDescent="0.35">
      <c r="A431" s="2" t="s">
        <v>2894</v>
      </c>
      <c r="B431" s="3">
        <v>44224</v>
      </c>
      <c r="C431" s="2" t="s">
        <v>2895</v>
      </c>
      <c r="D431" t="s">
        <v>6175</v>
      </c>
      <c r="E431" s="2">
        <v>3</v>
      </c>
      <c r="F431" s="2" t="s">
        <v>2896</v>
      </c>
      <c r="G431" s="2" t="s">
        <v>6223</v>
      </c>
      <c r="H431" t="s">
        <v>19</v>
      </c>
      <c r="I431" t="s">
        <v>6193</v>
      </c>
      <c r="J431" t="s">
        <v>6188</v>
      </c>
      <c r="K431" s="4">
        <v>2.5</v>
      </c>
      <c r="L431" s="5">
        <v>25.874999999999996</v>
      </c>
      <c r="M431" s="5">
        <v>77.624999999999986</v>
      </c>
      <c r="N431" t="s">
        <v>6216</v>
      </c>
      <c r="O431" t="s">
        <v>6221</v>
      </c>
      <c r="P431" t="s">
        <v>6190</v>
      </c>
    </row>
    <row r="432" spans="1:16" x14ac:dyDescent="0.35">
      <c r="A432" s="19" t="s">
        <v>2899</v>
      </c>
      <c r="B432" s="27">
        <v>43759</v>
      </c>
      <c r="C432" s="19" t="s">
        <v>2900</v>
      </c>
      <c r="D432" s="11" t="s">
        <v>6179</v>
      </c>
      <c r="E432" s="19">
        <v>5</v>
      </c>
      <c r="F432" s="19" t="s">
        <v>2901</v>
      </c>
      <c r="G432" s="19" t="s">
        <v>2902</v>
      </c>
      <c r="H432" s="11" t="s">
        <v>19</v>
      </c>
      <c r="I432" s="11" t="s">
        <v>6192</v>
      </c>
      <c r="J432" s="11" t="s">
        <v>6186</v>
      </c>
      <c r="K432" s="28">
        <v>1</v>
      </c>
      <c r="L432" s="29">
        <v>11.95</v>
      </c>
      <c r="M432" s="29">
        <v>59.75</v>
      </c>
      <c r="N432" s="11" t="s">
        <v>6219</v>
      </c>
      <c r="O432" s="11" t="s">
        <v>6222</v>
      </c>
      <c r="P432" s="11" t="s">
        <v>6191</v>
      </c>
    </row>
    <row r="433" spans="1:16" x14ac:dyDescent="0.35">
      <c r="A433" s="2" t="s">
        <v>2905</v>
      </c>
      <c r="B433" s="3">
        <v>44367</v>
      </c>
      <c r="C433" s="2" t="s">
        <v>2586</v>
      </c>
      <c r="D433" t="s">
        <v>6140</v>
      </c>
      <c r="E433" s="2">
        <v>6</v>
      </c>
      <c r="F433" s="2" t="s">
        <v>2587</v>
      </c>
      <c r="G433" s="2" t="s">
        <v>2588</v>
      </c>
      <c r="H433" t="s">
        <v>19</v>
      </c>
      <c r="I433" t="s">
        <v>6193</v>
      </c>
      <c r="J433" t="s">
        <v>6186</v>
      </c>
      <c r="K433" s="4">
        <v>1</v>
      </c>
      <c r="L433" s="5">
        <v>12.95</v>
      </c>
      <c r="M433" s="5">
        <v>77.699999999999989</v>
      </c>
      <c r="N433" t="s">
        <v>6216</v>
      </c>
      <c r="O433" t="s">
        <v>6222</v>
      </c>
      <c r="P433" t="s">
        <v>6191</v>
      </c>
    </row>
    <row r="434" spans="1:16" x14ac:dyDescent="0.35">
      <c r="A434" s="19" t="s">
        <v>2911</v>
      </c>
      <c r="B434" s="27">
        <v>44504</v>
      </c>
      <c r="C434" s="19" t="s">
        <v>2912</v>
      </c>
      <c r="D434" s="11" t="s">
        <v>6163</v>
      </c>
      <c r="E434" s="19">
        <v>2</v>
      </c>
      <c r="F434" s="19" t="s">
        <v>2913</v>
      </c>
      <c r="G434" s="19" t="s">
        <v>2914</v>
      </c>
      <c r="H434" s="11" t="s">
        <v>19</v>
      </c>
      <c r="I434" s="11" t="s">
        <v>6192</v>
      </c>
      <c r="J434" s="11" t="s">
        <v>6187</v>
      </c>
      <c r="K434" s="28">
        <v>0.2</v>
      </c>
      <c r="L434" s="29">
        <v>2.6849999999999996</v>
      </c>
      <c r="M434" s="29">
        <v>5.3699999999999992</v>
      </c>
      <c r="N434" s="11" t="s">
        <v>6219</v>
      </c>
      <c r="O434" s="11" t="s">
        <v>6224</v>
      </c>
      <c r="P434" s="11" t="s">
        <v>6190</v>
      </c>
    </row>
    <row r="435" spans="1:16" x14ac:dyDescent="0.35">
      <c r="A435" s="2" t="s">
        <v>2917</v>
      </c>
      <c r="B435" s="3">
        <v>44291</v>
      </c>
      <c r="C435" s="2" t="s">
        <v>2918</v>
      </c>
      <c r="D435" t="s">
        <v>6185</v>
      </c>
      <c r="E435" s="2">
        <v>3</v>
      </c>
      <c r="F435" s="2" t="s">
        <v>2919</v>
      </c>
      <c r="G435" s="2" t="s">
        <v>2920</v>
      </c>
      <c r="H435" t="s">
        <v>318</v>
      </c>
      <c r="I435" t="s">
        <v>6194</v>
      </c>
      <c r="J435" t="s">
        <v>6187</v>
      </c>
      <c r="K435" s="4">
        <v>2.5</v>
      </c>
      <c r="L435" s="5">
        <v>27.945</v>
      </c>
      <c r="M435" s="5">
        <v>83.835000000000008</v>
      </c>
      <c r="N435" t="s">
        <v>6217</v>
      </c>
      <c r="O435" t="s">
        <v>6224</v>
      </c>
      <c r="P435" t="s">
        <v>6190</v>
      </c>
    </row>
    <row r="436" spans="1:16" x14ac:dyDescent="0.35">
      <c r="A436" s="19" t="s">
        <v>2923</v>
      </c>
      <c r="B436" s="27">
        <v>43808</v>
      </c>
      <c r="C436" s="19" t="s">
        <v>2924</v>
      </c>
      <c r="D436" s="11" t="s">
        <v>6155</v>
      </c>
      <c r="E436" s="19">
        <v>2</v>
      </c>
      <c r="F436" s="19" t="s">
        <v>2925</v>
      </c>
      <c r="G436" s="19" t="s">
        <v>6223</v>
      </c>
      <c r="H436" s="11" t="s">
        <v>19</v>
      </c>
      <c r="I436" s="11" t="s">
        <v>6193</v>
      </c>
      <c r="J436" s="11" t="s">
        <v>6188</v>
      </c>
      <c r="K436" s="28">
        <v>1</v>
      </c>
      <c r="L436" s="29">
        <v>11.25</v>
      </c>
      <c r="M436" s="29">
        <v>22.5</v>
      </c>
      <c r="N436" s="11" t="s">
        <v>6216</v>
      </c>
      <c r="O436" s="11" t="s">
        <v>6221</v>
      </c>
      <c r="P436" s="11" t="s">
        <v>6191</v>
      </c>
    </row>
    <row r="437" spans="1:16" x14ac:dyDescent="0.35">
      <c r="A437" s="2" t="s">
        <v>2928</v>
      </c>
      <c r="B437" s="3">
        <v>44563</v>
      </c>
      <c r="C437" s="2" t="s">
        <v>2929</v>
      </c>
      <c r="D437" t="s">
        <v>6181</v>
      </c>
      <c r="E437" s="2">
        <v>6</v>
      </c>
      <c r="F437" s="2" t="s">
        <v>2930</v>
      </c>
      <c r="G437" s="2" t="s">
        <v>2931</v>
      </c>
      <c r="H437" t="s">
        <v>19</v>
      </c>
      <c r="I437" t="s">
        <v>6195</v>
      </c>
      <c r="J437" t="s">
        <v>6188</v>
      </c>
      <c r="K437" s="4">
        <v>2.5</v>
      </c>
      <c r="L437" s="5">
        <v>33.464999999999996</v>
      </c>
      <c r="M437" s="5">
        <v>200.78999999999996</v>
      </c>
      <c r="N437" t="s">
        <v>6218</v>
      </c>
      <c r="O437" t="s">
        <v>6221</v>
      </c>
      <c r="P437" t="s">
        <v>6190</v>
      </c>
    </row>
    <row r="438" spans="1:16" x14ac:dyDescent="0.35">
      <c r="A438" s="19" t="s">
        <v>2934</v>
      </c>
      <c r="B438" s="27">
        <v>43807</v>
      </c>
      <c r="C438" s="19" t="s">
        <v>2935</v>
      </c>
      <c r="D438" s="11" t="s">
        <v>6155</v>
      </c>
      <c r="E438" s="19">
        <v>6</v>
      </c>
      <c r="F438" s="19" t="s">
        <v>2936</v>
      </c>
      <c r="G438" s="19" t="s">
        <v>6223</v>
      </c>
      <c r="H438" s="11" t="s">
        <v>19</v>
      </c>
      <c r="I438" s="11" t="s">
        <v>6193</v>
      </c>
      <c r="J438" s="11" t="s">
        <v>6188</v>
      </c>
      <c r="K438" s="28">
        <v>1</v>
      </c>
      <c r="L438" s="29">
        <v>11.25</v>
      </c>
      <c r="M438" s="29">
        <v>67.5</v>
      </c>
      <c r="N438" s="11" t="s">
        <v>6216</v>
      </c>
      <c r="O438" s="11" t="s">
        <v>6221</v>
      </c>
      <c r="P438" s="11" t="s">
        <v>6191</v>
      </c>
    </row>
    <row r="439" spans="1:16" x14ac:dyDescent="0.35">
      <c r="A439" s="2" t="s">
        <v>2939</v>
      </c>
      <c r="B439" s="3">
        <v>44528</v>
      </c>
      <c r="C439" s="2" t="s">
        <v>2940</v>
      </c>
      <c r="D439" t="s">
        <v>6139</v>
      </c>
      <c r="E439" s="2">
        <v>1</v>
      </c>
      <c r="F439" s="2" t="s">
        <v>2941</v>
      </c>
      <c r="G439" s="2" t="s">
        <v>2942</v>
      </c>
      <c r="H439" t="s">
        <v>19</v>
      </c>
      <c r="I439" t="s">
        <v>6194</v>
      </c>
      <c r="J439" t="s">
        <v>6188</v>
      </c>
      <c r="K439" s="4">
        <v>0.5</v>
      </c>
      <c r="L439" s="5">
        <v>8.25</v>
      </c>
      <c r="M439" s="5">
        <v>8.25</v>
      </c>
      <c r="N439" t="s">
        <v>6217</v>
      </c>
      <c r="O439" t="s">
        <v>6221</v>
      </c>
      <c r="P439" t="s">
        <v>6191</v>
      </c>
    </row>
    <row r="440" spans="1:16" x14ac:dyDescent="0.35">
      <c r="A440" s="19" t="s">
        <v>2945</v>
      </c>
      <c r="B440" s="27">
        <v>44631</v>
      </c>
      <c r="C440" s="19" t="s">
        <v>2946</v>
      </c>
      <c r="D440" s="11" t="s">
        <v>6145</v>
      </c>
      <c r="E440" s="19">
        <v>2</v>
      </c>
      <c r="F440" s="19" t="s">
        <v>2947</v>
      </c>
      <c r="G440" s="19" t="s">
        <v>2948</v>
      </c>
      <c r="H440" s="11" t="s">
        <v>19</v>
      </c>
      <c r="I440" s="11" t="s">
        <v>6195</v>
      </c>
      <c r="J440" s="11" t="s">
        <v>6186</v>
      </c>
      <c r="K440" s="28">
        <v>0.2</v>
      </c>
      <c r="L440" s="29">
        <v>4.7549999999999999</v>
      </c>
      <c r="M440" s="29">
        <v>9.51</v>
      </c>
      <c r="N440" s="11" t="s">
        <v>6218</v>
      </c>
      <c r="O440" s="11" t="s">
        <v>6222</v>
      </c>
      <c r="P440" s="11" t="s">
        <v>6190</v>
      </c>
    </row>
    <row r="441" spans="1:16" x14ac:dyDescent="0.35">
      <c r="A441" s="2" t="s">
        <v>2951</v>
      </c>
      <c r="B441" s="3">
        <v>44213</v>
      </c>
      <c r="C441" s="2" t="s">
        <v>2952</v>
      </c>
      <c r="D441" t="s">
        <v>6165</v>
      </c>
      <c r="E441" s="2">
        <v>1</v>
      </c>
      <c r="F441" s="2" t="s">
        <v>2953</v>
      </c>
      <c r="G441" s="2" t="s">
        <v>6223</v>
      </c>
      <c r="H441" t="s">
        <v>19</v>
      </c>
      <c r="I441" t="s">
        <v>6195</v>
      </c>
      <c r="J441" t="s">
        <v>6187</v>
      </c>
      <c r="K441" s="4">
        <v>2.5</v>
      </c>
      <c r="L441" s="5">
        <v>29.784999999999997</v>
      </c>
      <c r="M441" s="5">
        <v>29.784999999999997</v>
      </c>
      <c r="N441" t="s">
        <v>6218</v>
      </c>
      <c r="O441" t="s">
        <v>6224</v>
      </c>
      <c r="P441" t="s">
        <v>6191</v>
      </c>
    </row>
    <row r="442" spans="1:16" x14ac:dyDescent="0.35">
      <c r="A442" s="19" t="s">
        <v>2956</v>
      </c>
      <c r="B442" s="27">
        <v>43483</v>
      </c>
      <c r="C442" s="19" t="s">
        <v>3042</v>
      </c>
      <c r="D442" s="11" t="s">
        <v>6169</v>
      </c>
      <c r="E442" s="19">
        <v>2</v>
      </c>
      <c r="F442" s="19" t="s">
        <v>3043</v>
      </c>
      <c r="G442" s="19" t="s">
        <v>3044</v>
      </c>
      <c r="H442" s="11" t="s">
        <v>19</v>
      </c>
      <c r="I442" s="11" t="s">
        <v>6195</v>
      </c>
      <c r="J442" s="11" t="s">
        <v>6187</v>
      </c>
      <c r="K442" s="28">
        <v>0.5</v>
      </c>
      <c r="L442" s="29">
        <v>7.77</v>
      </c>
      <c r="M442" s="29">
        <v>15.54</v>
      </c>
      <c r="N442" s="11" t="s">
        <v>6218</v>
      </c>
      <c r="O442" s="11" t="s">
        <v>6224</v>
      </c>
      <c r="P442" s="11" t="s">
        <v>6191</v>
      </c>
    </row>
    <row r="443" spans="1:16" x14ac:dyDescent="0.35">
      <c r="A443" s="2" t="s">
        <v>2962</v>
      </c>
      <c r="B443" s="3">
        <v>43562</v>
      </c>
      <c r="C443" s="2" t="s">
        <v>2963</v>
      </c>
      <c r="D443" t="s">
        <v>6176</v>
      </c>
      <c r="E443" s="2">
        <v>4</v>
      </c>
      <c r="F443" s="2" t="s">
        <v>2964</v>
      </c>
      <c r="G443" s="2" t="s">
        <v>2965</v>
      </c>
      <c r="H443" t="s">
        <v>318</v>
      </c>
      <c r="I443" t="s">
        <v>6194</v>
      </c>
      <c r="J443" t="s">
        <v>6186</v>
      </c>
      <c r="K443" s="4">
        <v>0.5</v>
      </c>
      <c r="L443" s="5">
        <v>8.91</v>
      </c>
      <c r="M443" s="5">
        <v>35.64</v>
      </c>
      <c r="N443" t="s">
        <v>6217</v>
      </c>
      <c r="O443" t="s">
        <v>6222</v>
      </c>
      <c r="P443" t="s">
        <v>6191</v>
      </c>
    </row>
    <row r="444" spans="1:16" x14ac:dyDescent="0.35">
      <c r="A444" s="19" t="s">
        <v>2968</v>
      </c>
      <c r="B444" s="27">
        <v>44230</v>
      </c>
      <c r="C444" s="19" t="s">
        <v>2969</v>
      </c>
      <c r="D444" s="11" t="s">
        <v>6175</v>
      </c>
      <c r="E444" s="19">
        <v>4</v>
      </c>
      <c r="F444" s="19" t="s">
        <v>2970</v>
      </c>
      <c r="G444" s="19" t="s">
        <v>2971</v>
      </c>
      <c r="H444" s="11" t="s">
        <v>19</v>
      </c>
      <c r="I444" s="11" t="s">
        <v>6193</v>
      </c>
      <c r="J444" s="11" t="s">
        <v>6188</v>
      </c>
      <c r="K444" s="28">
        <v>2.5</v>
      </c>
      <c r="L444" s="29">
        <v>25.874999999999996</v>
      </c>
      <c r="M444" s="29">
        <v>103.49999999999999</v>
      </c>
      <c r="N444" s="11" t="s">
        <v>6216</v>
      </c>
      <c r="O444" s="11" t="s">
        <v>6221</v>
      </c>
      <c r="P444" s="11" t="s">
        <v>6190</v>
      </c>
    </row>
    <row r="445" spans="1:16" x14ac:dyDescent="0.35">
      <c r="A445" s="2" t="s">
        <v>2974</v>
      </c>
      <c r="B445" s="3">
        <v>43573</v>
      </c>
      <c r="C445" s="2" t="s">
        <v>2975</v>
      </c>
      <c r="D445" t="s">
        <v>6183</v>
      </c>
      <c r="E445" s="2">
        <v>3</v>
      </c>
      <c r="F445" s="2" t="s">
        <v>2976</v>
      </c>
      <c r="G445" s="2" t="s">
        <v>2977</v>
      </c>
      <c r="H445" t="s">
        <v>318</v>
      </c>
      <c r="I445" t="s">
        <v>6194</v>
      </c>
      <c r="J445" t="s">
        <v>6187</v>
      </c>
      <c r="K445" s="4">
        <v>1</v>
      </c>
      <c r="L445" s="5">
        <v>12.15</v>
      </c>
      <c r="M445" s="5">
        <v>36.450000000000003</v>
      </c>
      <c r="N445" t="s">
        <v>6217</v>
      </c>
      <c r="O445" t="s">
        <v>6224</v>
      </c>
      <c r="P445" t="s">
        <v>6190</v>
      </c>
    </row>
    <row r="446" spans="1:16" x14ac:dyDescent="0.35">
      <c r="A446" s="19" t="s">
        <v>2980</v>
      </c>
      <c r="B446" s="27">
        <v>44384</v>
      </c>
      <c r="C446" s="19" t="s">
        <v>2981</v>
      </c>
      <c r="D446" s="11" t="s">
        <v>6173</v>
      </c>
      <c r="E446" s="19">
        <v>5</v>
      </c>
      <c r="F446" s="19" t="s">
        <v>2982</v>
      </c>
      <c r="G446" s="19" t="s">
        <v>2983</v>
      </c>
      <c r="H446" s="11" t="s">
        <v>19</v>
      </c>
      <c r="I446" s="11" t="s">
        <v>6192</v>
      </c>
      <c r="J446" s="11" t="s">
        <v>6186</v>
      </c>
      <c r="K446" s="28">
        <v>0.5</v>
      </c>
      <c r="L446" s="29">
        <v>7.169999999999999</v>
      </c>
      <c r="M446" s="29">
        <v>35.849999999999994</v>
      </c>
      <c r="N446" s="11" t="s">
        <v>6219</v>
      </c>
      <c r="O446" s="11" t="s">
        <v>6222</v>
      </c>
      <c r="P446" s="11" t="s">
        <v>6191</v>
      </c>
    </row>
    <row r="447" spans="1:16" x14ac:dyDescent="0.35">
      <c r="A447" s="2" t="s">
        <v>2986</v>
      </c>
      <c r="B447" s="3">
        <v>44250</v>
      </c>
      <c r="C447" s="2" t="s">
        <v>2987</v>
      </c>
      <c r="D447" t="s">
        <v>6184</v>
      </c>
      <c r="E447" s="2">
        <v>5</v>
      </c>
      <c r="F447" s="2" t="s">
        <v>2988</v>
      </c>
      <c r="G447" s="2" t="s">
        <v>2989</v>
      </c>
      <c r="H447" t="s">
        <v>318</v>
      </c>
      <c r="I447" t="s">
        <v>6194</v>
      </c>
      <c r="J447" t="s">
        <v>6186</v>
      </c>
      <c r="K447" s="4">
        <v>0.2</v>
      </c>
      <c r="L447" s="5">
        <v>4.4550000000000001</v>
      </c>
      <c r="M447" s="5">
        <v>22.274999999999999</v>
      </c>
      <c r="N447" t="s">
        <v>6217</v>
      </c>
      <c r="O447" t="s">
        <v>6222</v>
      </c>
      <c r="P447" t="s">
        <v>6190</v>
      </c>
    </row>
    <row r="448" spans="1:16" x14ac:dyDescent="0.35">
      <c r="A448" s="19" t="s">
        <v>2992</v>
      </c>
      <c r="B448" s="27">
        <v>44418</v>
      </c>
      <c r="C448" s="19" t="s">
        <v>2993</v>
      </c>
      <c r="D448" s="11" t="s">
        <v>6156</v>
      </c>
      <c r="E448" s="19">
        <v>6</v>
      </c>
      <c r="F448" s="19" t="s">
        <v>2994</v>
      </c>
      <c r="G448" s="19" t="s">
        <v>2995</v>
      </c>
      <c r="H448" s="11" t="s">
        <v>318</v>
      </c>
      <c r="I448" s="11" t="s">
        <v>6194</v>
      </c>
      <c r="J448" s="11" t="s">
        <v>6188</v>
      </c>
      <c r="K448" s="28">
        <v>0.2</v>
      </c>
      <c r="L448" s="29">
        <v>4.125</v>
      </c>
      <c r="M448" s="29">
        <v>24.75</v>
      </c>
      <c r="N448" s="11" t="s">
        <v>6217</v>
      </c>
      <c r="O448" s="11" t="s">
        <v>6221</v>
      </c>
      <c r="P448" s="11" t="s">
        <v>6191</v>
      </c>
    </row>
    <row r="449" spans="1:16" x14ac:dyDescent="0.35">
      <c r="A449" s="2" t="s">
        <v>2999</v>
      </c>
      <c r="B449" s="3">
        <v>43784</v>
      </c>
      <c r="C449" s="2" t="s">
        <v>3000</v>
      </c>
      <c r="D449" t="s">
        <v>6181</v>
      </c>
      <c r="E449" s="2">
        <v>2</v>
      </c>
      <c r="F449" s="2" t="s">
        <v>3001</v>
      </c>
      <c r="G449" s="2" t="s">
        <v>3002</v>
      </c>
      <c r="H449" t="s">
        <v>318</v>
      </c>
      <c r="I449" t="s">
        <v>6195</v>
      </c>
      <c r="J449" t="s">
        <v>6188</v>
      </c>
      <c r="K449" s="4">
        <v>2.5</v>
      </c>
      <c r="L449" s="5">
        <v>33.464999999999996</v>
      </c>
      <c r="M449" s="5">
        <v>66.929999999999993</v>
      </c>
      <c r="N449" t="s">
        <v>6218</v>
      </c>
      <c r="O449" t="s">
        <v>6221</v>
      </c>
      <c r="P449" t="s">
        <v>6190</v>
      </c>
    </row>
    <row r="450" spans="1:16" x14ac:dyDescent="0.35">
      <c r="A450" s="19" t="s">
        <v>3004</v>
      </c>
      <c r="B450" s="27">
        <v>43816</v>
      </c>
      <c r="C450" s="19" t="s">
        <v>3005</v>
      </c>
      <c r="D450" s="11" t="s">
        <v>6160</v>
      </c>
      <c r="E450" s="19">
        <v>1</v>
      </c>
      <c r="F450" s="19" t="s">
        <v>3006</v>
      </c>
      <c r="G450" s="19" t="s">
        <v>3007</v>
      </c>
      <c r="H450" s="11" t="s">
        <v>28</v>
      </c>
      <c r="I450" s="11" t="s">
        <v>6195</v>
      </c>
      <c r="J450" s="11" t="s">
        <v>6188</v>
      </c>
      <c r="K450" s="28">
        <v>0.5</v>
      </c>
      <c r="L450" s="29">
        <v>8.73</v>
      </c>
      <c r="M450" s="29">
        <v>8.73</v>
      </c>
      <c r="N450" s="11" t="s">
        <v>6218</v>
      </c>
      <c r="O450" s="11" t="s">
        <v>6221</v>
      </c>
      <c r="P450" s="11" t="s">
        <v>6190</v>
      </c>
    </row>
    <row r="451" spans="1:16" x14ac:dyDescent="0.35">
      <c r="A451" s="2" t="s">
        <v>3010</v>
      </c>
      <c r="B451" s="3">
        <v>43908</v>
      </c>
      <c r="C451" s="2" t="s">
        <v>3011</v>
      </c>
      <c r="D451" t="s">
        <v>6146</v>
      </c>
      <c r="E451" s="2">
        <v>3</v>
      </c>
      <c r="F451" s="2" t="s">
        <v>3012</v>
      </c>
      <c r="G451" s="2" t="s">
        <v>3013</v>
      </c>
      <c r="H451" t="s">
        <v>19</v>
      </c>
      <c r="I451" t="s">
        <v>6192</v>
      </c>
      <c r="J451" t="s">
        <v>6188</v>
      </c>
      <c r="K451" s="4">
        <v>0.5</v>
      </c>
      <c r="L451" s="5">
        <v>5.97</v>
      </c>
      <c r="M451" s="5">
        <v>17.91</v>
      </c>
      <c r="N451" t="s">
        <v>6219</v>
      </c>
      <c r="O451" t="s">
        <v>6221</v>
      </c>
      <c r="P451" t="s">
        <v>6191</v>
      </c>
    </row>
    <row r="452" spans="1:16" x14ac:dyDescent="0.35">
      <c r="A452" s="19" t="s">
        <v>3015</v>
      </c>
      <c r="B452" s="27">
        <v>44718</v>
      </c>
      <c r="C452" s="19" t="s">
        <v>3016</v>
      </c>
      <c r="D452" s="11" t="s">
        <v>6173</v>
      </c>
      <c r="E452" s="19">
        <v>1</v>
      </c>
      <c r="F452" s="19" t="s">
        <v>3017</v>
      </c>
      <c r="G452" s="19" t="s">
        <v>3018</v>
      </c>
      <c r="H452" s="11" t="s">
        <v>318</v>
      </c>
      <c r="I452" s="11" t="s">
        <v>6192</v>
      </c>
      <c r="J452" s="11" t="s">
        <v>6186</v>
      </c>
      <c r="K452" s="28">
        <v>0.5</v>
      </c>
      <c r="L452" s="29">
        <v>7.169999999999999</v>
      </c>
      <c r="M452" s="29">
        <v>7.169999999999999</v>
      </c>
      <c r="N452" s="11" t="s">
        <v>6219</v>
      </c>
      <c r="O452" s="11" t="s">
        <v>6222</v>
      </c>
      <c r="P452" s="11" t="s">
        <v>6191</v>
      </c>
    </row>
    <row r="453" spans="1:16" x14ac:dyDescent="0.35">
      <c r="A453" s="2" t="s">
        <v>3021</v>
      </c>
      <c r="B453" s="3">
        <v>44336</v>
      </c>
      <c r="C453" s="2" t="s">
        <v>3022</v>
      </c>
      <c r="D453" t="s">
        <v>6163</v>
      </c>
      <c r="E453" s="2">
        <v>2</v>
      </c>
      <c r="F453" s="2" t="s">
        <v>3023</v>
      </c>
      <c r="G453" s="2" t="s">
        <v>3024</v>
      </c>
      <c r="H453" t="s">
        <v>19</v>
      </c>
      <c r="I453" t="s">
        <v>6192</v>
      </c>
      <c r="J453" t="s">
        <v>6187</v>
      </c>
      <c r="K453" s="4">
        <v>0.2</v>
      </c>
      <c r="L453" s="5">
        <v>2.6849999999999996</v>
      </c>
      <c r="M453" s="5">
        <v>5.3699999999999992</v>
      </c>
      <c r="N453" t="s">
        <v>6219</v>
      </c>
      <c r="O453" t="s">
        <v>6224</v>
      </c>
      <c r="P453" t="s">
        <v>6191</v>
      </c>
    </row>
    <row r="454" spans="1:16" x14ac:dyDescent="0.35">
      <c r="A454" s="19" t="s">
        <v>3027</v>
      </c>
      <c r="B454" s="27">
        <v>44207</v>
      </c>
      <c r="C454" s="19" t="s">
        <v>3028</v>
      </c>
      <c r="D454" s="11" t="s">
        <v>6145</v>
      </c>
      <c r="E454" s="19">
        <v>5</v>
      </c>
      <c r="F454" s="19" t="s">
        <v>3029</v>
      </c>
      <c r="G454" s="19" t="s">
        <v>3030</v>
      </c>
      <c r="H454" s="11" t="s">
        <v>318</v>
      </c>
      <c r="I454" s="11" t="s">
        <v>6195</v>
      </c>
      <c r="J454" s="11" t="s">
        <v>6186</v>
      </c>
      <c r="K454" s="28">
        <v>0.2</v>
      </c>
      <c r="L454" s="29">
        <v>4.7549999999999999</v>
      </c>
      <c r="M454" s="29">
        <v>23.774999999999999</v>
      </c>
      <c r="N454" s="11" t="s">
        <v>6218</v>
      </c>
      <c r="O454" s="11" t="s">
        <v>6222</v>
      </c>
      <c r="P454" s="11" t="s">
        <v>6191</v>
      </c>
    </row>
    <row r="455" spans="1:16" x14ac:dyDescent="0.35">
      <c r="A455" s="2" t="s">
        <v>3035</v>
      </c>
      <c r="B455" s="3">
        <v>43518</v>
      </c>
      <c r="C455" s="2" t="s">
        <v>3036</v>
      </c>
      <c r="D455" t="s">
        <v>6149</v>
      </c>
      <c r="E455" s="2">
        <v>2</v>
      </c>
      <c r="F455" s="2" t="s">
        <v>3037</v>
      </c>
      <c r="G455" s="2" t="s">
        <v>3038</v>
      </c>
      <c r="H455" t="s">
        <v>19</v>
      </c>
      <c r="I455" t="s">
        <v>6192</v>
      </c>
      <c r="J455" t="s">
        <v>6187</v>
      </c>
      <c r="K455" s="4">
        <v>2.5</v>
      </c>
      <c r="L455" s="5">
        <v>20.584999999999997</v>
      </c>
      <c r="M455" s="5">
        <v>41.169999999999995</v>
      </c>
      <c r="N455" t="s">
        <v>6219</v>
      </c>
      <c r="O455" t="s">
        <v>6224</v>
      </c>
      <c r="P455" t="s">
        <v>6190</v>
      </c>
    </row>
    <row r="456" spans="1:16" x14ac:dyDescent="0.35">
      <c r="A456" s="19" t="s">
        <v>3041</v>
      </c>
      <c r="B456" s="27">
        <v>44524</v>
      </c>
      <c r="C456" s="19" t="s">
        <v>3042</v>
      </c>
      <c r="D456" s="11" t="s">
        <v>6167</v>
      </c>
      <c r="E456" s="19">
        <v>3</v>
      </c>
      <c r="F456" s="19" t="s">
        <v>3043</v>
      </c>
      <c r="G456" s="19" t="s">
        <v>3044</v>
      </c>
      <c r="H456" s="11" t="s">
        <v>19</v>
      </c>
      <c r="I456" s="11" t="s">
        <v>6193</v>
      </c>
      <c r="J456" s="11" t="s">
        <v>6186</v>
      </c>
      <c r="K456" s="28">
        <v>0.2</v>
      </c>
      <c r="L456" s="29">
        <v>3.8849999999999998</v>
      </c>
      <c r="M456" s="29">
        <v>11.654999999999999</v>
      </c>
      <c r="N456" s="11" t="s">
        <v>6216</v>
      </c>
      <c r="O456" s="11" t="s">
        <v>6222</v>
      </c>
      <c r="P456" s="11" t="s">
        <v>6191</v>
      </c>
    </row>
    <row r="457" spans="1:16" x14ac:dyDescent="0.35">
      <c r="A457" s="2" t="s">
        <v>3047</v>
      </c>
      <c r="B457" s="3">
        <v>44579</v>
      </c>
      <c r="C457" s="2" t="s">
        <v>3048</v>
      </c>
      <c r="D457" t="s">
        <v>6161</v>
      </c>
      <c r="E457" s="2">
        <v>4</v>
      </c>
      <c r="F457" s="2" t="s">
        <v>3049</v>
      </c>
      <c r="G457" s="2" t="s">
        <v>3050</v>
      </c>
      <c r="H457" t="s">
        <v>19</v>
      </c>
      <c r="I457" t="s">
        <v>6195</v>
      </c>
      <c r="J457" t="s">
        <v>6186</v>
      </c>
      <c r="K457" s="4">
        <v>0.5</v>
      </c>
      <c r="L457" s="5">
        <v>9.51</v>
      </c>
      <c r="M457" s="5">
        <v>38.04</v>
      </c>
      <c r="N457" t="s">
        <v>6218</v>
      </c>
      <c r="O457" t="s">
        <v>6222</v>
      </c>
      <c r="P457" t="s">
        <v>6191</v>
      </c>
    </row>
    <row r="458" spans="1:16" x14ac:dyDescent="0.35">
      <c r="A458" s="19" t="s">
        <v>3053</v>
      </c>
      <c r="B458" s="27">
        <v>44421</v>
      </c>
      <c r="C458" s="19" t="s">
        <v>3054</v>
      </c>
      <c r="D458" s="11" t="s">
        <v>6149</v>
      </c>
      <c r="E458" s="19">
        <v>4</v>
      </c>
      <c r="F458" s="19" t="s">
        <v>3055</v>
      </c>
      <c r="G458" s="19" t="s">
        <v>3056</v>
      </c>
      <c r="H458" s="11" t="s">
        <v>318</v>
      </c>
      <c r="I458" s="11" t="s">
        <v>6192</v>
      </c>
      <c r="J458" s="11" t="s">
        <v>6187</v>
      </c>
      <c r="K458" s="28">
        <v>2.5</v>
      </c>
      <c r="L458" s="29">
        <v>20.584999999999997</v>
      </c>
      <c r="M458" s="29">
        <v>82.339999999999989</v>
      </c>
      <c r="N458" s="11" t="s">
        <v>6219</v>
      </c>
      <c r="O458" s="11" t="s">
        <v>6224</v>
      </c>
      <c r="P458" s="11" t="s">
        <v>6190</v>
      </c>
    </row>
    <row r="459" spans="1:16" x14ac:dyDescent="0.35">
      <c r="A459" s="2" t="s">
        <v>3058</v>
      </c>
      <c r="B459" s="3">
        <v>43841</v>
      </c>
      <c r="C459" s="2" t="s">
        <v>3059</v>
      </c>
      <c r="D459" t="s">
        <v>6145</v>
      </c>
      <c r="E459" s="2">
        <v>2</v>
      </c>
      <c r="F459" s="2" t="s">
        <v>3060</v>
      </c>
      <c r="G459" s="2" t="s">
        <v>3061</v>
      </c>
      <c r="H459" t="s">
        <v>318</v>
      </c>
      <c r="I459" t="s">
        <v>6195</v>
      </c>
      <c r="J459" t="s">
        <v>6186</v>
      </c>
      <c r="K459" s="4">
        <v>0.2</v>
      </c>
      <c r="L459" s="5">
        <v>4.7549999999999999</v>
      </c>
      <c r="M459" s="5">
        <v>9.51</v>
      </c>
      <c r="N459" t="s">
        <v>6218</v>
      </c>
      <c r="O459" t="s">
        <v>6222</v>
      </c>
      <c r="P459" t="s">
        <v>6190</v>
      </c>
    </row>
    <row r="460" spans="1:16" x14ac:dyDescent="0.35">
      <c r="A460" s="19" t="s">
        <v>3064</v>
      </c>
      <c r="B460" s="27">
        <v>44017</v>
      </c>
      <c r="C460" s="19" t="s">
        <v>3065</v>
      </c>
      <c r="D460" s="11" t="s">
        <v>6149</v>
      </c>
      <c r="E460" s="19">
        <v>2</v>
      </c>
      <c r="F460" s="19" t="s">
        <v>3066</v>
      </c>
      <c r="G460" s="19" t="s">
        <v>3067</v>
      </c>
      <c r="H460" s="11" t="s">
        <v>28</v>
      </c>
      <c r="I460" s="11" t="s">
        <v>6192</v>
      </c>
      <c r="J460" s="11" t="s">
        <v>6187</v>
      </c>
      <c r="K460" s="28">
        <v>2.5</v>
      </c>
      <c r="L460" s="29">
        <v>20.584999999999997</v>
      </c>
      <c r="M460" s="29">
        <v>41.169999999999995</v>
      </c>
      <c r="N460" s="11" t="s">
        <v>6219</v>
      </c>
      <c r="O460" s="11" t="s">
        <v>6224</v>
      </c>
      <c r="P460" s="11" t="s">
        <v>6191</v>
      </c>
    </row>
    <row r="461" spans="1:16" x14ac:dyDescent="0.35">
      <c r="A461" s="2" t="s">
        <v>3070</v>
      </c>
      <c r="B461" s="3">
        <v>43671</v>
      </c>
      <c r="C461" s="2" t="s">
        <v>3071</v>
      </c>
      <c r="D461" t="s">
        <v>6161</v>
      </c>
      <c r="E461" s="2">
        <v>5</v>
      </c>
      <c r="F461" s="2" t="s">
        <v>3072</v>
      </c>
      <c r="G461" s="2" t="s">
        <v>3073</v>
      </c>
      <c r="H461" t="s">
        <v>19</v>
      </c>
      <c r="I461" t="s">
        <v>6195</v>
      </c>
      <c r="J461" t="s">
        <v>6186</v>
      </c>
      <c r="K461" s="4">
        <v>0.5</v>
      </c>
      <c r="L461" s="5">
        <v>9.51</v>
      </c>
      <c r="M461" s="5">
        <v>47.55</v>
      </c>
      <c r="N461" t="s">
        <v>6218</v>
      </c>
      <c r="O461" t="s">
        <v>6222</v>
      </c>
      <c r="P461" t="s">
        <v>6191</v>
      </c>
    </row>
    <row r="462" spans="1:16" x14ac:dyDescent="0.35">
      <c r="A462" s="19" t="s">
        <v>3076</v>
      </c>
      <c r="B462" s="27">
        <v>44707</v>
      </c>
      <c r="C462" s="19" t="s">
        <v>3077</v>
      </c>
      <c r="D462" s="11" t="s">
        <v>6155</v>
      </c>
      <c r="E462" s="19">
        <v>4</v>
      </c>
      <c r="F462" s="19" t="s">
        <v>3078</v>
      </c>
      <c r="G462" s="19" t="s">
        <v>3079</v>
      </c>
      <c r="H462" s="11" t="s">
        <v>19</v>
      </c>
      <c r="I462" s="11" t="s">
        <v>6193</v>
      </c>
      <c r="J462" s="11" t="s">
        <v>6188</v>
      </c>
      <c r="K462" s="28">
        <v>1</v>
      </c>
      <c r="L462" s="29">
        <v>11.25</v>
      </c>
      <c r="M462" s="29">
        <v>45</v>
      </c>
      <c r="N462" s="11" t="s">
        <v>6216</v>
      </c>
      <c r="O462" s="11" t="s">
        <v>6221</v>
      </c>
      <c r="P462" s="11" t="s">
        <v>6191</v>
      </c>
    </row>
    <row r="463" spans="1:16" x14ac:dyDescent="0.35">
      <c r="A463" s="2" t="s">
        <v>3082</v>
      </c>
      <c r="B463" s="3">
        <v>43840</v>
      </c>
      <c r="C463" s="2" t="s">
        <v>3083</v>
      </c>
      <c r="D463" t="s">
        <v>6145</v>
      </c>
      <c r="E463" s="2">
        <v>5</v>
      </c>
      <c r="F463" s="2" t="s">
        <v>3084</v>
      </c>
      <c r="G463" s="2" t="s">
        <v>3085</v>
      </c>
      <c r="H463" t="s">
        <v>19</v>
      </c>
      <c r="I463" t="s">
        <v>6195</v>
      </c>
      <c r="J463" t="s">
        <v>6186</v>
      </c>
      <c r="K463" s="4">
        <v>0.2</v>
      </c>
      <c r="L463" s="5">
        <v>4.7549999999999999</v>
      </c>
      <c r="M463" s="5">
        <v>23.774999999999999</v>
      </c>
      <c r="N463" t="s">
        <v>6218</v>
      </c>
      <c r="O463" t="s">
        <v>6222</v>
      </c>
      <c r="P463" t="s">
        <v>6191</v>
      </c>
    </row>
    <row r="464" spans="1:16" x14ac:dyDescent="0.35">
      <c r="A464" s="19" t="s">
        <v>3088</v>
      </c>
      <c r="B464" s="27">
        <v>43602</v>
      </c>
      <c r="C464" s="19" t="s">
        <v>3089</v>
      </c>
      <c r="D464" s="11" t="s">
        <v>6172</v>
      </c>
      <c r="E464" s="19">
        <v>3</v>
      </c>
      <c r="F464" s="19" t="s">
        <v>3090</v>
      </c>
      <c r="G464" s="19" t="s">
        <v>3091</v>
      </c>
      <c r="H464" s="11" t="s">
        <v>318</v>
      </c>
      <c r="I464" s="11" t="s">
        <v>6192</v>
      </c>
      <c r="J464" s="11" t="s">
        <v>6187</v>
      </c>
      <c r="K464" s="28">
        <v>0.5</v>
      </c>
      <c r="L464" s="29">
        <v>5.3699999999999992</v>
      </c>
      <c r="M464" s="29">
        <v>16.11</v>
      </c>
      <c r="N464" s="11" t="s">
        <v>6219</v>
      </c>
      <c r="O464" s="11" t="s">
        <v>6224</v>
      </c>
      <c r="P464" s="11" t="s">
        <v>6190</v>
      </c>
    </row>
    <row r="465" spans="1:16" x14ac:dyDescent="0.35">
      <c r="A465" s="2" t="s">
        <v>3094</v>
      </c>
      <c r="B465" s="3">
        <v>44036</v>
      </c>
      <c r="C465" s="2" t="s">
        <v>3095</v>
      </c>
      <c r="D465" t="s">
        <v>6163</v>
      </c>
      <c r="E465" s="2">
        <v>4</v>
      </c>
      <c r="F465" s="2" t="s">
        <v>3096</v>
      </c>
      <c r="G465" s="2" t="s">
        <v>3097</v>
      </c>
      <c r="H465" t="s">
        <v>28</v>
      </c>
      <c r="I465" t="s">
        <v>6192</v>
      </c>
      <c r="J465" t="s">
        <v>6187</v>
      </c>
      <c r="K465" s="4">
        <v>0.2</v>
      </c>
      <c r="L465" s="5">
        <v>2.6849999999999996</v>
      </c>
      <c r="M465" s="5">
        <v>10.739999999999998</v>
      </c>
      <c r="N465" t="s">
        <v>6219</v>
      </c>
      <c r="O465" t="s">
        <v>6224</v>
      </c>
      <c r="P465" t="s">
        <v>6190</v>
      </c>
    </row>
    <row r="466" spans="1:16" x14ac:dyDescent="0.35">
      <c r="A466" s="19" t="s">
        <v>3100</v>
      </c>
      <c r="B466" s="27">
        <v>44124</v>
      </c>
      <c r="C466" s="19" t="s">
        <v>3101</v>
      </c>
      <c r="D466" s="11" t="s">
        <v>6147</v>
      </c>
      <c r="E466" s="19">
        <v>5</v>
      </c>
      <c r="F466" s="19" t="s">
        <v>3102</v>
      </c>
      <c r="G466" s="19" t="s">
        <v>3103</v>
      </c>
      <c r="H466" s="11" t="s">
        <v>19</v>
      </c>
      <c r="I466" s="11" t="s">
        <v>6193</v>
      </c>
      <c r="J466" s="11" t="s">
        <v>6187</v>
      </c>
      <c r="K466" s="28">
        <v>1</v>
      </c>
      <c r="L466" s="29">
        <v>9.9499999999999993</v>
      </c>
      <c r="M466" s="29">
        <v>49.75</v>
      </c>
      <c r="N466" s="11" t="s">
        <v>6216</v>
      </c>
      <c r="O466" s="11" t="s">
        <v>6224</v>
      </c>
      <c r="P466" s="11" t="s">
        <v>6190</v>
      </c>
    </row>
    <row r="467" spans="1:16" x14ac:dyDescent="0.35">
      <c r="A467" s="2" t="s">
        <v>3106</v>
      </c>
      <c r="B467" s="3">
        <v>43730</v>
      </c>
      <c r="C467" s="2" t="s">
        <v>3107</v>
      </c>
      <c r="D467" t="s">
        <v>6141</v>
      </c>
      <c r="E467" s="2">
        <v>2</v>
      </c>
      <c r="F467" s="2" t="s">
        <v>3108</v>
      </c>
      <c r="G467" s="2" t="s">
        <v>3109</v>
      </c>
      <c r="H467" t="s">
        <v>318</v>
      </c>
      <c r="I467" t="s">
        <v>6194</v>
      </c>
      <c r="J467" t="s">
        <v>6188</v>
      </c>
      <c r="K467" s="4">
        <v>1</v>
      </c>
      <c r="L467" s="5">
        <v>13.75</v>
      </c>
      <c r="M467" s="5">
        <v>27.5</v>
      </c>
      <c r="N467" t="s">
        <v>6217</v>
      </c>
      <c r="O467" t="s">
        <v>6221</v>
      </c>
      <c r="P467" t="s">
        <v>6191</v>
      </c>
    </row>
    <row r="468" spans="1:16" x14ac:dyDescent="0.35">
      <c r="A468" s="19" t="s">
        <v>3112</v>
      </c>
      <c r="B468" s="27">
        <v>43989</v>
      </c>
      <c r="C468" s="19" t="s">
        <v>3113</v>
      </c>
      <c r="D468" s="11" t="s">
        <v>6165</v>
      </c>
      <c r="E468" s="19">
        <v>4</v>
      </c>
      <c r="F468" s="19" t="s">
        <v>3114</v>
      </c>
      <c r="G468" s="19" t="s">
        <v>3115</v>
      </c>
      <c r="H468" s="11" t="s">
        <v>28</v>
      </c>
      <c r="I468" s="11" t="s">
        <v>6195</v>
      </c>
      <c r="J468" s="11" t="s">
        <v>6187</v>
      </c>
      <c r="K468" s="28">
        <v>2.5</v>
      </c>
      <c r="L468" s="29">
        <v>29.784999999999997</v>
      </c>
      <c r="M468" s="29">
        <v>119.13999999999999</v>
      </c>
      <c r="N468" s="11" t="s">
        <v>6218</v>
      </c>
      <c r="O468" s="11" t="s">
        <v>6224</v>
      </c>
      <c r="P468" s="11" t="s">
        <v>6191</v>
      </c>
    </row>
    <row r="469" spans="1:16" x14ac:dyDescent="0.35">
      <c r="A469" s="2" t="s">
        <v>3118</v>
      </c>
      <c r="B469" s="3">
        <v>43814</v>
      </c>
      <c r="C469" s="2" t="s">
        <v>3119</v>
      </c>
      <c r="D469" t="s">
        <v>6149</v>
      </c>
      <c r="E469" s="2">
        <v>1</v>
      </c>
      <c r="F469" s="2" t="s">
        <v>3120</v>
      </c>
      <c r="G469" s="2" t="s">
        <v>3121</v>
      </c>
      <c r="H469" t="s">
        <v>19</v>
      </c>
      <c r="I469" t="s">
        <v>6192</v>
      </c>
      <c r="J469" t="s">
        <v>6187</v>
      </c>
      <c r="K469" s="4">
        <v>2.5</v>
      </c>
      <c r="L469" s="5">
        <v>20.584999999999997</v>
      </c>
      <c r="M469" s="5">
        <v>20.584999999999997</v>
      </c>
      <c r="N469" t="s">
        <v>6219</v>
      </c>
      <c r="O469" t="s">
        <v>6224</v>
      </c>
      <c r="P469" t="s">
        <v>6190</v>
      </c>
    </row>
    <row r="470" spans="1:16" x14ac:dyDescent="0.35">
      <c r="A470" s="19" t="s">
        <v>3124</v>
      </c>
      <c r="B470" s="27">
        <v>44171</v>
      </c>
      <c r="C470" s="19" t="s">
        <v>3125</v>
      </c>
      <c r="D470" s="11" t="s">
        <v>6154</v>
      </c>
      <c r="E470" s="19">
        <v>3</v>
      </c>
      <c r="F470" s="19" t="s">
        <v>3126</v>
      </c>
      <c r="G470" s="19" t="s">
        <v>3127</v>
      </c>
      <c r="H470" s="11" t="s">
        <v>19</v>
      </c>
      <c r="I470" s="11" t="s">
        <v>6193</v>
      </c>
      <c r="J470" s="11" t="s">
        <v>6187</v>
      </c>
      <c r="K470" s="28">
        <v>0.2</v>
      </c>
      <c r="L470" s="29">
        <v>2.9849999999999999</v>
      </c>
      <c r="M470" s="29">
        <v>8.9550000000000001</v>
      </c>
      <c r="N470" s="11" t="s">
        <v>6216</v>
      </c>
      <c r="O470" s="11" t="s">
        <v>6224</v>
      </c>
      <c r="P470" s="11" t="s">
        <v>6190</v>
      </c>
    </row>
    <row r="471" spans="1:16" x14ac:dyDescent="0.35">
      <c r="A471" s="2" t="s">
        <v>3130</v>
      </c>
      <c r="B471" s="3">
        <v>44536</v>
      </c>
      <c r="C471" s="2" t="s">
        <v>3131</v>
      </c>
      <c r="D471" t="s">
        <v>6158</v>
      </c>
      <c r="E471" s="2">
        <v>1</v>
      </c>
      <c r="F471" s="2" t="s">
        <v>3132</v>
      </c>
      <c r="G471" s="2" t="s">
        <v>3133</v>
      </c>
      <c r="H471" t="s">
        <v>19</v>
      </c>
      <c r="I471" t="s">
        <v>6193</v>
      </c>
      <c r="J471" t="s">
        <v>6187</v>
      </c>
      <c r="K471" s="4">
        <v>0.5</v>
      </c>
      <c r="L471" s="5">
        <v>5.97</v>
      </c>
      <c r="M471" s="5">
        <v>5.97</v>
      </c>
      <c r="N471" t="s">
        <v>6216</v>
      </c>
      <c r="O471" t="s">
        <v>6224</v>
      </c>
      <c r="P471" t="s">
        <v>6191</v>
      </c>
    </row>
    <row r="472" spans="1:16" x14ac:dyDescent="0.35">
      <c r="A472" s="19" t="s">
        <v>3136</v>
      </c>
      <c r="B472" s="27">
        <v>44023</v>
      </c>
      <c r="C472" s="19" t="s">
        <v>3137</v>
      </c>
      <c r="D472" s="11" t="s">
        <v>6141</v>
      </c>
      <c r="E472" s="19">
        <v>3</v>
      </c>
      <c r="F472" s="19" t="s">
        <v>3138</v>
      </c>
      <c r="G472" s="19" t="s">
        <v>3139</v>
      </c>
      <c r="H472" s="11" t="s">
        <v>19</v>
      </c>
      <c r="I472" s="11" t="s">
        <v>6194</v>
      </c>
      <c r="J472" s="11" t="s">
        <v>6188</v>
      </c>
      <c r="K472" s="28">
        <v>1</v>
      </c>
      <c r="L472" s="29">
        <v>13.75</v>
      </c>
      <c r="M472" s="29">
        <v>41.25</v>
      </c>
      <c r="N472" s="11" t="s">
        <v>6217</v>
      </c>
      <c r="O472" s="11" t="s">
        <v>6221</v>
      </c>
      <c r="P472" s="11" t="s">
        <v>6190</v>
      </c>
    </row>
    <row r="473" spans="1:16" x14ac:dyDescent="0.35">
      <c r="A473" s="2" t="s">
        <v>3141</v>
      </c>
      <c r="B473" s="3">
        <v>44375</v>
      </c>
      <c r="C473" s="2" t="s">
        <v>3194</v>
      </c>
      <c r="D473" t="s">
        <v>6184</v>
      </c>
      <c r="E473" s="2">
        <v>5</v>
      </c>
      <c r="F473" s="2" t="s">
        <v>3195</v>
      </c>
      <c r="G473" s="2" t="s">
        <v>3196</v>
      </c>
      <c r="H473" t="s">
        <v>19</v>
      </c>
      <c r="I473" t="s">
        <v>6194</v>
      </c>
      <c r="J473" t="s">
        <v>6186</v>
      </c>
      <c r="K473" s="4">
        <v>0.2</v>
      </c>
      <c r="L473" s="5">
        <v>4.4550000000000001</v>
      </c>
      <c r="M473" s="5">
        <v>22.274999999999999</v>
      </c>
      <c r="N473" t="s">
        <v>6217</v>
      </c>
      <c r="O473" t="s">
        <v>6222</v>
      </c>
      <c r="P473" t="s">
        <v>6190</v>
      </c>
    </row>
    <row r="474" spans="1:16" x14ac:dyDescent="0.35">
      <c r="A474" s="19" t="s">
        <v>3147</v>
      </c>
      <c r="B474" s="27">
        <v>44656</v>
      </c>
      <c r="C474" s="19" t="s">
        <v>3148</v>
      </c>
      <c r="D474" s="11" t="s">
        <v>6157</v>
      </c>
      <c r="E474" s="19">
        <v>1</v>
      </c>
      <c r="F474" s="19" t="s">
        <v>3149</v>
      </c>
      <c r="G474" s="19" t="s">
        <v>3150</v>
      </c>
      <c r="H474" s="11" t="s">
        <v>19</v>
      </c>
      <c r="I474" s="11" t="s">
        <v>6193</v>
      </c>
      <c r="J474" s="11" t="s">
        <v>6188</v>
      </c>
      <c r="K474" s="28">
        <v>0.5</v>
      </c>
      <c r="L474" s="29">
        <v>6.75</v>
      </c>
      <c r="M474" s="29">
        <v>6.75</v>
      </c>
      <c r="N474" s="11" t="s">
        <v>6216</v>
      </c>
      <c r="O474" s="11" t="s">
        <v>6221</v>
      </c>
      <c r="P474" s="11" t="s">
        <v>6190</v>
      </c>
    </row>
    <row r="475" spans="1:16" x14ac:dyDescent="0.35">
      <c r="A475" s="2" t="s">
        <v>3153</v>
      </c>
      <c r="B475" s="3">
        <v>44644</v>
      </c>
      <c r="C475" s="2" t="s">
        <v>3154</v>
      </c>
      <c r="D475" t="s">
        <v>6181</v>
      </c>
      <c r="E475" s="2">
        <v>4</v>
      </c>
      <c r="F475" s="2" t="s">
        <v>3155</v>
      </c>
      <c r="G475" s="2" t="s">
        <v>6223</v>
      </c>
      <c r="H475" t="s">
        <v>19</v>
      </c>
      <c r="I475" t="s">
        <v>6195</v>
      </c>
      <c r="J475" t="s">
        <v>6188</v>
      </c>
      <c r="K475" s="4">
        <v>2.5</v>
      </c>
      <c r="L475" s="5">
        <v>33.464999999999996</v>
      </c>
      <c r="M475" s="5">
        <v>133.85999999999999</v>
      </c>
      <c r="N475" t="s">
        <v>6218</v>
      </c>
      <c r="O475" t="s">
        <v>6221</v>
      </c>
      <c r="P475" t="s">
        <v>6190</v>
      </c>
    </row>
    <row r="476" spans="1:16" x14ac:dyDescent="0.35">
      <c r="A476" s="19" t="s">
        <v>3158</v>
      </c>
      <c r="B476" s="27">
        <v>43869</v>
      </c>
      <c r="C476" s="19" t="s">
        <v>3159</v>
      </c>
      <c r="D476" s="11" t="s">
        <v>6154</v>
      </c>
      <c r="E476" s="19">
        <v>2</v>
      </c>
      <c r="F476" s="19" t="s">
        <v>3160</v>
      </c>
      <c r="G476" s="19" t="s">
        <v>3161</v>
      </c>
      <c r="H476" s="11" t="s">
        <v>19</v>
      </c>
      <c r="I476" s="11" t="s">
        <v>6193</v>
      </c>
      <c r="J476" s="11" t="s">
        <v>6187</v>
      </c>
      <c r="K476" s="28">
        <v>0.2</v>
      </c>
      <c r="L476" s="29">
        <v>2.9849999999999999</v>
      </c>
      <c r="M476" s="29">
        <v>5.97</v>
      </c>
      <c r="N476" s="11" t="s">
        <v>6216</v>
      </c>
      <c r="O476" s="11" t="s">
        <v>6224</v>
      </c>
      <c r="P476" s="11" t="s">
        <v>6191</v>
      </c>
    </row>
    <row r="477" spans="1:16" x14ac:dyDescent="0.35">
      <c r="A477" s="2" t="s">
        <v>3164</v>
      </c>
      <c r="B477" s="3">
        <v>44603</v>
      </c>
      <c r="C477" s="2" t="s">
        <v>3165</v>
      </c>
      <c r="D477" t="s">
        <v>6140</v>
      </c>
      <c r="E477" s="2">
        <v>2</v>
      </c>
      <c r="F477" s="2" t="s">
        <v>3166</v>
      </c>
      <c r="G477" s="2" t="s">
        <v>3167</v>
      </c>
      <c r="H477" t="s">
        <v>19</v>
      </c>
      <c r="I477" t="s">
        <v>6193</v>
      </c>
      <c r="J477" t="s">
        <v>6186</v>
      </c>
      <c r="K477" s="4">
        <v>1</v>
      </c>
      <c r="L477" s="5">
        <v>12.95</v>
      </c>
      <c r="M477" s="5">
        <v>25.9</v>
      </c>
      <c r="N477" t="s">
        <v>6216</v>
      </c>
      <c r="O477" t="s">
        <v>6222</v>
      </c>
      <c r="P477" t="s">
        <v>6191</v>
      </c>
    </row>
    <row r="478" spans="1:16" x14ac:dyDescent="0.35">
      <c r="A478" s="19" t="s">
        <v>3170</v>
      </c>
      <c r="B478" s="27">
        <v>44014</v>
      </c>
      <c r="C478" s="19" t="s">
        <v>3171</v>
      </c>
      <c r="D478" s="11" t="s">
        <v>6166</v>
      </c>
      <c r="E478" s="19">
        <v>1</v>
      </c>
      <c r="F478" s="19" t="s">
        <v>3172</v>
      </c>
      <c r="G478" s="19" t="s">
        <v>3173</v>
      </c>
      <c r="H478" s="11" t="s">
        <v>318</v>
      </c>
      <c r="I478" s="11" t="s">
        <v>6194</v>
      </c>
      <c r="J478" s="11" t="s">
        <v>6188</v>
      </c>
      <c r="K478" s="28">
        <v>2.5</v>
      </c>
      <c r="L478" s="29">
        <v>31.624999999999996</v>
      </c>
      <c r="M478" s="29">
        <v>31.624999999999996</v>
      </c>
      <c r="N478" s="11" t="s">
        <v>6217</v>
      </c>
      <c r="O478" s="11" t="s">
        <v>6221</v>
      </c>
      <c r="P478" s="11" t="s">
        <v>6190</v>
      </c>
    </row>
    <row r="479" spans="1:16" x14ac:dyDescent="0.35">
      <c r="A479" s="2" t="s">
        <v>3176</v>
      </c>
      <c r="B479" s="3">
        <v>44767</v>
      </c>
      <c r="C479" s="2" t="s">
        <v>3177</v>
      </c>
      <c r="D479" t="s">
        <v>6159</v>
      </c>
      <c r="E479" s="2">
        <v>2</v>
      </c>
      <c r="F479" s="2" t="s">
        <v>3178</v>
      </c>
      <c r="G479" s="2" t="s">
        <v>3179</v>
      </c>
      <c r="H479" t="s">
        <v>19</v>
      </c>
      <c r="I479" t="s">
        <v>6195</v>
      </c>
      <c r="J479" t="s">
        <v>6188</v>
      </c>
      <c r="K479" s="4">
        <v>0.2</v>
      </c>
      <c r="L479" s="5">
        <v>4.3650000000000002</v>
      </c>
      <c r="M479" s="5">
        <v>8.73</v>
      </c>
      <c r="N479" t="s">
        <v>6218</v>
      </c>
      <c r="O479" t="s">
        <v>6221</v>
      </c>
      <c r="P479" t="s">
        <v>6191</v>
      </c>
    </row>
    <row r="480" spans="1:16" x14ac:dyDescent="0.35">
      <c r="A480" s="19" t="s">
        <v>3181</v>
      </c>
      <c r="B480" s="27">
        <v>44274</v>
      </c>
      <c r="C480" s="19" t="s">
        <v>3182</v>
      </c>
      <c r="D480" s="11" t="s">
        <v>6184</v>
      </c>
      <c r="E480" s="19">
        <v>6</v>
      </c>
      <c r="F480" s="19" t="s">
        <v>3183</v>
      </c>
      <c r="G480" s="19" t="s">
        <v>3184</v>
      </c>
      <c r="H480" s="11" t="s">
        <v>19</v>
      </c>
      <c r="I480" s="11" t="s">
        <v>6194</v>
      </c>
      <c r="J480" s="11" t="s">
        <v>6186</v>
      </c>
      <c r="K480" s="28">
        <v>0.2</v>
      </c>
      <c r="L480" s="29">
        <v>4.4550000000000001</v>
      </c>
      <c r="M480" s="29">
        <v>26.73</v>
      </c>
      <c r="N480" s="11" t="s">
        <v>6217</v>
      </c>
      <c r="O480" s="11" t="s">
        <v>6222</v>
      </c>
      <c r="P480" s="11" t="s">
        <v>6190</v>
      </c>
    </row>
    <row r="481" spans="1:16" x14ac:dyDescent="0.35">
      <c r="A481" s="2" t="s">
        <v>3187</v>
      </c>
      <c r="B481" s="3">
        <v>43962</v>
      </c>
      <c r="C481" s="2" t="s">
        <v>3188</v>
      </c>
      <c r="D481" t="s">
        <v>6159</v>
      </c>
      <c r="E481" s="2">
        <v>6</v>
      </c>
      <c r="F481" s="2" t="s">
        <v>3189</v>
      </c>
      <c r="G481" s="2" t="s">
        <v>3190</v>
      </c>
      <c r="H481" t="s">
        <v>19</v>
      </c>
      <c r="I481" t="s">
        <v>6195</v>
      </c>
      <c r="J481" t="s">
        <v>6188</v>
      </c>
      <c r="K481" s="4">
        <v>0.2</v>
      </c>
      <c r="L481" s="5">
        <v>4.3650000000000002</v>
      </c>
      <c r="M481" s="5">
        <v>26.19</v>
      </c>
      <c r="N481" t="s">
        <v>6218</v>
      </c>
      <c r="O481" t="s">
        <v>6221</v>
      </c>
      <c r="P481" t="s">
        <v>6191</v>
      </c>
    </row>
    <row r="482" spans="1:16" x14ac:dyDescent="0.35">
      <c r="A482" s="19" t="s">
        <v>3193</v>
      </c>
      <c r="B482" s="27">
        <v>43624</v>
      </c>
      <c r="C482" s="19" t="s">
        <v>3194</v>
      </c>
      <c r="D482" s="11" t="s">
        <v>6177</v>
      </c>
      <c r="E482" s="19">
        <v>6</v>
      </c>
      <c r="F482" s="19" t="s">
        <v>3195</v>
      </c>
      <c r="G482" s="19" t="s">
        <v>3196</v>
      </c>
      <c r="H482" s="11" t="s">
        <v>19</v>
      </c>
      <c r="I482" s="11" t="s">
        <v>6192</v>
      </c>
      <c r="J482" s="11" t="s">
        <v>6187</v>
      </c>
      <c r="K482" s="28">
        <v>1</v>
      </c>
      <c r="L482" s="29">
        <v>8.9499999999999993</v>
      </c>
      <c r="M482" s="29">
        <v>53.699999999999996</v>
      </c>
      <c r="N482" s="11" t="s">
        <v>6219</v>
      </c>
      <c r="O482" s="11" t="s">
        <v>6224</v>
      </c>
      <c r="P482" s="11" t="s">
        <v>6190</v>
      </c>
    </row>
    <row r="483" spans="1:16" x14ac:dyDescent="0.35">
      <c r="A483" s="2" t="s">
        <v>3193</v>
      </c>
      <c r="B483" s="3">
        <v>43624</v>
      </c>
      <c r="C483" s="2" t="s">
        <v>3194</v>
      </c>
      <c r="D483" t="s">
        <v>6166</v>
      </c>
      <c r="E483" s="2">
        <v>4</v>
      </c>
      <c r="F483" s="2" t="s">
        <v>3195</v>
      </c>
      <c r="G483" s="2" t="s">
        <v>3196</v>
      </c>
      <c r="H483" t="s">
        <v>19</v>
      </c>
      <c r="I483" t="s">
        <v>6194</v>
      </c>
      <c r="J483" t="s">
        <v>6188</v>
      </c>
      <c r="K483" s="4">
        <v>2.5</v>
      </c>
      <c r="L483" s="5">
        <v>31.624999999999996</v>
      </c>
      <c r="M483" s="5">
        <v>126.49999999999999</v>
      </c>
      <c r="N483" t="s">
        <v>6217</v>
      </c>
      <c r="O483" t="s">
        <v>6221</v>
      </c>
      <c r="P483" t="s">
        <v>6190</v>
      </c>
    </row>
    <row r="484" spans="1:16" x14ac:dyDescent="0.35">
      <c r="A484" s="19" t="s">
        <v>3193</v>
      </c>
      <c r="B484" s="27">
        <v>43624</v>
      </c>
      <c r="C484" s="19" t="s">
        <v>3194</v>
      </c>
      <c r="D484" s="11" t="s">
        <v>6156</v>
      </c>
      <c r="E484" s="19">
        <v>1</v>
      </c>
      <c r="F484" s="19" t="s">
        <v>3195</v>
      </c>
      <c r="G484" s="19" t="s">
        <v>3196</v>
      </c>
      <c r="H484" s="11" t="s">
        <v>19</v>
      </c>
      <c r="I484" s="11" t="s">
        <v>6194</v>
      </c>
      <c r="J484" s="11" t="s">
        <v>6188</v>
      </c>
      <c r="K484" s="28">
        <v>0.2</v>
      </c>
      <c r="L484" s="29">
        <v>4.125</v>
      </c>
      <c r="M484" s="29">
        <v>4.125</v>
      </c>
      <c r="N484" s="11" t="s">
        <v>6217</v>
      </c>
      <c r="O484" s="11" t="s">
        <v>6221</v>
      </c>
      <c r="P484" s="11" t="s">
        <v>6190</v>
      </c>
    </row>
    <row r="485" spans="1:16" x14ac:dyDescent="0.35">
      <c r="A485" s="2" t="s">
        <v>3208</v>
      </c>
      <c r="B485" s="3">
        <v>43747</v>
      </c>
      <c r="C485" s="2" t="s">
        <v>3209</v>
      </c>
      <c r="D485" t="s">
        <v>6179</v>
      </c>
      <c r="E485" s="2">
        <v>2</v>
      </c>
      <c r="F485" s="2" t="s">
        <v>3210</v>
      </c>
      <c r="G485" s="2" t="s">
        <v>3211</v>
      </c>
      <c r="H485" t="s">
        <v>28</v>
      </c>
      <c r="I485" t="s">
        <v>6192</v>
      </c>
      <c r="J485" t="s">
        <v>6186</v>
      </c>
      <c r="K485" s="4">
        <v>1</v>
      </c>
      <c r="L485" s="5">
        <v>11.95</v>
      </c>
      <c r="M485" s="5">
        <v>23.9</v>
      </c>
      <c r="N485" t="s">
        <v>6219</v>
      </c>
      <c r="O485" t="s">
        <v>6222</v>
      </c>
      <c r="P485" t="s">
        <v>6191</v>
      </c>
    </row>
    <row r="486" spans="1:16" x14ac:dyDescent="0.35">
      <c r="A486" s="19" t="s">
        <v>3214</v>
      </c>
      <c r="B486" s="27">
        <v>44247</v>
      </c>
      <c r="C486" s="19" t="s">
        <v>3215</v>
      </c>
      <c r="D486" s="11" t="s">
        <v>6185</v>
      </c>
      <c r="E486" s="19">
        <v>5</v>
      </c>
      <c r="F486" s="19" t="s">
        <v>3216</v>
      </c>
      <c r="G486" s="19" t="s">
        <v>3217</v>
      </c>
      <c r="H486" s="11" t="s">
        <v>19</v>
      </c>
      <c r="I486" s="11" t="s">
        <v>6194</v>
      </c>
      <c r="J486" s="11" t="s">
        <v>6187</v>
      </c>
      <c r="K486" s="28">
        <v>2.5</v>
      </c>
      <c r="L486" s="29">
        <v>27.945</v>
      </c>
      <c r="M486" s="29">
        <v>139.72499999999999</v>
      </c>
      <c r="N486" s="11" t="s">
        <v>6217</v>
      </c>
      <c r="O486" s="11" t="s">
        <v>6224</v>
      </c>
      <c r="P486" s="11" t="s">
        <v>6190</v>
      </c>
    </row>
    <row r="487" spans="1:16" x14ac:dyDescent="0.35">
      <c r="A487" s="2" t="s">
        <v>3220</v>
      </c>
      <c r="B487" s="3">
        <v>43790</v>
      </c>
      <c r="C487" s="2" t="s">
        <v>3221</v>
      </c>
      <c r="D487" t="s">
        <v>6165</v>
      </c>
      <c r="E487" s="2">
        <v>2</v>
      </c>
      <c r="F487" s="2" t="s">
        <v>3222</v>
      </c>
      <c r="G487" s="2" t="s">
        <v>6223</v>
      </c>
      <c r="H487" t="s">
        <v>19</v>
      </c>
      <c r="I487" t="s">
        <v>6195</v>
      </c>
      <c r="J487" t="s">
        <v>6187</v>
      </c>
      <c r="K487" s="4">
        <v>2.5</v>
      </c>
      <c r="L487" s="5">
        <v>29.784999999999997</v>
      </c>
      <c r="M487" s="5">
        <v>59.569999999999993</v>
      </c>
      <c r="N487" t="s">
        <v>6218</v>
      </c>
      <c r="O487" t="s">
        <v>6224</v>
      </c>
      <c r="P487" t="s">
        <v>6190</v>
      </c>
    </row>
    <row r="488" spans="1:16" x14ac:dyDescent="0.35">
      <c r="A488" s="19" t="s">
        <v>3225</v>
      </c>
      <c r="B488" s="27">
        <v>44479</v>
      </c>
      <c r="C488" s="19" t="s">
        <v>3226</v>
      </c>
      <c r="D488" s="11" t="s">
        <v>6161</v>
      </c>
      <c r="E488" s="19">
        <v>6</v>
      </c>
      <c r="F488" s="19" t="s">
        <v>3227</v>
      </c>
      <c r="G488" s="19" t="s">
        <v>3228</v>
      </c>
      <c r="H488" s="11" t="s">
        <v>19</v>
      </c>
      <c r="I488" s="11" t="s">
        <v>6195</v>
      </c>
      <c r="J488" s="11" t="s">
        <v>6186</v>
      </c>
      <c r="K488" s="28">
        <v>0.5</v>
      </c>
      <c r="L488" s="29">
        <v>9.51</v>
      </c>
      <c r="M488" s="29">
        <v>57.06</v>
      </c>
      <c r="N488" s="11" t="s">
        <v>6218</v>
      </c>
      <c r="O488" s="11" t="s">
        <v>6222</v>
      </c>
      <c r="P488" s="11" t="s">
        <v>6191</v>
      </c>
    </row>
    <row r="489" spans="1:16" x14ac:dyDescent="0.35">
      <c r="A489" s="2" t="s">
        <v>3230</v>
      </c>
      <c r="B489" s="3">
        <v>44413</v>
      </c>
      <c r="C489" s="2" t="s">
        <v>3231</v>
      </c>
      <c r="D489" t="s">
        <v>6178</v>
      </c>
      <c r="E489" s="2">
        <v>6</v>
      </c>
      <c r="F489" s="2" t="s">
        <v>3232</v>
      </c>
      <c r="G489" s="2" t="s">
        <v>3233</v>
      </c>
      <c r="H489" t="s">
        <v>318</v>
      </c>
      <c r="I489" t="s">
        <v>6192</v>
      </c>
      <c r="J489" t="s">
        <v>6186</v>
      </c>
      <c r="K489" s="4">
        <v>0.2</v>
      </c>
      <c r="L489" s="5">
        <v>3.5849999999999995</v>
      </c>
      <c r="M489" s="5">
        <v>21.509999999999998</v>
      </c>
      <c r="N489" t="s">
        <v>6219</v>
      </c>
      <c r="O489" t="s">
        <v>6222</v>
      </c>
      <c r="P489" t="s">
        <v>6190</v>
      </c>
    </row>
    <row r="490" spans="1:16" x14ac:dyDescent="0.35">
      <c r="A490" s="19" t="s">
        <v>3236</v>
      </c>
      <c r="B490" s="27">
        <v>44043</v>
      </c>
      <c r="C490" s="19" t="s">
        <v>3237</v>
      </c>
      <c r="D490" s="11" t="s">
        <v>6160</v>
      </c>
      <c r="E490" s="19">
        <v>6</v>
      </c>
      <c r="F490" s="19" t="s">
        <v>3238</v>
      </c>
      <c r="G490" s="19" t="s">
        <v>3239</v>
      </c>
      <c r="H490" s="11" t="s">
        <v>318</v>
      </c>
      <c r="I490" s="11" t="s">
        <v>6195</v>
      </c>
      <c r="J490" s="11" t="s">
        <v>6188</v>
      </c>
      <c r="K490" s="28">
        <v>0.5</v>
      </c>
      <c r="L490" s="29">
        <v>8.73</v>
      </c>
      <c r="M490" s="29">
        <v>52.38</v>
      </c>
      <c r="N490" s="11" t="s">
        <v>6218</v>
      </c>
      <c r="O490" s="11" t="s">
        <v>6221</v>
      </c>
      <c r="P490" s="11" t="s">
        <v>6190</v>
      </c>
    </row>
    <row r="491" spans="1:16" x14ac:dyDescent="0.35">
      <c r="A491" s="2" t="s">
        <v>3242</v>
      </c>
      <c r="B491" s="3">
        <v>44093</v>
      </c>
      <c r="C491" s="2" t="s">
        <v>3243</v>
      </c>
      <c r="D491" t="s">
        <v>6183</v>
      </c>
      <c r="E491" s="2">
        <v>6</v>
      </c>
      <c r="F491" s="2" t="s">
        <v>3244</v>
      </c>
      <c r="G491" s="2" t="s">
        <v>3245</v>
      </c>
      <c r="H491" t="s">
        <v>318</v>
      </c>
      <c r="I491" t="s">
        <v>6194</v>
      </c>
      <c r="J491" t="s">
        <v>6187</v>
      </c>
      <c r="K491" s="4">
        <v>1</v>
      </c>
      <c r="L491" s="5">
        <v>12.15</v>
      </c>
      <c r="M491" s="5">
        <v>72.900000000000006</v>
      </c>
      <c r="N491" t="s">
        <v>6217</v>
      </c>
      <c r="O491" t="s">
        <v>6224</v>
      </c>
      <c r="P491" t="s">
        <v>6191</v>
      </c>
    </row>
    <row r="492" spans="1:16" x14ac:dyDescent="0.35">
      <c r="A492" s="19" t="s">
        <v>3248</v>
      </c>
      <c r="B492" s="27">
        <v>43954</v>
      </c>
      <c r="C492" s="19" t="s">
        <v>3249</v>
      </c>
      <c r="D492" s="11" t="s">
        <v>6174</v>
      </c>
      <c r="E492" s="19">
        <v>5</v>
      </c>
      <c r="F492" s="19" t="s">
        <v>3250</v>
      </c>
      <c r="G492" s="19" t="s">
        <v>3251</v>
      </c>
      <c r="H492" s="11" t="s">
        <v>318</v>
      </c>
      <c r="I492" s="11" t="s">
        <v>6192</v>
      </c>
      <c r="J492" s="11" t="s">
        <v>6188</v>
      </c>
      <c r="K492" s="28">
        <v>0.2</v>
      </c>
      <c r="L492" s="29">
        <v>2.9849999999999999</v>
      </c>
      <c r="M492" s="29">
        <v>14.924999999999999</v>
      </c>
      <c r="N492" s="11" t="s">
        <v>6219</v>
      </c>
      <c r="O492" s="11" t="s">
        <v>6221</v>
      </c>
      <c r="P492" s="11" t="s">
        <v>6190</v>
      </c>
    </row>
    <row r="493" spans="1:16" x14ac:dyDescent="0.35">
      <c r="A493" s="2" t="s">
        <v>3254</v>
      </c>
      <c r="B493" s="3">
        <v>43654</v>
      </c>
      <c r="C493" s="2" t="s">
        <v>3255</v>
      </c>
      <c r="D493" t="s">
        <v>6170</v>
      </c>
      <c r="E493" s="2">
        <v>6</v>
      </c>
      <c r="F493" s="2" t="s">
        <v>3256</v>
      </c>
      <c r="G493" s="2" t="s">
        <v>3257</v>
      </c>
      <c r="H493" t="s">
        <v>19</v>
      </c>
      <c r="I493" t="s">
        <v>6195</v>
      </c>
      <c r="J493" t="s">
        <v>6186</v>
      </c>
      <c r="K493" s="4">
        <v>1</v>
      </c>
      <c r="L493" s="5">
        <v>15.85</v>
      </c>
      <c r="M493" s="5">
        <v>95.1</v>
      </c>
      <c r="N493" t="s">
        <v>6218</v>
      </c>
      <c r="O493" t="s">
        <v>6222</v>
      </c>
      <c r="P493" t="s">
        <v>6191</v>
      </c>
    </row>
    <row r="494" spans="1:16" x14ac:dyDescent="0.35">
      <c r="A494" s="19" t="s">
        <v>3260</v>
      </c>
      <c r="B494" s="27">
        <v>43764</v>
      </c>
      <c r="C494" s="19" t="s">
        <v>3261</v>
      </c>
      <c r="D494" s="11" t="s">
        <v>6169</v>
      </c>
      <c r="E494" s="19">
        <v>2</v>
      </c>
      <c r="F494" s="19" t="s">
        <v>3262</v>
      </c>
      <c r="G494" s="19" t="s">
        <v>3263</v>
      </c>
      <c r="H494" s="11" t="s">
        <v>19</v>
      </c>
      <c r="I494" s="11" t="s">
        <v>6195</v>
      </c>
      <c r="J494" s="11" t="s">
        <v>6187</v>
      </c>
      <c r="K494" s="28">
        <v>0.5</v>
      </c>
      <c r="L494" s="29">
        <v>7.77</v>
      </c>
      <c r="M494" s="29">
        <v>15.54</v>
      </c>
      <c r="N494" s="11" t="s">
        <v>6218</v>
      </c>
      <c r="O494" s="11" t="s">
        <v>6224</v>
      </c>
      <c r="P494" s="11" t="s">
        <v>6191</v>
      </c>
    </row>
    <row r="495" spans="1:16" x14ac:dyDescent="0.35">
      <c r="A495" s="2" t="s">
        <v>3266</v>
      </c>
      <c r="B495" s="3">
        <v>44101</v>
      </c>
      <c r="C495" s="2" t="s">
        <v>3267</v>
      </c>
      <c r="D495" t="s">
        <v>6150</v>
      </c>
      <c r="E495" s="2">
        <v>6</v>
      </c>
      <c r="F495" s="2" t="s">
        <v>3268</v>
      </c>
      <c r="G495" s="2" t="s">
        <v>6223</v>
      </c>
      <c r="H495" t="s">
        <v>19</v>
      </c>
      <c r="I495" t="s">
        <v>6195</v>
      </c>
      <c r="J495" t="s">
        <v>6187</v>
      </c>
      <c r="K495" s="4">
        <v>0.2</v>
      </c>
      <c r="L495" s="5">
        <v>3.8849999999999998</v>
      </c>
      <c r="M495" s="5">
        <v>23.31</v>
      </c>
      <c r="N495" t="s">
        <v>6218</v>
      </c>
      <c r="O495" t="s">
        <v>6224</v>
      </c>
      <c r="P495" t="s">
        <v>6191</v>
      </c>
    </row>
    <row r="496" spans="1:16" x14ac:dyDescent="0.35">
      <c r="A496" s="19" t="s">
        <v>3271</v>
      </c>
      <c r="B496" s="27">
        <v>44620</v>
      </c>
      <c r="C496" s="19" t="s">
        <v>3272</v>
      </c>
      <c r="D496" s="11" t="s">
        <v>6156</v>
      </c>
      <c r="E496" s="19">
        <v>1</v>
      </c>
      <c r="F496" s="19" t="s">
        <v>3273</v>
      </c>
      <c r="G496" s="19" t="s">
        <v>3274</v>
      </c>
      <c r="H496" s="11" t="s">
        <v>19</v>
      </c>
      <c r="I496" s="11" t="s">
        <v>6194</v>
      </c>
      <c r="J496" s="11" t="s">
        <v>6188</v>
      </c>
      <c r="K496" s="28">
        <v>0.2</v>
      </c>
      <c r="L496" s="29">
        <v>4.125</v>
      </c>
      <c r="M496" s="29">
        <v>4.125</v>
      </c>
      <c r="N496" s="11" t="s">
        <v>6217</v>
      </c>
      <c r="O496" s="11" t="s">
        <v>6221</v>
      </c>
      <c r="P496" s="11" t="s">
        <v>6190</v>
      </c>
    </row>
    <row r="497" spans="1:16" x14ac:dyDescent="0.35">
      <c r="A497" s="2" t="s">
        <v>3277</v>
      </c>
      <c r="B497" s="3">
        <v>44090</v>
      </c>
      <c r="C497" s="2" t="s">
        <v>3278</v>
      </c>
      <c r="D497" t="s">
        <v>6146</v>
      </c>
      <c r="E497" s="2">
        <v>6</v>
      </c>
      <c r="F497" s="2" t="s">
        <v>3279</v>
      </c>
      <c r="G497" s="2" t="s">
        <v>3280</v>
      </c>
      <c r="H497" t="s">
        <v>28</v>
      </c>
      <c r="I497" t="s">
        <v>6192</v>
      </c>
      <c r="J497" t="s">
        <v>6188</v>
      </c>
      <c r="K497" s="4">
        <v>0.5</v>
      </c>
      <c r="L497" s="5">
        <v>5.97</v>
      </c>
      <c r="M497" s="5">
        <v>35.82</v>
      </c>
      <c r="N497" t="s">
        <v>6219</v>
      </c>
      <c r="O497" t="s">
        <v>6221</v>
      </c>
      <c r="P497" t="s">
        <v>6191</v>
      </c>
    </row>
    <row r="498" spans="1:16" x14ac:dyDescent="0.35">
      <c r="A498" s="19" t="s">
        <v>3283</v>
      </c>
      <c r="B498" s="27">
        <v>44132</v>
      </c>
      <c r="C498" s="19" t="s">
        <v>3284</v>
      </c>
      <c r="D498" s="11" t="s">
        <v>6170</v>
      </c>
      <c r="E498" s="19">
        <v>2</v>
      </c>
      <c r="F498" s="19" t="s">
        <v>3285</v>
      </c>
      <c r="G498" s="19" t="s">
        <v>3286</v>
      </c>
      <c r="H498" s="11" t="s">
        <v>19</v>
      </c>
      <c r="I498" s="11" t="s">
        <v>6195</v>
      </c>
      <c r="J498" s="11" t="s">
        <v>6186</v>
      </c>
      <c r="K498" s="28">
        <v>1</v>
      </c>
      <c r="L498" s="29">
        <v>15.85</v>
      </c>
      <c r="M498" s="29">
        <v>31.7</v>
      </c>
      <c r="N498" s="11" t="s">
        <v>6218</v>
      </c>
      <c r="O498" s="11" t="s">
        <v>6222</v>
      </c>
      <c r="P498" s="11" t="s">
        <v>6191</v>
      </c>
    </row>
    <row r="499" spans="1:16" x14ac:dyDescent="0.35">
      <c r="A499" s="2" t="s">
        <v>3289</v>
      </c>
      <c r="B499" s="3">
        <v>43710</v>
      </c>
      <c r="C499" s="2" t="s">
        <v>3290</v>
      </c>
      <c r="D499" t="s">
        <v>6170</v>
      </c>
      <c r="E499" s="2">
        <v>5</v>
      </c>
      <c r="F499" s="2" t="s">
        <v>3291</v>
      </c>
      <c r="G499" s="2" t="s">
        <v>6223</v>
      </c>
      <c r="H499" t="s">
        <v>19</v>
      </c>
      <c r="I499" t="s">
        <v>6195</v>
      </c>
      <c r="J499" t="s">
        <v>6186</v>
      </c>
      <c r="K499" s="4">
        <v>1</v>
      </c>
      <c r="L499" s="5">
        <v>15.85</v>
      </c>
      <c r="M499" s="5">
        <v>79.25</v>
      </c>
      <c r="N499" t="s">
        <v>6218</v>
      </c>
      <c r="O499" t="s">
        <v>6222</v>
      </c>
      <c r="P499" t="s">
        <v>6190</v>
      </c>
    </row>
    <row r="500" spans="1:16" x14ac:dyDescent="0.35">
      <c r="A500" s="19" t="s">
        <v>3294</v>
      </c>
      <c r="B500" s="27">
        <v>44438</v>
      </c>
      <c r="C500" s="19" t="s">
        <v>3295</v>
      </c>
      <c r="D500" s="11" t="s">
        <v>6153</v>
      </c>
      <c r="E500" s="19">
        <v>3</v>
      </c>
      <c r="F500" s="19" t="s">
        <v>3296</v>
      </c>
      <c r="G500" s="19" t="s">
        <v>3297</v>
      </c>
      <c r="H500" s="11" t="s">
        <v>19</v>
      </c>
      <c r="I500" s="11" t="s">
        <v>6194</v>
      </c>
      <c r="J500" s="11" t="s">
        <v>6187</v>
      </c>
      <c r="K500" s="28">
        <v>0.2</v>
      </c>
      <c r="L500" s="29">
        <v>3.645</v>
      </c>
      <c r="M500" s="29">
        <v>10.935</v>
      </c>
      <c r="N500" s="11" t="s">
        <v>6217</v>
      </c>
      <c r="O500" s="11" t="s">
        <v>6224</v>
      </c>
      <c r="P500" s="11" t="s">
        <v>6191</v>
      </c>
    </row>
    <row r="501" spans="1:16" x14ac:dyDescent="0.35">
      <c r="A501" s="2" t="s">
        <v>3300</v>
      </c>
      <c r="B501" s="3">
        <v>44351</v>
      </c>
      <c r="C501" s="2" t="s">
        <v>3301</v>
      </c>
      <c r="D501" t="s">
        <v>6147</v>
      </c>
      <c r="E501" s="2">
        <v>4</v>
      </c>
      <c r="F501" s="2" t="s">
        <v>3302</v>
      </c>
      <c r="G501" s="2" t="s">
        <v>3303</v>
      </c>
      <c r="H501" t="s">
        <v>318</v>
      </c>
      <c r="I501" t="s">
        <v>6193</v>
      </c>
      <c r="J501" t="s">
        <v>6187</v>
      </c>
      <c r="K501" s="4">
        <v>1</v>
      </c>
      <c r="L501" s="5">
        <v>9.9499999999999993</v>
      </c>
      <c r="M501" s="5">
        <v>39.799999999999997</v>
      </c>
      <c r="N501" t="s">
        <v>6216</v>
      </c>
      <c r="O501" t="s">
        <v>6224</v>
      </c>
      <c r="P501" t="s">
        <v>6191</v>
      </c>
    </row>
    <row r="502" spans="1:16" x14ac:dyDescent="0.35">
      <c r="A502" s="19" t="s">
        <v>3307</v>
      </c>
      <c r="B502" s="27">
        <v>44159</v>
      </c>
      <c r="C502" s="19" t="s">
        <v>3368</v>
      </c>
      <c r="D502" s="11" t="s">
        <v>6138</v>
      </c>
      <c r="E502" s="19">
        <v>5</v>
      </c>
      <c r="F502" s="19" t="s">
        <v>3369</v>
      </c>
      <c r="G502" s="19" t="s">
        <v>3370</v>
      </c>
      <c r="H502" s="11" t="s">
        <v>318</v>
      </c>
      <c r="I502" s="11" t="s">
        <v>6192</v>
      </c>
      <c r="J502" s="11" t="s">
        <v>6188</v>
      </c>
      <c r="K502" s="28">
        <v>1</v>
      </c>
      <c r="L502" s="29">
        <v>9.9499999999999993</v>
      </c>
      <c r="M502" s="29">
        <v>49.75</v>
      </c>
      <c r="N502" s="11" t="s">
        <v>6219</v>
      </c>
      <c r="O502" s="11" t="s">
        <v>6221</v>
      </c>
      <c r="P502" s="11" t="s">
        <v>6190</v>
      </c>
    </row>
    <row r="503" spans="1:16" x14ac:dyDescent="0.35">
      <c r="A503" s="2" t="s">
        <v>3313</v>
      </c>
      <c r="B503" s="3">
        <v>44003</v>
      </c>
      <c r="C503" s="2" t="s">
        <v>3314</v>
      </c>
      <c r="D503" t="s">
        <v>6163</v>
      </c>
      <c r="E503" s="2">
        <v>3</v>
      </c>
      <c r="F503" s="2" t="s">
        <v>3315</v>
      </c>
      <c r="G503" s="2" t="s">
        <v>6223</v>
      </c>
      <c r="H503" t="s">
        <v>318</v>
      </c>
      <c r="I503" t="s">
        <v>6192</v>
      </c>
      <c r="J503" t="s">
        <v>6187</v>
      </c>
      <c r="K503" s="4">
        <v>0.2</v>
      </c>
      <c r="L503" s="5">
        <v>2.6849999999999996</v>
      </c>
      <c r="M503" s="5">
        <v>8.0549999999999997</v>
      </c>
      <c r="N503" t="s">
        <v>6219</v>
      </c>
      <c r="O503" t="s">
        <v>6224</v>
      </c>
      <c r="P503" t="s">
        <v>6190</v>
      </c>
    </row>
    <row r="504" spans="1:16" x14ac:dyDescent="0.35">
      <c r="A504" s="19" t="s">
        <v>3318</v>
      </c>
      <c r="B504" s="27">
        <v>44025</v>
      </c>
      <c r="C504" s="19" t="s">
        <v>3319</v>
      </c>
      <c r="D504" s="11" t="s">
        <v>6179</v>
      </c>
      <c r="E504" s="19">
        <v>4</v>
      </c>
      <c r="F504" s="19" t="s">
        <v>3320</v>
      </c>
      <c r="G504" s="19" t="s">
        <v>6223</v>
      </c>
      <c r="H504" s="11" t="s">
        <v>19</v>
      </c>
      <c r="I504" s="11" t="s">
        <v>6192</v>
      </c>
      <c r="J504" s="11" t="s">
        <v>6186</v>
      </c>
      <c r="K504" s="28">
        <v>1</v>
      </c>
      <c r="L504" s="29">
        <v>11.95</v>
      </c>
      <c r="M504" s="29">
        <v>47.8</v>
      </c>
      <c r="N504" s="11" t="s">
        <v>6219</v>
      </c>
      <c r="O504" s="11" t="s">
        <v>6222</v>
      </c>
      <c r="P504" s="11" t="s">
        <v>6191</v>
      </c>
    </row>
    <row r="505" spans="1:16" x14ac:dyDescent="0.35">
      <c r="A505" s="2" t="s">
        <v>3323</v>
      </c>
      <c r="B505" s="3">
        <v>43467</v>
      </c>
      <c r="C505" s="2" t="s">
        <v>3324</v>
      </c>
      <c r="D505" t="s">
        <v>6174</v>
      </c>
      <c r="E505" s="2">
        <v>4</v>
      </c>
      <c r="F505" s="2" t="s">
        <v>3325</v>
      </c>
      <c r="G505" s="2" t="s">
        <v>3326</v>
      </c>
      <c r="H505" t="s">
        <v>28</v>
      </c>
      <c r="I505" t="s">
        <v>6192</v>
      </c>
      <c r="J505" t="s">
        <v>6188</v>
      </c>
      <c r="K505" s="4">
        <v>0.2</v>
      </c>
      <c r="L505" s="5">
        <v>2.9849999999999999</v>
      </c>
      <c r="M505" s="5">
        <v>11.94</v>
      </c>
      <c r="N505" t="s">
        <v>6219</v>
      </c>
      <c r="O505" t="s">
        <v>6221</v>
      </c>
      <c r="P505" t="s">
        <v>6191</v>
      </c>
    </row>
    <row r="506" spans="1:16" x14ac:dyDescent="0.35">
      <c r="A506" s="19" t="s">
        <v>3323</v>
      </c>
      <c r="B506" s="27">
        <v>43467</v>
      </c>
      <c r="C506" s="19" t="s">
        <v>3324</v>
      </c>
      <c r="D506" s="11" t="s">
        <v>6156</v>
      </c>
      <c r="E506" s="19">
        <v>4</v>
      </c>
      <c r="F506" s="19" t="s">
        <v>3325</v>
      </c>
      <c r="G506" s="19" t="s">
        <v>3326</v>
      </c>
      <c r="H506" s="11" t="s">
        <v>28</v>
      </c>
      <c r="I506" s="11" t="s">
        <v>6194</v>
      </c>
      <c r="J506" s="11" t="s">
        <v>6188</v>
      </c>
      <c r="K506" s="28">
        <v>0.2</v>
      </c>
      <c r="L506" s="29">
        <v>4.125</v>
      </c>
      <c r="M506" s="29">
        <v>16.5</v>
      </c>
      <c r="N506" s="11" t="s">
        <v>6217</v>
      </c>
      <c r="O506" s="11" t="s">
        <v>6221</v>
      </c>
      <c r="P506" s="11" t="s">
        <v>6191</v>
      </c>
    </row>
    <row r="507" spans="1:16" x14ac:dyDescent="0.35">
      <c r="A507" s="2" t="s">
        <v>3323</v>
      </c>
      <c r="B507" s="3">
        <v>43467</v>
      </c>
      <c r="C507" s="2" t="s">
        <v>3324</v>
      </c>
      <c r="D507" t="s">
        <v>6143</v>
      </c>
      <c r="E507" s="2">
        <v>4</v>
      </c>
      <c r="F507" s="2" t="s">
        <v>3325</v>
      </c>
      <c r="G507" s="2" t="s">
        <v>3326</v>
      </c>
      <c r="H507" t="s">
        <v>28</v>
      </c>
      <c r="I507" t="s">
        <v>6195</v>
      </c>
      <c r="J507" t="s">
        <v>6187</v>
      </c>
      <c r="K507" s="4">
        <v>1</v>
      </c>
      <c r="L507" s="5">
        <v>12.95</v>
      </c>
      <c r="M507" s="5">
        <v>51.8</v>
      </c>
      <c r="N507" t="s">
        <v>6218</v>
      </c>
      <c r="O507" t="s">
        <v>6224</v>
      </c>
      <c r="P507" t="s">
        <v>6191</v>
      </c>
    </row>
    <row r="508" spans="1:16" x14ac:dyDescent="0.35">
      <c r="A508" s="19" t="s">
        <v>3323</v>
      </c>
      <c r="B508" s="27">
        <v>43467</v>
      </c>
      <c r="C508" s="19" t="s">
        <v>3324</v>
      </c>
      <c r="D508" s="11" t="s">
        <v>6145</v>
      </c>
      <c r="E508" s="19">
        <v>3</v>
      </c>
      <c r="F508" s="19" t="s">
        <v>3325</v>
      </c>
      <c r="G508" s="19" t="s">
        <v>3326</v>
      </c>
      <c r="H508" s="11" t="s">
        <v>28</v>
      </c>
      <c r="I508" s="11" t="s">
        <v>6195</v>
      </c>
      <c r="J508" s="11" t="s">
        <v>6186</v>
      </c>
      <c r="K508" s="28">
        <v>0.2</v>
      </c>
      <c r="L508" s="29">
        <v>4.7549999999999999</v>
      </c>
      <c r="M508" s="29">
        <v>14.265000000000001</v>
      </c>
      <c r="N508" s="11" t="s">
        <v>6218</v>
      </c>
      <c r="O508" s="11" t="s">
        <v>6222</v>
      </c>
      <c r="P508" s="11" t="s">
        <v>6191</v>
      </c>
    </row>
    <row r="509" spans="1:16" x14ac:dyDescent="0.35">
      <c r="A509" s="2" t="s">
        <v>3343</v>
      </c>
      <c r="B509" s="3">
        <v>44609</v>
      </c>
      <c r="C509" s="2" t="s">
        <v>3344</v>
      </c>
      <c r="D509" t="s">
        <v>6159</v>
      </c>
      <c r="E509" s="2">
        <v>6</v>
      </c>
      <c r="F509" s="2" t="s">
        <v>3345</v>
      </c>
      <c r="G509" s="2" t="s">
        <v>3346</v>
      </c>
      <c r="H509" t="s">
        <v>19</v>
      </c>
      <c r="I509" t="s">
        <v>6195</v>
      </c>
      <c r="J509" t="s">
        <v>6188</v>
      </c>
      <c r="K509" s="4">
        <v>0.2</v>
      </c>
      <c r="L509" s="5">
        <v>4.3650000000000002</v>
      </c>
      <c r="M509" s="5">
        <v>26.19</v>
      </c>
      <c r="N509" t="s">
        <v>6218</v>
      </c>
      <c r="O509" t="s">
        <v>6221</v>
      </c>
      <c r="P509" t="s">
        <v>6191</v>
      </c>
    </row>
    <row r="510" spans="1:16" x14ac:dyDescent="0.35">
      <c r="A510" s="19" t="s">
        <v>3349</v>
      </c>
      <c r="B510" s="27">
        <v>44184</v>
      </c>
      <c r="C510" s="19" t="s">
        <v>3350</v>
      </c>
      <c r="D510" s="11" t="s">
        <v>6140</v>
      </c>
      <c r="E510" s="19">
        <v>2</v>
      </c>
      <c r="F510" s="19" t="s">
        <v>3351</v>
      </c>
      <c r="G510" s="19" t="s">
        <v>3352</v>
      </c>
      <c r="H510" s="11" t="s">
        <v>19</v>
      </c>
      <c r="I510" s="11" t="s">
        <v>6193</v>
      </c>
      <c r="J510" s="11" t="s">
        <v>6186</v>
      </c>
      <c r="K510" s="28">
        <v>1</v>
      </c>
      <c r="L510" s="29">
        <v>12.95</v>
      </c>
      <c r="M510" s="29">
        <v>25.9</v>
      </c>
      <c r="N510" s="11" t="s">
        <v>6216</v>
      </c>
      <c r="O510" s="11" t="s">
        <v>6222</v>
      </c>
      <c r="P510" s="11" t="s">
        <v>6190</v>
      </c>
    </row>
    <row r="511" spans="1:16" x14ac:dyDescent="0.35">
      <c r="A511" s="2" t="s">
        <v>3355</v>
      </c>
      <c r="B511" s="3">
        <v>43516</v>
      </c>
      <c r="C511" s="2" t="s">
        <v>3356</v>
      </c>
      <c r="D511" t="s">
        <v>6182</v>
      </c>
      <c r="E511" s="2">
        <v>3</v>
      </c>
      <c r="F511" s="2" t="s">
        <v>3357</v>
      </c>
      <c r="G511" s="2" t="s">
        <v>3358</v>
      </c>
      <c r="H511" t="s">
        <v>19</v>
      </c>
      <c r="I511" t="s">
        <v>6193</v>
      </c>
      <c r="J511" t="s">
        <v>6186</v>
      </c>
      <c r="K511" s="4">
        <v>2.5</v>
      </c>
      <c r="L511" s="5">
        <v>29.784999999999997</v>
      </c>
      <c r="M511" s="5">
        <v>89.35499999999999</v>
      </c>
      <c r="N511" t="s">
        <v>6216</v>
      </c>
      <c r="O511" t="s">
        <v>6222</v>
      </c>
      <c r="P511" t="s">
        <v>6190</v>
      </c>
    </row>
    <row r="512" spans="1:16" x14ac:dyDescent="0.35">
      <c r="A512" s="19" t="s">
        <v>3361</v>
      </c>
      <c r="B512" s="27">
        <v>44210</v>
      </c>
      <c r="C512" s="19" t="s">
        <v>3362</v>
      </c>
      <c r="D512" s="11" t="s">
        <v>6169</v>
      </c>
      <c r="E512" s="19">
        <v>6</v>
      </c>
      <c r="F512" s="19" t="s">
        <v>3363</v>
      </c>
      <c r="G512" s="19" t="s">
        <v>3364</v>
      </c>
      <c r="H512" s="11" t="s">
        <v>318</v>
      </c>
      <c r="I512" s="11" t="s">
        <v>6195</v>
      </c>
      <c r="J512" s="11" t="s">
        <v>6187</v>
      </c>
      <c r="K512" s="28">
        <v>0.5</v>
      </c>
      <c r="L512" s="29">
        <v>7.77</v>
      </c>
      <c r="M512" s="29">
        <v>46.62</v>
      </c>
      <c r="N512" s="11" t="s">
        <v>6218</v>
      </c>
      <c r="O512" s="11" t="s">
        <v>6224</v>
      </c>
      <c r="P512" s="11" t="s">
        <v>6191</v>
      </c>
    </row>
    <row r="513" spans="1:16" x14ac:dyDescent="0.35">
      <c r="A513" s="2" t="s">
        <v>3367</v>
      </c>
      <c r="B513" s="3">
        <v>43785</v>
      </c>
      <c r="C513" s="2" t="s">
        <v>3368</v>
      </c>
      <c r="D513" t="s">
        <v>6147</v>
      </c>
      <c r="E513" s="2">
        <v>3</v>
      </c>
      <c r="F513" s="2" t="s">
        <v>3369</v>
      </c>
      <c r="G513" s="2" t="s">
        <v>3370</v>
      </c>
      <c r="H513" t="s">
        <v>318</v>
      </c>
      <c r="I513" t="s">
        <v>6193</v>
      </c>
      <c r="J513" t="s">
        <v>6187</v>
      </c>
      <c r="K513" s="4">
        <v>1</v>
      </c>
      <c r="L513" s="5">
        <v>9.9499999999999993</v>
      </c>
      <c r="M513" s="5">
        <v>29.849999999999998</v>
      </c>
      <c r="N513" t="s">
        <v>6216</v>
      </c>
      <c r="O513" t="s">
        <v>6224</v>
      </c>
      <c r="P513" t="s">
        <v>6190</v>
      </c>
    </row>
    <row r="514" spans="1:16" x14ac:dyDescent="0.35">
      <c r="A514" s="19" t="s">
        <v>3373</v>
      </c>
      <c r="B514" s="27">
        <v>43803</v>
      </c>
      <c r="C514" s="19" t="s">
        <v>3374</v>
      </c>
      <c r="D514" s="11" t="s">
        <v>6178</v>
      </c>
      <c r="E514" s="19">
        <v>3</v>
      </c>
      <c r="F514" s="19" t="s">
        <v>3375</v>
      </c>
      <c r="G514" s="19" t="s">
        <v>3376</v>
      </c>
      <c r="H514" s="11" t="s">
        <v>318</v>
      </c>
      <c r="I514" s="11" t="s">
        <v>6192</v>
      </c>
      <c r="J514" s="11" t="s">
        <v>6186</v>
      </c>
      <c r="K514" s="28">
        <v>0.2</v>
      </c>
      <c r="L514" s="29">
        <v>3.5849999999999995</v>
      </c>
      <c r="M514" s="29">
        <v>10.754999999999999</v>
      </c>
      <c r="N514" s="11" t="s">
        <v>6219</v>
      </c>
      <c r="O514" s="11" t="s">
        <v>6222</v>
      </c>
      <c r="P514" s="11" t="s">
        <v>6190</v>
      </c>
    </row>
    <row r="515" spans="1:16" x14ac:dyDescent="0.35">
      <c r="A515" s="2" t="s">
        <v>3379</v>
      </c>
      <c r="B515" s="3">
        <v>44043</v>
      </c>
      <c r="C515" s="2" t="s">
        <v>3380</v>
      </c>
      <c r="D515" t="s">
        <v>6152</v>
      </c>
      <c r="E515" s="2">
        <v>4</v>
      </c>
      <c r="F515" s="2" t="s">
        <v>3381</v>
      </c>
      <c r="G515" s="2" t="s">
        <v>3382</v>
      </c>
      <c r="H515" t="s">
        <v>19</v>
      </c>
      <c r="I515" t="s">
        <v>6193</v>
      </c>
      <c r="J515" t="s">
        <v>6188</v>
      </c>
      <c r="K515" s="4">
        <v>0.2</v>
      </c>
      <c r="L515" s="5">
        <v>3.375</v>
      </c>
      <c r="M515" s="5">
        <v>13.5</v>
      </c>
      <c r="N515" t="s">
        <v>6216</v>
      </c>
      <c r="O515" t="s">
        <v>6221</v>
      </c>
      <c r="P515" t="s">
        <v>6190</v>
      </c>
    </row>
    <row r="516" spans="1:16" x14ac:dyDescent="0.35">
      <c r="A516" s="19" t="s">
        <v>3385</v>
      </c>
      <c r="B516" s="27">
        <v>43535</v>
      </c>
      <c r="C516" s="19" t="s">
        <v>3386</v>
      </c>
      <c r="D516" s="11" t="s">
        <v>6170</v>
      </c>
      <c r="E516" s="19">
        <v>3</v>
      </c>
      <c r="F516" s="19" t="s">
        <v>3387</v>
      </c>
      <c r="G516" s="19" t="s">
        <v>3388</v>
      </c>
      <c r="H516" s="11" t="s">
        <v>19</v>
      </c>
      <c r="I516" s="11" t="s">
        <v>6195</v>
      </c>
      <c r="J516" s="11" t="s">
        <v>6186</v>
      </c>
      <c r="K516" s="28">
        <v>1</v>
      </c>
      <c r="L516" s="29">
        <v>15.85</v>
      </c>
      <c r="M516" s="29">
        <v>47.55</v>
      </c>
      <c r="N516" s="11" t="s">
        <v>6218</v>
      </c>
      <c r="O516" s="11" t="s">
        <v>6222</v>
      </c>
      <c r="P516" s="11" t="s">
        <v>6191</v>
      </c>
    </row>
    <row r="517" spans="1:16" x14ac:dyDescent="0.35">
      <c r="A517" s="2" t="s">
        <v>3391</v>
      </c>
      <c r="B517" s="3">
        <v>44691</v>
      </c>
      <c r="C517" s="2" t="s">
        <v>3392</v>
      </c>
      <c r="D517" t="s">
        <v>6170</v>
      </c>
      <c r="E517" s="2">
        <v>5</v>
      </c>
      <c r="F517" s="2" t="s">
        <v>3393</v>
      </c>
      <c r="G517" s="2" t="s">
        <v>3394</v>
      </c>
      <c r="H517" t="s">
        <v>19</v>
      </c>
      <c r="I517" t="s">
        <v>6195</v>
      </c>
      <c r="J517" t="s">
        <v>6186</v>
      </c>
      <c r="K517" s="4">
        <v>1</v>
      </c>
      <c r="L517" s="5">
        <v>15.85</v>
      </c>
      <c r="M517" s="5">
        <v>79.25</v>
      </c>
      <c r="N517" t="s">
        <v>6218</v>
      </c>
      <c r="O517" t="s">
        <v>6222</v>
      </c>
      <c r="P517" t="s">
        <v>6191</v>
      </c>
    </row>
    <row r="518" spans="1:16" x14ac:dyDescent="0.35">
      <c r="A518" s="19" t="s">
        <v>3396</v>
      </c>
      <c r="B518" s="27">
        <v>44555</v>
      </c>
      <c r="C518" s="19" t="s">
        <v>3397</v>
      </c>
      <c r="D518" s="11" t="s">
        <v>6159</v>
      </c>
      <c r="E518" s="19">
        <v>6</v>
      </c>
      <c r="F518" s="19" t="s">
        <v>3398</v>
      </c>
      <c r="G518" s="19" t="s">
        <v>3399</v>
      </c>
      <c r="H518" s="11" t="s">
        <v>19</v>
      </c>
      <c r="I518" s="11" t="s">
        <v>6195</v>
      </c>
      <c r="J518" s="11" t="s">
        <v>6188</v>
      </c>
      <c r="K518" s="28">
        <v>0.2</v>
      </c>
      <c r="L518" s="29">
        <v>4.3650000000000002</v>
      </c>
      <c r="M518" s="29">
        <v>26.19</v>
      </c>
      <c r="N518" s="11" t="s">
        <v>6218</v>
      </c>
      <c r="O518" s="11" t="s">
        <v>6221</v>
      </c>
      <c r="P518" s="11" t="s">
        <v>6190</v>
      </c>
    </row>
    <row r="519" spans="1:16" x14ac:dyDescent="0.35">
      <c r="A519" s="2" t="s">
        <v>3402</v>
      </c>
      <c r="B519" s="3">
        <v>44673</v>
      </c>
      <c r="C519" s="2" t="s">
        <v>3403</v>
      </c>
      <c r="D519" t="s">
        <v>6173</v>
      </c>
      <c r="E519" s="2">
        <v>3</v>
      </c>
      <c r="F519" s="2" t="s">
        <v>3404</v>
      </c>
      <c r="G519" s="2" t="s">
        <v>3405</v>
      </c>
      <c r="H519" t="s">
        <v>19</v>
      </c>
      <c r="I519" t="s">
        <v>6192</v>
      </c>
      <c r="J519" t="s">
        <v>6186</v>
      </c>
      <c r="K519" s="4">
        <v>0.5</v>
      </c>
      <c r="L519" s="5">
        <v>7.169999999999999</v>
      </c>
      <c r="M519" s="5">
        <v>21.509999999999998</v>
      </c>
      <c r="N519" t="s">
        <v>6219</v>
      </c>
      <c r="O519" t="s">
        <v>6222</v>
      </c>
      <c r="P519" t="s">
        <v>6191</v>
      </c>
    </row>
    <row r="520" spans="1:16" x14ac:dyDescent="0.35">
      <c r="A520" s="19" t="s">
        <v>3408</v>
      </c>
      <c r="B520" s="27">
        <v>44723</v>
      </c>
      <c r="C520" s="19" t="s">
        <v>3409</v>
      </c>
      <c r="D520" s="11" t="s">
        <v>6149</v>
      </c>
      <c r="E520" s="19">
        <v>5</v>
      </c>
      <c r="F520" s="19" t="s">
        <v>3410</v>
      </c>
      <c r="G520" s="19" t="s">
        <v>6223</v>
      </c>
      <c r="H520" s="11" t="s">
        <v>19</v>
      </c>
      <c r="I520" s="11" t="s">
        <v>6192</v>
      </c>
      <c r="J520" s="11" t="s">
        <v>6187</v>
      </c>
      <c r="K520" s="28">
        <v>2.5</v>
      </c>
      <c r="L520" s="29">
        <v>20.584999999999997</v>
      </c>
      <c r="M520" s="29">
        <v>102.92499999999998</v>
      </c>
      <c r="N520" s="11" t="s">
        <v>6219</v>
      </c>
      <c r="O520" s="11" t="s">
        <v>6224</v>
      </c>
      <c r="P520" s="11" t="s">
        <v>6190</v>
      </c>
    </row>
    <row r="521" spans="1:16" x14ac:dyDescent="0.35">
      <c r="A521" s="2" t="s">
        <v>3413</v>
      </c>
      <c r="B521" s="3">
        <v>44678</v>
      </c>
      <c r="C521" s="2" t="s">
        <v>3414</v>
      </c>
      <c r="D521" t="s">
        <v>6150</v>
      </c>
      <c r="E521" s="2">
        <v>2</v>
      </c>
      <c r="F521" s="2" t="s">
        <v>3415</v>
      </c>
      <c r="G521" s="2" t="s">
        <v>6223</v>
      </c>
      <c r="H521" t="s">
        <v>19</v>
      </c>
      <c r="I521" t="s">
        <v>6195</v>
      </c>
      <c r="J521" t="s">
        <v>6187</v>
      </c>
      <c r="K521" s="4">
        <v>0.2</v>
      </c>
      <c r="L521" s="5">
        <v>3.8849999999999998</v>
      </c>
      <c r="M521" s="5">
        <v>7.77</v>
      </c>
      <c r="N521" t="s">
        <v>6218</v>
      </c>
      <c r="O521" t="s">
        <v>6224</v>
      </c>
      <c r="P521" t="s">
        <v>6191</v>
      </c>
    </row>
    <row r="522" spans="1:16" x14ac:dyDescent="0.35">
      <c r="A522" s="19" t="s">
        <v>3418</v>
      </c>
      <c r="B522" s="27">
        <v>44194</v>
      </c>
      <c r="C522" s="19" t="s">
        <v>3419</v>
      </c>
      <c r="D522" s="11" t="s">
        <v>6185</v>
      </c>
      <c r="E522" s="19">
        <v>5</v>
      </c>
      <c r="F522" s="19" t="s">
        <v>3420</v>
      </c>
      <c r="G522" s="19" t="s">
        <v>3421</v>
      </c>
      <c r="H522" s="11" t="s">
        <v>19</v>
      </c>
      <c r="I522" s="11" t="s">
        <v>6194</v>
      </c>
      <c r="J522" s="11" t="s">
        <v>6187</v>
      </c>
      <c r="K522" s="28">
        <v>2.5</v>
      </c>
      <c r="L522" s="29">
        <v>27.945</v>
      </c>
      <c r="M522" s="29">
        <v>139.72499999999999</v>
      </c>
      <c r="N522" s="11" t="s">
        <v>6217</v>
      </c>
      <c r="O522" s="11" t="s">
        <v>6224</v>
      </c>
      <c r="P522" s="11" t="s">
        <v>6191</v>
      </c>
    </row>
    <row r="523" spans="1:16" x14ac:dyDescent="0.35">
      <c r="A523" s="2" t="s">
        <v>3424</v>
      </c>
      <c r="B523" s="3">
        <v>44026</v>
      </c>
      <c r="C523" s="2" t="s">
        <v>3368</v>
      </c>
      <c r="D523" t="s">
        <v>6158</v>
      </c>
      <c r="E523" s="2">
        <v>2</v>
      </c>
      <c r="F523" s="2" t="s">
        <v>3369</v>
      </c>
      <c r="G523" s="2" t="s">
        <v>3370</v>
      </c>
      <c r="H523" t="s">
        <v>318</v>
      </c>
      <c r="I523" t="s">
        <v>6193</v>
      </c>
      <c r="J523" t="s">
        <v>6187</v>
      </c>
      <c r="K523" s="4">
        <v>0.5</v>
      </c>
      <c r="L523" s="5">
        <v>5.97</v>
      </c>
      <c r="M523" s="5">
        <v>11.94</v>
      </c>
      <c r="N523" t="s">
        <v>6216</v>
      </c>
      <c r="O523" t="s">
        <v>6224</v>
      </c>
      <c r="P523" t="s">
        <v>6190</v>
      </c>
    </row>
    <row r="524" spans="1:16" x14ac:dyDescent="0.35">
      <c r="A524" s="19" t="s">
        <v>3430</v>
      </c>
      <c r="B524" s="27">
        <v>44446</v>
      </c>
      <c r="C524" s="19" t="s">
        <v>3431</v>
      </c>
      <c r="D524" s="11" t="s">
        <v>6150</v>
      </c>
      <c r="E524" s="19">
        <v>1</v>
      </c>
      <c r="F524" s="19" t="s">
        <v>3432</v>
      </c>
      <c r="G524" s="19" t="s">
        <v>3433</v>
      </c>
      <c r="H524" s="11" t="s">
        <v>19</v>
      </c>
      <c r="I524" s="11" t="s">
        <v>6195</v>
      </c>
      <c r="J524" s="11" t="s">
        <v>6187</v>
      </c>
      <c r="K524" s="28">
        <v>0.2</v>
      </c>
      <c r="L524" s="29">
        <v>3.8849999999999998</v>
      </c>
      <c r="M524" s="29">
        <v>3.8849999999999998</v>
      </c>
      <c r="N524" s="11" t="s">
        <v>6218</v>
      </c>
      <c r="O524" s="11" t="s">
        <v>6224</v>
      </c>
      <c r="P524" s="11" t="s">
        <v>6191</v>
      </c>
    </row>
    <row r="525" spans="1:16" x14ac:dyDescent="0.35">
      <c r="A525" s="2" t="s">
        <v>3430</v>
      </c>
      <c r="B525" s="3">
        <v>44446</v>
      </c>
      <c r="C525" s="2" t="s">
        <v>3431</v>
      </c>
      <c r="D525" t="s">
        <v>6138</v>
      </c>
      <c r="E525" s="2">
        <v>4</v>
      </c>
      <c r="F525" s="2" t="s">
        <v>3432</v>
      </c>
      <c r="G525" s="2" t="s">
        <v>3433</v>
      </c>
      <c r="H525" t="s">
        <v>19</v>
      </c>
      <c r="I525" t="s">
        <v>6192</v>
      </c>
      <c r="J525" t="s">
        <v>6188</v>
      </c>
      <c r="K525" s="4">
        <v>1</v>
      </c>
      <c r="L525" s="5">
        <v>9.9499999999999993</v>
      </c>
      <c r="M525" s="5">
        <v>39.799999999999997</v>
      </c>
      <c r="N525" t="s">
        <v>6219</v>
      </c>
      <c r="O525" t="s">
        <v>6221</v>
      </c>
      <c r="P525" t="s">
        <v>6191</v>
      </c>
    </row>
    <row r="526" spans="1:16" x14ac:dyDescent="0.35">
      <c r="A526" s="19" t="s">
        <v>3441</v>
      </c>
      <c r="B526" s="27">
        <v>43625</v>
      </c>
      <c r="C526" s="19" t="s">
        <v>3442</v>
      </c>
      <c r="D526" s="11" t="s">
        <v>6146</v>
      </c>
      <c r="E526" s="19">
        <v>5</v>
      </c>
      <c r="F526" s="19" t="s">
        <v>3443</v>
      </c>
      <c r="G526" s="19" t="s">
        <v>3444</v>
      </c>
      <c r="H526" s="11" t="s">
        <v>19</v>
      </c>
      <c r="I526" s="11" t="s">
        <v>6192</v>
      </c>
      <c r="J526" s="11" t="s">
        <v>6188</v>
      </c>
      <c r="K526" s="28">
        <v>0.5</v>
      </c>
      <c r="L526" s="29">
        <v>5.97</v>
      </c>
      <c r="M526" s="29">
        <v>29.849999999999998</v>
      </c>
      <c r="N526" s="11" t="s">
        <v>6219</v>
      </c>
      <c r="O526" s="11" t="s">
        <v>6221</v>
      </c>
      <c r="P526" s="11" t="s">
        <v>6191</v>
      </c>
    </row>
    <row r="527" spans="1:16" x14ac:dyDescent="0.35">
      <c r="A527" s="2" t="s">
        <v>3447</v>
      </c>
      <c r="B527" s="3">
        <v>44129</v>
      </c>
      <c r="C527" s="2" t="s">
        <v>3448</v>
      </c>
      <c r="D527" t="s">
        <v>6165</v>
      </c>
      <c r="E527" s="2">
        <v>1</v>
      </c>
      <c r="F527" s="2" t="s">
        <v>3449</v>
      </c>
      <c r="G527" s="2" t="s">
        <v>3450</v>
      </c>
      <c r="H527" t="s">
        <v>318</v>
      </c>
      <c r="I527" t="s">
        <v>6195</v>
      </c>
      <c r="J527" t="s">
        <v>6187</v>
      </c>
      <c r="K527" s="4">
        <v>2.5</v>
      </c>
      <c r="L527" s="5">
        <v>29.784999999999997</v>
      </c>
      <c r="M527" s="5">
        <v>29.784999999999997</v>
      </c>
      <c r="N527" t="s">
        <v>6218</v>
      </c>
      <c r="O527" t="s">
        <v>6224</v>
      </c>
      <c r="P527" t="s">
        <v>6191</v>
      </c>
    </row>
    <row r="528" spans="1:16" x14ac:dyDescent="0.35">
      <c r="A528" s="19" t="s">
        <v>3453</v>
      </c>
      <c r="B528" s="27">
        <v>44255</v>
      </c>
      <c r="C528" s="19" t="s">
        <v>3454</v>
      </c>
      <c r="D528" s="11" t="s">
        <v>6164</v>
      </c>
      <c r="E528" s="19">
        <v>2</v>
      </c>
      <c r="F528" s="19" t="s">
        <v>3455</v>
      </c>
      <c r="G528" s="19" t="s">
        <v>6223</v>
      </c>
      <c r="H528" s="11" t="s">
        <v>19</v>
      </c>
      <c r="I528" s="11" t="s">
        <v>6195</v>
      </c>
      <c r="J528" s="11" t="s">
        <v>6186</v>
      </c>
      <c r="K528" s="28">
        <v>2.5</v>
      </c>
      <c r="L528" s="29">
        <v>36.454999999999998</v>
      </c>
      <c r="M528" s="29">
        <v>72.91</v>
      </c>
      <c r="N528" s="11" t="s">
        <v>6218</v>
      </c>
      <c r="O528" s="11" t="s">
        <v>6222</v>
      </c>
      <c r="P528" s="11" t="s">
        <v>6191</v>
      </c>
    </row>
    <row r="529" spans="1:16" x14ac:dyDescent="0.35">
      <c r="A529" s="2" t="s">
        <v>3458</v>
      </c>
      <c r="B529" s="3">
        <v>44038</v>
      </c>
      <c r="C529" s="2" t="s">
        <v>3459</v>
      </c>
      <c r="D529" t="s">
        <v>6163</v>
      </c>
      <c r="E529" s="2">
        <v>5</v>
      </c>
      <c r="F529" s="2" t="s">
        <v>3460</v>
      </c>
      <c r="G529" s="2" t="s">
        <v>6223</v>
      </c>
      <c r="H529" t="s">
        <v>19</v>
      </c>
      <c r="I529" t="s">
        <v>6192</v>
      </c>
      <c r="J529" t="s">
        <v>6187</v>
      </c>
      <c r="K529" s="4">
        <v>0.2</v>
      </c>
      <c r="L529" s="5">
        <v>2.6849999999999996</v>
      </c>
      <c r="M529" s="5">
        <v>13.424999999999997</v>
      </c>
      <c r="N529" t="s">
        <v>6219</v>
      </c>
      <c r="O529" t="s">
        <v>6224</v>
      </c>
      <c r="P529" t="s">
        <v>6190</v>
      </c>
    </row>
    <row r="530" spans="1:16" x14ac:dyDescent="0.35">
      <c r="A530" s="19" t="s">
        <v>3463</v>
      </c>
      <c r="B530" s="27">
        <v>44717</v>
      </c>
      <c r="C530" s="19" t="s">
        <v>3464</v>
      </c>
      <c r="D530" s="11" t="s">
        <v>6166</v>
      </c>
      <c r="E530" s="19">
        <v>4</v>
      </c>
      <c r="F530" s="19" t="s">
        <v>3465</v>
      </c>
      <c r="G530" s="19" t="s">
        <v>3466</v>
      </c>
      <c r="H530" s="11" t="s">
        <v>19</v>
      </c>
      <c r="I530" s="11" t="s">
        <v>6194</v>
      </c>
      <c r="J530" s="11" t="s">
        <v>6188</v>
      </c>
      <c r="K530" s="28">
        <v>2.5</v>
      </c>
      <c r="L530" s="29">
        <v>31.624999999999996</v>
      </c>
      <c r="M530" s="29">
        <v>126.49999999999999</v>
      </c>
      <c r="N530" s="11" t="s">
        <v>6217</v>
      </c>
      <c r="O530" s="11" t="s">
        <v>6221</v>
      </c>
      <c r="P530" s="11" t="s">
        <v>6190</v>
      </c>
    </row>
    <row r="531" spans="1:16" x14ac:dyDescent="0.35">
      <c r="A531" s="2" t="s">
        <v>3469</v>
      </c>
      <c r="B531" s="3">
        <v>43517</v>
      </c>
      <c r="C531" s="2" t="s">
        <v>3470</v>
      </c>
      <c r="D531" t="s">
        <v>6139</v>
      </c>
      <c r="E531" s="2">
        <v>5</v>
      </c>
      <c r="F531" s="2" t="s">
        <v>3471</v>
      </c>
      <c r="G531" s="2" t="s">
        <v>3472</v>
      </c>
      <c r="H531" t="s">
        <v>28</v>
      </c>
      <c r="I531" t="s">
        <v>6194</v>
      </c>
      <c r="J531" t="s">
        <v>6188</v>
      </c>
      <c r="K531" s="4">
        <v>0.5</v>
      </c>
      <c r="L531" s="5">
        <v>8.25</v>
      </c>
      <c r="M531" s="5">
        <v>41.25</v>
      </c>
      <c r="N531" t="s">
        <v>6217</v>
      </c>
      <c r="O531" t="s">
        <v>6221</v>
      </c>
      <c r="P531" t="s">
        <v>6191</v>
      </c>
    </row>
    <row r="532" spans="1:16" x14ac:dyDescent="0.35">
      <c r="A532" s="19" t="s">
        <v>3475</v>
      </c>
      <c r="B532" s="27">
        <v>43926</v>
      </c>
      <c r="C532" s="19" t="s">
        <v>3476</v>
      </c>
      <c r="D532" s="11" t="s">
        <v>6176</v>
      </c>
      <c r="E532" s="19">
        <v>6</v>
      </c>
      <c r="F532" s="19" t="s">
        <v>3477</v>
      </c>
      <c r="G532" s="19" t="s">
        <v>3478</v>
      </c>
      <c r="H532" s="11" t="s">
        <v>19</v>
      </c>
      <c r="I532" s="11" t="s">
        <v>6194</v>
      </c>
      <c r="J532" s="11" t="s">
        <v>6186</v>
      </c>
      <c r="K532" s="28">
        <v>0.5</v>
      </c>
      <c r="L532" s="29">
        <v>8.91</v>
      </c>
      <c r="M532" s="29">
        <v>53.46</v>
      </c>
      <c r="N532" s="11" t="s">
        <v>6217</v>
      </c>
      <c r="O532" s="11" t="s">
        <v>6222</v>
      </c>
      <c r="P532" s="11" t="s">
        <v>6191</v>
      </c>
    </row>
    <row r="533" spans="1:16" x14ac:dyDescent="0.35">
      <c r="A533" s="2" t="s">
        <v>3481</v>
      </c>
      <c r="B533" s="3">
        <v>43475</v>
      </c>
      <c r="C533" s="2" t="s">
        <v>3482</v>
      </c>
      <c r="D533" t="s">
        <v>6138</v>
      </c>
      <c r="E533" s="2">
        <v>6</v>
      </c>
      <c r="F533" s="2" t="s">
        <v>3483</v>
      </c>
      <c r="G533" s="2" t="s">
        <v>3484</v>
      </c>
      <c r="H533" t="s">
        <v>19</v>
      </c>
      <c r="I533" t="s">
        <v>6192</v>
      </c>
      <c r="J533" t="s">
        <v>6188</v>
      </c>
      <c r="K533" s="4">
        <v>1</v>
      </c>
      <c r="L533" s="5">
        <v>9.9499999999999993</v>
      </c>
      <c r="M533" s="5">
        <v>59.699999999999996</v>
      </c>
      <c r="N533" t="s">
        <v>6219</v>
      </c>
      <c r="O533" t="s">
        <v>6221</v>
      </c>
      <c r="P533" t="s">
        <v>6191</v>
      </c>
    </row>
    <row r="534" spans="1:16" x14ac:dyDescent="0.35">
      <c r="A534" s="19" t="s">
        <v>3487</v>
      </c>
      <c r="B534" s="27">
        <v>44663</v>
      </c>
      <c r="C534" s="19" t="s">
        <v>3488</v>
      </c>
      <c r="D534" s="11" t="s">
        <v>6138</v>
      </c>
      <c r="E534" s="19">
        <v>6</v>
      </c>
      <c r="F534" s="19" t="s">
        <v>3489</v>
      </c>
      <c r="G534" s="19" t="s">
        <v>3490</v>
      </c>
      <c r="H534" s="11" t="s">
        <v>19</v>
      </c>
      <c r="I534" s="11" t="s">
        <v>6192</v>
      </c>
      <c r="J534" s="11" t="s">
        <v>6188</v>
      </c>
      <c r="K534" s="28">
        <v>1</v>
      </c>
      <c r="L534" s="29">
        <v>9.9499999999999993</v>
      </c>
      <c r="M534" s="29">
        <v>59.699999999999996</v>
      </c>
      <c r="N534" s="11" t="s">
        <v>6219</v>
      </c>
      <c r="O534" s="11" t="s">
        <v>6221</v>
      </c>
      <c r="P534" s="11" t="s">
        <v>6191</v>
      </c>
    </row>
    <row r="535" spans="1:16" x14ac:dyDescent="0.35">
      <c r="A535" s="2" t="s">
        <v>3493</v>
      </c>
      <c r="B535" s="3">
        <v>44591</v>
      </c>
      <c r="C535" s="2" t="s">
        <v>3494</v>
      </c>
      <c r="D535" t="s">
        <v>6177</v>
      </c>
      <c r="E535" s="2">
        <v>5</v>
      </c>
      <c r="F535" s="2" t="s">
        <v>3495</v>
      </c>
      <c r="G535" s="2" t="s">
        <v>3496</v>
      </c>
      <c r="H535" t="s">
        <v>19</v>
      </c>
      <c r="I535" t="s">
        <v>6192</v>
      </c>
      <c r="J535" t="s">
        <v>6187</v>
      </c>
      <c r="K535" s="4">
        <v>1</v>
      </c>
      <c r="L535" s="5">
        <v>8.9499999999999993</v>
      </c>
      <c r="M535" s="5">
        <v>44.75</v>
      </c>
      <c r="N535" t="s">
        <v>6219</v>
      </c>
      <c r="O535" t="s">
        <v>6224</v>
      </c>
      <c r="P535" t="s">
        <v>6191</v>
      </c>
    </row>
    <row r="536" spans="1:16" x14ac:dyDescent="0.35">
      <c r="A536" s="19" t="s">
        <v>3499</v>
      </c>
      <c r="B536" s="27">
        <v>44330</v>
      </c>
      <c r="C536" s="19" t="s">
        <v>3500</v>
      </c>
      <c r="D536" s="11" t="s">
        <v>6139</v>
      </c>
      <c r="E536" s="19">
        <v>2</v>
      </c>
      <c r="F536" s="19" t="s">
        <v>3501</v>
      </c>
      <c r="G536" s="19" t="s">
        <v>3502</v>
      </c>
      <c r="H536" s="11" t="s">
        <v>19</v>
      </c>
      <c r="I536" s="11" t="s">
        <v>6194</v>
      </c>
      <c r="J536" s="11" t="s">
        <v>6188</v>
      </c>
      <c r="K536" s="28">
        <v>0.5</v>
      </c>
      <c r="L536" s="29">
        <v>8.25</v>
      </c>
      <c r="M536" s="29">
        <v>16.5</v>
      </c>
      <c r="N536" s="11" t="s">
        <v>6217</v>
      </c>
      <c r="O536" s="11" t="s">
        <v>6221</v>
      </c>
      <c r="P536" s="11" t="s">
        <v>6190</v>
      </c>
    </row>
    <row r="537" spans="1:16" x14ac:dyDescent="0.35">
      <c r="A537" s="2" t="s">
        <v>3505</v>
      </c>
      <c r="B537" s="3">
        <v>44724</v>
      </c>
      <c r="C537" s="2" t="s">
        <v>3506</v>
      </c>
      <c r="D537" t="s">
        <v>6172</v>
      </c>
      <c r="E537" s="2">
        <v>4</v>
      </c>
      <c r="F537" s="2" t="s">
        <v>3507</v>
      </c>
      <c r="G537" s="2" t="s">
        <v>6223</v>
      </c>
      <c r="H537" t="s">
        <v>19</v>
      </c>
      <c r="I537" t="s">
        <v>6192</v>
      </c>
      <c r="J537" t="s">
        <v>6187</v>
      </c>
      <c r="K537" s="4">
        <v>0.5</v>
      </c>
      <c r="L537" s="5">
        <v>5.3699999999999992</v>
      </c>
      <c r="M537" s="5">
        <v>21.479999999999997</v>
      </c>
      <c r="N537" t="s">
        <v>6219</v>
      </c>
      <c r="O537" t="s">
        <v>6224</v>
      </c>
      <c r="P537" t="s">
        <v>6191</v>
      </c>
    </row>
    <row r="538" spans="1:16" x14ac:dyDescent="0.35">
      <c r="A538" s="19" t="s">
        <v>3510</v>
      </c>
      <c r="B538" s="27">
        <v>44563</v>
      </c>
      <c r="C538" s="19" t="s">
        <v>3511</v>
      </c>
      <c r="D538" s="11" t="s">
        <v>6151</v>
      </c>
      <c r="E538" s="19">
        <v>2</v>
      </c>
      <c r="F538" s="19" t="s">
        <v>3512</v>
      </c>
      <c r="G538" s="19" t="s">
        <v>3513</v>
      </c>
      <c r="H538" s="11" t="s">
        <v>318</v>
      </c>
      <c r="I538" s="11" t="s">
        <v>6192</v>
      </c>
      <c r="J538" s="11" t="s">
        <v>6188</v>
      </c>
      <c r="K538" s="28">
        <v>2.5</v>
      </c>
      <c r="L538" s="29">
        <v>22.884999999999998</v>
      </c>
      <c r="M538" s="29">
        <v>45.769999999999996</v>
      </c>
      <c r="N538" s="11" t="s">
        <v>6219</v>
      </c>
      <c r="O538" s="11" t="s">
        <v>6221</v>
      </c>
      <c r="P538" s="11" t="s">
        <v>6190</v>
      </c>
    </row>
    <row r="539" spans="1:16" x14ac:dyDescent="0.35">
      <c r="A539" s="2" t="s">
        <v>3516</v>
      </c>
      <c r="B539" s="3">
        <v>44585</v>
      </c>
      <c r="C539" s="2" t="s">
        <v>3517</v>
      </c>
      <c r="D539" t="s">
        <v>6145</v>
      </c>
      <c r="E539" s="2">
        <v>2</v>
      </c>
      <c r="F539" s="2" t="s">
        <v>3518</v>
      </c>
      <c r="G539" s="2" t="s">
        <v>6223</v>
      </c>
      <c r="H539" t="s">
        <v>318</v>
      </c>
      <c r="I539" t="s">
        <v>6195</v>
      </c>
      <c r="J539" t="s">
        <v>6186</v>
      </c>
      <c r="K539" s="4">
        <v>0.2</v>
      </c>
      <c r="L539" s="5">
        <v>4.7549999999999999</v>
      </c>
      <c r="M539" s="5">
        <v>9.51</v>
      </c>
      <c r="N539" t="s">
        <v>6218</v>
      </c>
      <c r="O539" t="s">
        <v>6222</v>
      </c>
      <c r="P539" t="s">
        <v>6191</v>
      </c>
    </row>
    <row r="540" spans="1:16" x14ac:dyDescent="0.35">
      <c r="A540" s="19" t="s">
        <v>3521</v>
      </c>
      <c r="B540" s="27">
        <v>43544</v>
      </c>
      <c r="C540" s="19" t="s">
        <v>3368</v>
      </c>
      <c r="D540" s="11" t="s">
        <v>6163</v>
      </c>
      <c r="E540" s="19">
        <v>3</v>
      </c>
      <c r="F540" s="19" t="s">
        <v>3369</v>
      </c>
      <c r="G540" s="19" t="s">
        <v>3370</v>
      </c>
      <c r="H540" s="11" t="s">
        <v>318</v>
      </c>
      <c r="I540" s="11" t="s">
        <v>6192</v>
      </c>
      <c r="J540" s="11" t="s">
        <v>6187</v>
      </c>
      <c r="K540" s="28">
        <v>0.2</v>
      </c>
      <c r="L540" s="29">
        <v>2.6849999999999996</v>
      </c>
      <c r="M540" s="29">
        <v>8.0549999999999997</v>
      </c>
      <c r="N540" s="11" t="s">
        <v>6219</v>
      </c>
      <c r="O540" s="11" t="s">
        <v>6224</v>
      </c>
      <c r="P540" s="11" t="s">
        <v>6190</v>
      </c>
    </row>
    <row r="541" spans="1:16" x14ac:dyDescent="0.35">
      <c r="A541" s="2" t="s">
        <v>3527</v>
      </c>
      <c r="B541" s="3">
        <v>44156</v>
      </c>
      <c r="C541" s="2" t="s">
        <v>3528</v>
      </c>
      <c r="D541" t="s">
        <v>6185</v>
      </c>
      <c r="E541" s="2">
        <v>4</v>
      </c>
      <c r="F541" s="2" t="s">
        <v>3529</v>
      </c>
      <c r="G541" s="2" t="s">
        <v>3530</v>
      </c>
      <c r="H541" t="s">
        <v>19</v>
      </c>
      <c r="I541" t="s">
        <v>6194</v>
      </c>
      <c r="J541" t="s">
        <v>6187</v>
      </c>
      <c r="K541" s="4">
        <v>2.5</v>
      </c>
      <c r="L541" s="5">
        <v>27.945</v>
      </c>
      <c r="M541" s="5">
        <v>111.78</v>
      </c>
      <c r="N541" t="s">
        <v>6217</v>
      </c>
      <c r="O541" t="s">
        <v>6224</v>
      </c>
      <c r="P541" t="s">
        <v>6190</v>
      </c>
    </row>
    <row r="542" spans="1:16" x14ac:dyDescent="0.35">
      <c r="A542" s="19" t="s">
        <v>3532</v>
      </c>
      <c r="B542" s="27">
        <v>44482</v>
      </c>
      <c r="C542" s="19" t="s">
        <v>3533</v>
      </c>
      <c r="D542" s="11" t="s">
        <v>6163</v>
      </c>
      <c r="E542" s="19">
        <v>4</v>
      </c>
      <c r="F542" s="19" t="s">
        <v>3534</v>
      </c>
      <c r="G542" s="19" t="s">
        <v>3535</v>
      </c>
      <c r="H542" s="11" t="s">
        <v>19</v>
      </c>
      <c r="I542" s="11" t="s">
        <v>6192</v>
      </c>
      <c r="J542" s="11" t="s">
        <v>6187</v>
      </c>
      <c r="K542" s="28">
        <v>0.2</v>
      </c>
      <c r="L542" s="29">
        <v>2.6849999999999996</v>
      </c>
      <c r="M542" s="29">
        <v>10.739999999999998</v>
      </c>
      <c r="N542" s="11" t="s">
        <v>6219</v>
      </c>
      <c r="O542" s="11" t="s">
        <v>6224</v>
      </c>
      <c r="P542" s="11" t="s">
        <v>6190</v>
      </c>
    </row>
    <row r="543" spans="1:16" x14ac:dyDescent="0.35">
      <c r="A543" s="2" t="s">
        <v>3537</v>
      </c>
      <c r="B543" s="3">
        <v>44488</v>
      </c>
      <c r="C543" s="2" t="s">
        <v>3538</v>
      </c>
      <c r="D543" t="s">
        <v>6172</v>
      </c>
      <c r="E543" s="2">
        <v>5</v>
      </c>
      <c r="F543" s="2" t="s">
        <v>3539</v>
      </c>
      <c r="G543" s="2" t="s">
        <v>3540</v>
      </c>
      <c r="H543" t="s">
        <v>19</v>
      </c>
      <c r="I543" t="s">
        <v>6192</v>
      </c>
      <c r="J543" t="s">
        <v>6187</v>
      </c>
      <c r="K543" s="4">
        <v>0.5</v>
      </c>
      <c r="L543" s="5">
        <v>5.3699999999999992</v>
      </c>
      <c r="M543" s="5">
        <v>26.849999999999994</v>
      </c>
      <c r="N543" t="s">
        <v>6219</v>
      </c>
      <c r="O543" t="s">
        <v>6224</v>
      </c>
      <c r="P543" t="s">
        <v>6191</v>
      </c>
    </row>
    <row r="544" spans="1:16" x14ac:dyDescent="0.35">
      <c r="A544" s="19" t="s">
        <v>3542</v>
      </c>
      <c r="B544" s="27">
        <v>43584</v>
      </c>
      <c r="C544" s="19" t="s">
        <v>3543</v>
      </c>
      <c r="D544" s="11" t="s">
        <v>6170</v>
      </c>
      <c r="E544" s="19">
        <v>4</v>
      </c>
      <c r="F544" s="19" t="s">
        <v>3544</v>
      </c>
      <c r="G544" s="19" t="s">
        <v>3545</v>
      </c>
      <c r="H544" s="11" t="s">
        <v>19</v>
      </c>
      <c r="I544" s="11" t="s">
        <v>6195</v>
      </c>
      <c r="J544" s="11" t="s">
        <v>6186</v>
      </c>
      <c r="K544" s="28">
        <v>1</v>
      </c>
      <c r="L544" s="29">
        <v>15.85</v>
      </c>
      <c r="M544" s="29">
        <v>63.4</v>
      </c>
      <c r="N544" s="11" t="s">
        <v>6218</v>
      </c>
      <c r="O544" s="11" t="s">
        <v>6222</v>
      </c>
      <c r="P544" s="11" t="s">
        <v>6190</v>
      </c>
    </row>
    <row r="545" spans="1:16" x14ac:dyDescent="0.35">
      <c r="A545" s="2" t="s">
        <v>3548</v>
      </c>
      <c r="B545" s="3">
        <v>43750</v>
      </c>
      <c r="C545" s="2" t="s">
        <v>3549</v>
      </c>
      <c r="D545" t="s">
        <v>6168</v>
      </c>
      <c r="E545" s="2">
        <v>1</v>
      </c>
      <c r="F545" s="2" t="s">
        <v>3550</v>
      </c>
      <c r="G545" s="2" t="s">
        <v>6223</v>
      </c>
      <c r="H545" t="s">
        <v>318</v>
      </c>
      <c r="I545" t="s">
        <v>6193</v>
      </c>
      <c r="J545" t="s">
        <v>6187</v>
      </c>
      <c r="K545" s="4">
        <v>2.5</v>
      </c>
      <c r="L545" s="5">
        <v>22.884999999999998</v>
      </c>
      <c r="M545" s="5">
        <v>22.884999999999998</v>
      </c>
      <c r="N545" t="s">
        <v>6216</v>
      </c>
      <c r="O545" t="s">
        <v>6224</v>
      </c>
      <c r="P545" t="s">
        <v>6190</v>
      </c>
    </row>
    <row r="546" spans="1:16" x14ac:dyDescent="0.35">
      <c r="A546" s="19" t="s">
        <v>3553</v>
      </c>
      <c r="B546" s="27">
        <v>44335</v>
      </c>
      <c r="C546" s="19" t="s">
        <v>3554</v>
      </c>
      <c r="D546" s="11" t="s">
        <v>6175</v>
      </c>
      <c r="E546" s="19">
        <v>4</v>
      </c>
      <c r="F546" s="19" t="s">
        <v>3555</v>
      </c>
      <c r="G546" s="19" t="s">
        <v>3556</v>
      </c>
      <c r="H546" s="11" t="s">
        <v>19</v>
      </c>
      <c r="I546" s="11" t="s">
        <v>6193</v>
      </c>
      <c r="J546" s="11" t="s">
        <v>6188</v>
      </c>
      <c r="K546" s="28">
        <v>2.5</v>
      </c>
      <c r="L546" s="29">
        <v>25.874999999999996</v>
      </c>
      <c r="M546" s="29">
        <v>103.49999999999999</v>
      </c>
      <c r="N546" s="11" t="s">
        <v>6216</v>
      </c>
      <c r="O546" s="11" t="s">
        <v>6221</v>
      </c>
      <c r="P546" s="11" t="s">
        <v>6191</v>
      </c>
    </row>
    <row r="547" spans="1:16" x14ac:dyDescent="0.35">
      <c r="A547" s="2" t="s">
        <v>3559</v>
      </c>
      <c r="B547" s="3">
        <v>44380</v>
      </c>
      <c r="C547" s="2" t="s">
        <v>3560</v>
      </c>
      <c r="D547" t="s">
        <v>6142</v>
      </c>
      <c r="E547" s="2">
        <v>2</v>
      </c>
      <c r="F547" s="2" t="s">
        <v>3561</v>
      </c>
      <c r="G547" s="2" t="s">
        <v>3562</v>
      </c>
      <c r="H547" t="s">
        <v>19</v>
      </c>
      <c r="I547" t="s">
        <v>6192</v>
      </c>
      <c r="J547" t="s">
        <v>6186</v>
      </c>
      <c r="K547" s="4">
        <v>2.5</v>
      </c>
      <c r="L547" s="5">
        <v>27.484999999999996</v>
      </c>
      <c r="M547" s="5">
        <v>54.969999999999992</v>
      </c>
      <c r="N547" t="s">
        <v>6219</v>
      </c>
      <c r="O547" t="s">
        <v>6222</v>
      </c>
      <c r="P547" t="s">
        <v>6191</v>
      </c>
    </row>
    <row r="548" spans="1:16" x14ac:dyDescent="0.35">
      <c r="A548" s="19" t="s">
        <v>3565</v>
      </c>
      <c r="B548" s="27">
        <v>43869</v>
      </c>
      <c r="C548" s="19" t="s">
        <v>3566</v>
      </c>
      <c r="D548" s="11" t="s">
        <v>6180</v>
      </c>
      <c r="E548" s="19">
        <v>2</v>
      </c>
      <c r="F548" s="19" t="s">
        <v>3567</v>
      </c>
      <c r="G548" s="19" t="s">
        <v>3568</v>
      </c>
      <c r="H548" s="11" t="s">
        <v>19</v>
      </c>
      <c r="I548" s="11" t="s">
        <v>6193</v>
      </c>
      <c r="J548" s="11" t="s">
        <v>6186</v>
      </c>
      <c r="K548" s="28">
        <v>0.5</v>
      </c>
      <c r="L548" s="29">
        <v>7.77</v>
      </c>
      <c r="M548" s="29">
        <v>15.54</v>
      </c>
      <c r="N548" s="11" t="s">
        <v>6216</v>
      </c>
      <c r="O548" s="11" t="s">
        <v>6222</v>
      </c>
      <c r="P548" s="11" t="s">
        <v>6191</v>
      </c>
    </row>
    <row r="549" spans="1:16" x14ac:dyDescent="0.35">
      <c r="A549" s="2" t="s">
        <v>3571</v>
      </c>
      <c r="B549" s="3">
        <v>44120</v>
      </c>
      <c r="C549" s="2" t="s">
        <v>3572</v>
      </c>
      <c r="D549" t="s">
        <v>6150</v>
      </c>
      <c r="E549" s="2">
        <v>4</v>
      </c>
      <c r="F549" s="2" t="s">
        <v>3573</v>
      </c>
      <c r="G549" s="2" t="s">
        <v>3574</v>
      </c>
      <c r="H549" t="s">
        <v>28</v>
      </c>
      <c r="I549" t="s">
        <v>6195</v>
      </c>
      <c r="J549" t="s">
        <v>6187</v>
      </c>
      <c r="K549" s="4">
        <v>0.2</v>
      </c>
      <c r="L549" s="5">
        <v>3.8849999999999998</v>
      </c>
      <c r="M549" s="5">
        <v>15.54</v>
      </c>
      <c r="N549" t="s">
        <v>6218</v>
      </c>
      <c r="O549" t="s">
        <v>6224</v>
      </c>
      <c r="P549" t="s">
        <v>6191</v>
      </c>
    </row>
    <row r="550" spans="1:16" x14ac:dyDescent="0.35">
      <c r="A550" s="19" t="s">
        <v>3577</v>
      </c>
      <c r="B550" s="27">
        <v>44127</v>
      </c>
      <c r="C550" s="19" t="s">
        <v>3578</v>
      </c>
      <c r="D550" s="11" t="s">
        <v>6185</v>
      </c>
      <c r="E550" s="19">
        <v>3</v>
      </c>
      <c r="F550" s="19" t="s">
        <v>3579</v>
      </c>
      <c r="G550" s="19" t="s">
        <v>6223</v>
      </c>
      <c r="H550" s="11" t="s">
        <v>318</v>
      </c>
      <c r="I550" s="11" t="s">
        <v>6194</v>
      </c>
      <c r="J550" s="11" t="s">
        <v>6187</v>
      </c>
      <c r="K550" s="28">
        <v>2.5</v>
      </c>
      <c r="L550" s="29">
        <v>27.945</v>
      </c>
      <c r="M550" s="29">
        <v>83.835000000000008</v>
      </c>
      <c r="N550" s="11" t="s">
        <v>6217</v>
      </c>
      <c r="O550" s="11" t="s">
        <v>6224</v>
      </c>
      <c r="P550" s="11" t="s">
        <v>6191</v>
      </c>
    </row>
    <row r="551" spans="1:16" x14ac:dyDescent="0.35">
      <c r="A551" s="2" t="s">
        <v>3582</v>
      </c>
      <c r="B551" s="3">
        <v>44265</v>
      </c>
      <c r="C551" s="2" t="s">
        <v>3594</v>
      </c>
      <c r="D551" t="s">
        <v>6178</v>
      </c>
      <c r="E551" s="2">
        <v>3</v>
      </c>
      <c r="F551" s="2" t="s">
        <v>3595</v>
      </c>
      <c r="G551" s="2" t="s">
        <v>3596</v>
      </c>
      <c r="H551" t="s">
        <v>19</v>
      </c>
      <c r="I551" t="s">
        <v>6192</v>
      </c>
      <c r="J551" t="s">
        <v>6186</v>
      </c>
      <c r="K551" s="4">
        <v>0.2</v>
      </c>
      <c r="L551" s="5">
        <v>3.5849999999999995</v>
      </c>
      <c r="M551" s="5">
        <v>10.754999999999999</v>
      </c>
      <c r="N551" t="s">
        <v>6219</v>
      </c>
      <c r="O551" t="s">
        <v>6222</v>
      </c>
      <c r="P551" t="s">
        <v>6190</v>
      </c>
    </row>
    <row r="552" spans="1:16" x14ac:dyDescent="0.35">
      <c r="A552" s="19" t="s">
        <v>3587</v>
      </c>
      <c r="B552" s="27">
        <v>44384</v>
      </c>
      <c r="C552" s="19" t="s">
        <v>3588</v>
      </c>
      <c r="D552" s="11" t="s">
        <v>6184</v>
      </c>
      <c r="E552" s="19">
        <v>3</v>
      </c>
      <c r="F552" s="19" t="s">
        <v>3589</v>
      </c>
      <c r="G552" s="19" t="s">
        <v>3590</v>
      </c>
      <c r="H552" s="11" t="s">
        <v>19</v>
      </c>
      <c r="I552" s="11" t="s">
        <v>6194</v>
      </c>
      <c r="J552" s="11" t="s">
        <v>6186</v>
      </c>
      <c r="K552" s="28">
        <v>0.2</v>
      </c>
      <c r="L552" s="29">
        <v>4.4550000000000001</v>
      </c>
      <c r="M552" s="29">
        <v>13.365</v>
      </c>
      <c r="N552" s="11" t="s">
        <v>6217</v>
      </c>
      <c r="O552" s="11" t="s">
        <v>6222</v>
      </c>
      <c r="P552" s="11" t="s">
        <v>6190</v>
      </c>
    </row>
    <row r="553" spans="1:16" x14ac:dyDescent="0.35">
      <c r="A553" s="2" t="s">
        <v>3593</v>
      </c>
      <c r="B553" s="3">
        <v>44232</v>
      </c>
      <c r="C553" s="2" t="s">
        <v>3594</v>
      </c>
      <c r="D553" t="s">
        <v>6184</v>
      </c>
      <c r="E553" s="2">
        <v>4</v>
      </c>
      <c r="F553" s="2" t="s">
        <v>3595</v>
      </c>
      <c r="G553" s="2" t="s">
        <v>3596</v>
      </c>
      <c r="H553" t="s">
        <v>19</v>
      </c>
      <c r="I553" t="s">
        <v>6194</v>
      </c>
      <c r="J553" t="s">
        <v>6186</v>
      </c>
      <c r="K553" s="4">
        <v>0.2</v>
      </c>
      <c r="L553" s="5">
        <v>4.4550000000000001</v>
      </c>
      <c r="M553" s="5">
        <v>17.82</v>
      </c>
      <c r="N553" t="s">
        <v>6217</v>
      </c>
      <c r="O553" t="s">
        <v>6222</v>
      </c>
      <c r="P553" t="s">
        <v>6190</v>
      </c>
    </row>
    <row r="554" spans="1:16" x14ac:dyDescent="0.35">
      <c r="A554" s="19" t="s">
        <v>3599</v>
      </c>
      <c r="B554" s="27">
        <v>44176</v>
      </c>
      <c r="C554" s="19" t="s">
        <v>3600</v>
      </c>
      <c r="D554" s="11" t="s">
        <v>6150</v>
      </c>
      <c r="E554" s="19">
        <v>6</v>
      </c>
      <c r="F554" s="19" t="s">
        <v>3601</v>
      </c>
      <c r="G554" s="19" t="s">
        <v>3602</v>
      </c>
      <c r="H554" s="11" t="s">
        <v>19</v>
      </c>
      <c r="I554" s="11" t="s">
        <v>6195</v>
      </c>
      <c r="J554" s="11" t="s">
        <v>6187</v>
      </c>
      <c r="K554" s="28">
        <v>0.2</v>
      </c>
      <c r="L554" s="29">
        <v>3.8849999999999998</v>
      </c>
      <c r="M554" s="29">
        <v>23.31</v>
      </c>
      <c r="N554" s="11" t="s">
        <v>6218</v>
      </c>
      <c r="O554" s="11" t="s">
        <v>6224</v>
      </c>
      <c r="P554" s="11" t="s">
        <v>6190</v>
      </c>
    </row>
    <row r="555" spans="1:16" x14ac:dyDescent="0.35">
      <c r="A555" s="2" t="s">
        <v>3605</v>
      </c>
      <c r="B555" s="3">
        <v>44694</v>
      </c>
      <c r="C555" s="2" t="s">
        <v>3606</v>
      </c>
      <c r="D555" t="s">
        <v>6153</v>
      </c>
      <c r="E555" s="2">
        <v>2</v>
      </c>
      <c r="F555" s="2" t="s">
        <v>3607</v>
      </c>
      <c r="G555" s="2" t="s">
        <v>3608</v>
      </c>
      <c r="H555" t="s">
        <v>19</v>
      </c>
      <c r="I555" t="s">
        <v>6194</v>
      </c>
      <c r="J555" t="s">
        <v>6187</v>
      </c>
      <c r="K555" s="4">
        <v>0.2</v>
      </c>
      <c r="L555" s="5">
        <v>3.645</v>
      </c>
      <c r="M555" s="5">
        <v>7.29</v>
      </c>
      <c r="N555" t="s">
        <v>6217</v>
      </c>
      <c r="O555" t="s">
        <v>6224</v>
      </c>
      <c r="P555" t="s">
        <v>6191</v>
      </c>
    </row>
    <row r="556" spans="1:16" x14ac:dyDescent="0.35">
      <c r="A556" s="19" t="s">
        <v>3611</v>
      </c>
      <c r="B556" s="27">
        <v>43761</v>
      </c>
      <c r="C556" s="19" t="s">
        <v>3612</v>
      </c>
      <c r="D556" s="11" t="s">
        <v>6184</v>
      </c>
      <c r="E556" s="19">
        <v>4</v>
      </c>
      <c r="F556" s="19" t="s">
        <v>3613</v>
      </c>
      <c r="G556" s="19" t="s">
        <v>3614</v>
      </c>
      <c r="H556" s="11" t="s">
        <v>28</v>
      </c>
      <c r="I556" s="11" t="s">
        <v>6194</v>
      </c>
      <c r="J556" s="11" t="s">
        <v>6186</v>
      </c>
      <c r="K556" s="28">
        <v>0.2</v>
      </c>
      <c r="L556" s="29">
        <v>4.4550000000000001</v>
      </c>
      <c r="M556" s="29">
        <v>17.82</v>
      </c>
      <c r="N556" s="11" t="s">
        <v>6217</v>
      </c>
      <c r="O556" s="11" t="s">
        <v>6222</v>
      </c>
      <c r="P556" s="11" t="s">
        <v>6190</v>
      </c>
    </row>
    <row r="557" spans="1:16" x14ac:dyDescent="0.35">
      <c r="A557" s="2" t="s">
        <v>3617</v>
      </c>
      <c r="B557" s="3">
        <v>44085</v>
      </c>
      <c r="C557" s="2" t="s">
        <v>3618</v>
      </c>
      <c r="D557" t="s">
        <v>6141</v>
      </c>
      <c r="E557" s="2">
        <v>5</v>
      </c>
      <c r="F557" s="2" t="s">
        <v>3619</v>
      </c>
      <c r="G557" s="2" t="s">
        <v>3620</v>
      </c>
      <c r="H557" t="s">
        <v>19</v>
      </c>
      <c r="I557" t="s">
        <v>6194</v>
      </c>
      <c r="J557" t="s">
        <v>6188</v>
      </c>
      <c r="K557" s="4">
        <v>1</v>
      </c>
      <c r="L557" s="5">
        <v>13.75</v>
      </c>
      <c r="M557" s="5">
        <v>68.75</v>
      </c>
      <c r="N557" t="s">
        <v>6217</v>
      </c>
      <c r="O557" t="s">
        <v>6221</v>
      </c>
      <c r="P557" t="s">
        <v>6191</v>
      </c>
    </row>
    <row r="558" spans="1:16" x14ac:dyDescent="0.35">
      <c r="A558" s="19" t="s">
        <v>3622</v>
      </c>
      <c r="B558" s="27">
        <v>43737</v>
      </c>
      <c r="C558" s="19" t="s">
        <v>3623</v>
      </c>
      <c r="D558" s="11" t="s">
        <v>6142</v>
      </c>
      <c r="E558" s="19">
        <v>2</v>
      </c>
      <c r="F558" s="19" t="s">
        <v>3624</v>
      </c>
      <c r="G558" s="19" t="s">
        <v>6223</v>
      </c>
      <c r="H558" s="11" t="s">
        <v>28</v>
      </c>
      <c r="I558" s="11" t="s">
        <v>6192</v>
      </c>
      <c r="J558" s="11" t="s">
        <v>6186</v>
      </c>
      <c r="K558" s="28">
        <v>2.5</v>
      </c>
      <c r="L558" s="29">
        <v>27.484999999999996</v>
      </c>
      <c r="M558" s="29">
        <v>54.969999999999992</v>
      </c>
      <c r="N558" s="11" t="s">
        <v>6219</v>
      </c>
      <c r="O558" s="11" t="s">
        <v>6222</v>
      </c>
      <c r="P558" s="11" t="s">
        <v>6190</v>
      </c>
    </row>
    <row r="559" spans="1:16" x14ac:dyDescent="0.35">
      <c r="A559" s="2" t="s">
        <v>3627</v>
      </c>
      <c r="B559" s="3">
        <v>44258</v>
      </c>
      <c r="C559" s="2" t="s">
        <v>3628</v>
      </c>
      <c r="D559" t="s">
        <v>6141</v>
      </c>
      <c r="E559" s="2">
        <v>6</v>
      </c>
      <c r="F559" s="2" t="s">
        <v>3629</v>
      </c>
      <c r="G559" s="2" t="s">
        <v>3630</v>
      </c>
      <c r="H559" t="s">
        <v>318</v>
      </c>
      <c r="I559" t="s">
        <v>6194</v>
      </c>
      <c r="J559" t="s">
        <v>6188</v>
      </c>
      <c r="K559" s="4">
        <v>1</v>
      </c>
      <c r="L559" s="5">
        <v>13.75</v>
      </c>
      <c r="M559" s="5">
        <v>82.5</v>
      </c>
      <c r="N559" t="s">
        <v>6217</v>
      </c>
      <c r="O559" t="s">
        <v>6221</v>
      </c>
      <c r="P559" t="s">
        <v>6191</v>
      </c>
    </row>
    <row r="560" spans="1:16" x14ac:dyDescent="0.35">
      <c r="A560" s="19" t="s">
        <v>3633</v>
      </c>
      <c r="B560" s="27">
        <v>44523</v>
      </c>
      <c r="C560" s="19" t="s">
        <v>3634</v>
      </c>
      <c r="D560" s="11" t="s">
        <v>6159</v>
      </c>
      <c r="E560" s="19">
        <v>2</v>
      </c>
      <c r="F560" s="19" t="s">
        <v>3635</v>
      </c>
      <c r="G560" s="19" t="s">
        <v>3636</v>
      </c>
      <c r="H560" s="11" t="s">
        <v>19</v>
      </c>
      <c r="I560" s="11" t="s">
        <v>6195</v>
      </c>
      <c r="J560" s="11" t="s">
        <v>6188</v>
      </c>
      <c r="K560" s="28">
        <v>0.2</v>
      </c>
      <c r="L560" s="29">
        <v>4.3650000000000002</v>
      </c>
      <c r="M560" s="29">
        <v>8.73</v>
      </c>
      <c r="N560" s="11" t="s">
        <v>6218</v>
      </c>
      <c r="O560" s="11" t="s">
        <v>6221</v>
      </c>
      <c r="P560" s="11" t="s">
        <v>6190</v>
      </c>
    </row>
    <row r="561" spans="1:16" x14ac:dyDescent="0.35">
      <c r="A561" s="2" t="s">
        <v>3638</v>
      </c>
      <c r="B561" s="3">
        <v>44506</v>
      </c>
      <c r="C561" s="2" t="s">
        <v>3368</v>
      </c>
      <c r="D561" t="s">
        <v>6171</v>
      </c>
      <c r="E561" s="2">
        <v>4</v>
      </c>
      <c r="F561" s="2" t="s">
        <v>3369</v>
      </c>
      <c r="G561" s="2" t="s">
        <v>3370</v>
      </c>
      <c r="H561" t="s">
        <v>318</v>
      </c>
      <c r="I561" t="s">
        <v>6194</v>
      </c>
      <c r="J561" t="s">
        <v>6186</v>
      </c>
      <c r="K561" s="4">
        <v>1</v>
      </c>
      <c r="L561" s="5">
        <v>14.85</v>
      </c>
      <c r="M561" s="5">
        <v>59.4</v>
      </c>
      <c r="N561" t="s">
        <v>6217</v>
      </c>
      <c r="O561" t="s">
        <v>6222</v>
      </c>
      <c r="P561" t="s">
        <v>6190</v>
      </c>
    </row>
    <row r="562" spans="1:16" x14ac:dyDescent="0.35">
      <c r="A562" s="19" t="s">
        <v>3643</v>
      </c>
      <c r="B562" s="27">
        <v>44225</v>
      </c>
      <c r="C562" s="19" t="s">
        <v>3644</v>
      </c>
      <c r="D562" s="11" t="s">
        <v>6150</v>
      </c>
      <c r="E562" s="19">
        <v>4</v>
      </c>
      <c r="F562" s="19" t="s">
        <v>3645</v>
      </c>
      <c r="G562" s="19" t="s">
        <v>6223</v>
      </c>
      <c r="H562" s="11" t="s">
        <v>19</v>
      </c>
      <c r="I562" s="11" t="s">
        <v>6195</v>
      </c>
      <c r="J562" s="11" t="s">
        <v>6187</v>
      </c>
      <c r="K562" s="28">
        <v>0.2</v>
      </c>
      <c r="L562" s="29">
        <v>3.8849999999999998</v>
      </c>
      <c r="M562" s="29">
        <v>15.54</v>
      </c>
      <c r="N562" s="11" t="s">
        <v>6218</v>
      </c>
      <c r="O562" s="11" t="s">
        <v>6224</v>
      </c>
      <c r="P562" s="11" t="s">
        <v>6190</v>
      </c>
    </row>
    <row r="563" spans="1:16" x14ac:dyDescent="0.35">
      <c r="A563" s="2" t="s">
        <v>3648</v>
      </c>
      <c r="B563" s="3">
        <v>44667</v>
      </c>
      <c r="C563" s="2" t="s">
        <v>3649</v>
      </c>
      <c r="D563" t="s">
        <v>6140</v>
      </c>
      <c r="E563" s="2">
        <v>3</v>
      </c>
      <c r="F563" s="2" t="s">
        <v>3650</v>
      </c>
      <c r="G563" s="2" t="s">
        <v>3651</v>
      </c>
      <c r="H563" t="s">
        <v>19</v>
      </c>
      <c r="I563" t="s">
        <v>6193</v>
      </c>
      <c r="J563" t="s">
        <v>6186</v>
      </c>
      <c r="K563" s="4">
        <v>1</v>
      </c>
      <c r="L563" s="5">
        <v>12.95</v>
      </c>
      <c r="M563" s="5">
        <v>38.849999999999994</v>
      </c>
      <c r="N563" t="s">
        <v>6216</v>
      </c>
      <c r="O563" t="s">
        <v>6222</v>
      </c>
      <c r="P563" t="s">
        <v>6190</v>
      </c>
    </row>
    <row r="564" spans="1:16" x14ac:dyDescent="0.35">
      <c r="A564" s="19" t="s">
        <v>3654</v>
      </c>
      <c r="B564" s="27">
        <v>44401</v>
      </c>
      <c r="C564" s="19" t="s">
        <v>3655</v>
      </c>
      <c r="D564" s="11" t="s">
        <v>6166</v>
      </c>
      <c r="E564" s="19">
        <v>6</v>
      </c>
      <c r="F564" s="19" t="s">
        <v>3656</v>
      </c>
      <c r="G564" s="19" t="s">
        <v>6223</v>
      </c>
      <c r="H564" s="11" t="s">
        <v>19</v>
      </c>
      <c r="I564" s="11" t="s">
        <v>6194</v>
      </c>
      <c r="J564" s="11" t="s">
        <v>6188</v>
      </c>
      <c r="K564" s="28">
        <v>2.5</v>
      </c>
      <c r="L564" s="29">
        <v>31.624999999999996</v>
      </c>
      <c r="M564" s="29">
        <v>189.74999999999997</v>
      </c>
      <c r="N564" s="11" t="s">
        <v>6217</v>
      </c>
      <c r="O564" s="11" t="s">
        <v>6221</v>
      </c>
      <c r="P564" s="11" t="s">
        <v>6190</v>
      </c>
    </row>
    <row r="565" spans="1:16" x14ac:dyDescent="0.35">
      <c r="A565" s="2" t="s">
        <v>3659</v>
      </c>
      <c r="B565" s="3">
        <v>43688</v>
      </c>
      <c r="C565" s="2" t="s">
        <v>3660</v>
      </c>
      <c r="D565" t="s">
        <v>6154</v>
      </c>
      <c r="E565" s="2">
        <v>6</v>
      </c>
      <c r="F565" s="2" t="s">
        <v>3661</v>
      </c>
      <c r="G565" s="2" t="s">
        <v>6223</v>
      </c>
      <c r="H565" t="s">
        <v>318</v>
      </c>
      <c r="I565" t="s">
        <v>6193</v>
      </c>
      <c r="J565" t="s">
        <v>6187</v>
      </c>
      <c r="K565" s="4">
        <v>0.2</v>
      </c>
      <c r="L565" s="5">
        <v>2.9849999999999999</v>
      </c>
      <c r="M565" s="5">
        <v>17.91</v>
      </c>
      <c r="N565" t="s">
        <v>6216</v>
      </c>
      <c r="O565" t="s">
        <v>6224</v>
      </c>
      <c r="P565" t="s">
        <v>6190</v>
      </c>
    </row>
    <row r="566" spans="1:16" x14ac:dyDescent="0.35">
      <c r="A566" s="19" t="s">
        <v>3665</v>
      </c>
      <c r="B566" s="27">
        <v>43669</v>
      </c>
      <c r="C566" s="19" t="s">
        <v>3666</v>
      </c>
      <c r="D566" s="11" t="s">
        <v>6145</v>
      </c>
      <c r="E566" s="19">
        <v>6</v>
      </c>
      <c r="F566" s="19" t="s">
        <v>3667</v>
      </c>
      <c r="G566" s="19" t="s">
        <v>3668</v>
      </c>
      <c r="H566" s="11" t="s">
        <v>28</v>
      </c>
      <c r="I566" s="11" t="s">
        <v>6195</v>
      </c>
      <c r="J566" s="11" t="s">
        <v>6186</v>
      </c>
      <c r="K566" s="28">
        <v>0.2</v>
      </c>
      <c r="L566" s="29">
        <v>4.7549999999999999</v>
      </c>
      <c r="M566" s="29">
        <v>28.53</v>
      </c>
      <c r="N566" s="11" t="s">
        <v>6218</v>
      </c>
      <c r="O566" s="11" t="s">
        <v>6222</v>
      </c>
      <c r="P566" s="11" t="s">
        <v>6191</v>
      </c>
    </row>
    <row r="567" spans="1:16" x14ac:dyDescent="0.35">
      <c r="A567" s="2" t="s">
        <v>3671</v>
      </c>
      <c r="B567" s="3">
        <v>43991</v>
      </c>
      <c r="C567" s="2" t="s">
        <v>3752</v>
      </c>
      <c r="D567" t="s">
        <v>6141</v>
      </c>
      <c r="E567" s="2">
        <v>6</v>
      </c>
      <c r="F567" s="2" t="s">
        <v>3753</v>
      </c>
      <c r="G567" s="2" t="s">
        <v>3754</v>
      </c>
      <c r="H567" t="s">
        <v>28</v>
      </c>
      <c r="I567" t="s">
        <v>6194</v>
      </c>
      <c r="J567" t="s">
        <v>6188</v>
      </c>
      <c r="K567" s="4">
        <v>1</v>
      </c>
      <c r="L567" s="5">
        <v>13.75</v>
      </c>
      <c r="M567" s="5">
        <v>82.5</v>
      </c>
      <c r="N567" t="s">
        <v>6217</v>
      </c>
      <c r="O567" t="s">
        <v>6221</v>
      </c>
      <c r="P567" t="s">
        <v>6191</v>
      </c>
    </row>
    <row r="568" spans="1:16" x14ac:dyDescent="0.35">
      <c r="A568" s="19" t="s">
        <v>3677</v>
      </c>
      <c r="B568" s="27">
        <v>43883</v>
      </c>
      <c r="C568" s="19" t="s">
        <v>3678</v>
      </c>
      <c r="D568" s="11" t="s">
        <v>6173</v>
      </c>
      <c r="E568" s="19">
        <v>2</v>
      </c>
      <c r="F568" s="19" t="s">
        <v>3679</v>
      </c>
      <c r="G568" s="19" t="s">
        <v>3680</v>
      </c>
      <c r="H568" s="11" t="s">
        <v>19</v>
      </c>
      <c r="I568" s="11" t="s">
        <v>6192</v>
      </c>
      <c r="J568" s="11" t="s">
        <v>6186</v>
      </c>
      <c r="K568" s="28">
        <v>0.5</v>
      </c>
      <c r="L568" s="29">
        <v>7.169999999999999</v>
      </c>
      <c r="M568" s="29">
        <v>14.339999999999998</v>
      </c>
      <c r="N568" s="11" t="s">
        <v>6219</v>
      </c>
      <c r="O568" s="11" t="s">
        <v>6222</v>
      </c>
      <c r="P568" s="11" t="s">
        <v>6191</v>
      </c>
    </row>
    <row r="569" spans="1:16" x14ac:dyDescent="0.35">
      <c r="A569" s="2" t="s">
        <v>3683</v>
      </c>
      <c r="B569" s="3">
        <v>44031</v>
      </c>
      <c r="C569" s="2" t="s">
        <v>3684</v>
      </c>
      <c r="D569" t="s">
        <v>6149</v>
      </c>
      <c r="E569" s="2">
        <v>4</v>
      </c>
      <c r="F569" s="2" t="s">
        <v>3685</v>
      </c>
      <c r="G569" s="2" t="s">
        <v>3686</v>
      </c>
      <c r="H569" t="s">
        <v>19</v>
      </c>
      <c r="I569" t="s">
        <v>6192</v>
      </c>
      <c r="J569" t="s">
        <v>6187</v>
      </c>
      <c r="K569" s="4">
        <v>2.5</v>
      </c>
      <c r="L569" s="5">
        <v>20.584999999999997</v>
      </c>
      <c r="M569" s="5">
        <v>82.339999999999989</v>
      </c>
      <c r="N569" t="s">
        <v>6219</v>
      </c>
      <c r="O569" t="s">
        <v>6224</v>
      </c>
      <c r="P569" t="s">
        <v>6191</v>
      </c>
    </row>
    <row r="570" spans="1:16" x14ac:dyDescent="0.35">
      <c r="A570" s="19" t="s">
        <v>3689</v>
      </c>
      <c r="B570" s="27">
        <v>44459</v>
      </c>
      <c r="C570" s="19" t="s">
        <v>3690</v>
      </c>
      <c r="D570" s="11" t="s">
        <v>6152</v>
      </c>
      <c r="E570" s="19">
        <v>6</v>
      </c>
      <c r="F570" s="19" t="s">
        <v>3691</v>
      </c>
      <c r="G570" s="19" t="s">
        <v>3692</v>
      </c>
      <c r="H570" s="11" t="s">
        <v>19</v>
      </c>
      <c r="I570" s="11" t="s">
        <v>6193</v>
      </c>
      <c r="J570" s="11" t="s">
        <v>6188</v>
      </c>
      <c r="K570" s="28">
        <v>0.2</v>
      </c>
      <c r="L570" s="29">
        <v>3.375</v>
      </c>
      <c r="M570" s="29">
        <v>20.25</v>
      </c>
      <c r="N570" s="11" t="s">
        <v>6216</v>
      </c>
      <c r="O570" s="11" t="s">
        <v>6221</v>
      </c>
      <c r="P570" s="11" t="s">
        <v>6190</v>
      </c>
    </row>
    <row r="571" spans="1:16" x14ac:dyDescent="0.35">
      <c r="A571" s="2" t="s">
        <v>3695</v>
      </c>
      <c r="B571" s="3">
        <v>44318</v>
      </c>
      <c r="C571" s="2" t="s">
        <v>3696</v>
      </c>
      <c r="D571" t="s">
        <v>6142</v>
      </c>
      <c r="E571" s="2">
        <v>6</v>
      </c>
      <c r="F571" s="2" t="s">
        <v>3697</v>
      </c>
      <c r="G571" s="2" t="s">
        <v>6223</v>
      </c>
      <c r="H571" t="s">
        <v>318</v>
      </c>
      <c r="I571" t="s">
        <v>6192</v>
      </c>
      <c r="J571" t="s">
        <v>6186</v>
      </c>
      <c r="K571" s="4">
        <v>2.5</v>
      </c>
      <c r="L571" s="5">
        <v>27.484999999999996</v>
      </c>
      <c r="M571" s="5">
        <v>164.90999999999997</v>
      </c>
      <c r="N571" t="s">
        <v>6219</v>
      </c>
      <c r="O571" t="s">
        <v>6222</v>
      </c>
      <c r="P571" t="s">
        <v>6191</v>
      </c>
    </row>
    <row r="572" spans="1:16" x14ac:dyDescent="0.35">
      <c r="A572" s="19" t="s">
        <v>3700</v>
      </c>
      <c r="B572" s="27">
        <v>44526</v>
      </c>
      <c r="C572" s="19" t="s">
        <v>3701</v>
      </c>
      <c r="D572" s="11" t="s">
        <v>6145</v>
      </c>
      <c r="E572" s="19">
        <v>4</v>
      </c>
      <c r="F572" s="19" t="s">
        <v>3702</v>
      </c>
      <c r="G572" s="19" t="s">
        <v>3703</v>
      </c>
      <c r="H572" s="11" t="s">
        <v>19</v>
      </c>
      <c r="I572" s="11" t="s">
        <v>6195</v>
      </c>
      <c r="J572" s="11" t="s">
        <v>6186</v>
      </c>
      <c r="K572" s="28">
        <v>0.2</v>
      </c>
      <c r="L572" s="29">
        <v>4.7549999999999999</v>
      </c>
      <c r="M572" s="29">
        <v>19.02</v>
      </c>
      <c r="N572" s="11" t="s">
        <v>6218</v>
      </c>
      <c r="O572" s="11" t="s">
        <v>6222</v>
      </c>
      <c r="P572" s="11" t="s">
        <v>6190</v>
      </c>
    </row>
    <row r="573" spans="1:16" x14ac:dyDescent="0.35">
      <c r="A573" s="2" t="s">
        <v>3706</v>
      </c>
      <c r="B573" s="3">
        <v>43879</v>
      </c>
      <c r="C573" s="2" t="s">
        <v>3752</v>
      </c>
      <c r="D573" t="s">
        <v>6168</v>
      </c>
      <c r="E573" s="2">
        <v>6</v>
      </c>
      <c r="F573" s="2" t="s">
        <v>3753</v>
      </c>
      <c r="G573" s="2" t="s">
        <v>3754</v>
      </c>
      <c r="H573" t="s">
        <v>28</v>
      </c>
      <c r="I573" t="s">
        <v>6193</v>
      </c>
      <c r="J573" t="s">
        <v>6187</v>
      </c>
      <c r="K573" s="4">
        <v>2.5</v>
      </c>
      <c r="L573" s="5">
        <v>22.884999999999998</v>
      </c>
      <c r="M573" s="5">
        <v>137.31</v>
      </c>
      <c r="N573" t="s">
        <v>6216</v>
      </c>
      <c r="O573" t="s">
        <v>6224</v>
      </c>
      <c r="P573" t="s">
        <v>6191</v>
      </c>
    </row>
    <row r="574" spans="1:16" x14ac:dyDescent="0.35">
      <c r="A574" s="19" t="s">
        <v>3712</v>
      </c>
      <c r="B574" s="27">
        <v>43928</v>
      </c>
      <c r="C574" s="19" t="s">
        <v>3713</v>
      </c>
      <c r="D574" s="11" t="s">
        <v>6157</v>
      </c>
      <c r="E574" s="19">
        <v>4</v>
      </c>
      <c r="F574" s="19" t="s">
        <v>3714</v>
      </c>
      <c r="G574" s="19" t="s">
        <v>3715</v>
      </c>
      <c r="H574" s="11" t="s">
        <v>19</v>
      </c>
      <c r="I574" s="11" t="s">
        <v>6193</v>
      </c>
      <c r="J574" s="11" t="s">
        <v>6188</v>
      </c>
      <c r="K574" s="28">
        <v>0.5</v>
      </c>
      <c r="L574" s="29">
        <v>6.75</v>
      </c>
      <c r="M574" s="29">
        <v>27</v>
      </c>
      <c r="N574" s="11" t="s">
        <v>6216</v>
      </c>
      <c r="O574" s="11" t="s">
        <v>6221</v>
      </c>
      <c r="P574" s="11" t="s">
        <v>6191</v>
      </c>
    </row>
    <row r="575" spans="1:16" x14ac:dyDescent="0.35">
      <c r="A575" s="2" t="s">
        <v>3718</v>
      </c>
      <c r="B575" s="3">
        <v>44592</v>
      </c>
      <c r="C575" s="2" t="s">
        <v>3719</v>
      </c>
      <c r="D575" t="s">
        <v>6176</v>
      </c>
      <c r="E575" s="2">
        <v>4</v>
      </c>
      <c r="F575" s="2" t="s">
        <v>3720</v>
      </c>
      <c r="G575" s="2" t="s">
        <v>3721</v>
      </c>
      <c r="H575" t="s">
        <v>28</v>
      </c>
      <c r="I575" t="s">
        <v>6194</v>
      </c>
      <c r="J575" t="s">
        <v>6186</v>
      </c>
      <c r="K575" s="4">
        <v>0.5</v>
      </c>
      <c r="L575" s="5">
        <v>8.91</v>
      </c>
      <c r="M575" s="5">
        <v>35.64</v>
      </c>
      <c r="N575" t="s">
        <v>6217</v>
      </c>
      <c r="O575" t="s">
        <v>6222</v>
      </c>
      <c r="P575" t="s">
        <v>6191</v>
      </c>
    </row>
    <row r="576" spans="1:16" x14ac:dyDescent="0.35">
      <c r="A576" s="19" t="s">
        <v>3724</v>
      </c>
      <c r="B576" s="27">
        <v>43515</v>
      </c>
      <c r="C576" s="19" t="s">
        <v>3725</v>
      </c>
      <c r="D576" s="11" t="s">
        <v>6154</v>
      </c>
      <c r="E576" s="19">
        <v>2</v>
      </c>
      <c r="F576" s="19" t="s">
        <v>3726</v>
      </c>
      <c r="G576" s="19" t="s">
        <v>6223</v>
      </c>
      <c r="H576" s="11" t="s">
        <v>19</v>
      </c>
      <c r="I576" s="11" t="s">
        <v>6193</v>
      </c>
      <c r="J576" s="11" t="s">
        <v>6187</v>
      </c>
      <c r="K576" s="28">
        <v>0.2</v>
      </c>
      <c r="L576" s="29">
        <v>2.9849999999999999</v>
      </c>
      <c r="M576" s="29">
        <v>5.97</v>
      </c>
      <c r="N576" s="11" t="s">
        <v>6216</v>
      </c>
      <c r="O576" s="11" t="s">
        <v>6224</v>
      </c>
      <c r="P576" s="11" t="s">
        <v>6190</v>
      </c>
    </row>
    <row r="577" spans="1:16" x14ac:dyDescent="0.35">
      <c r="A577" s="2" t="s">
        <v>3728</v>
      </c>
      <c r="B577" s="3">
        <v>43781</v>
      </c>
      <c r="C577" s="2" t="s">
        <v>3729</v>
      </c>
      <c r="D577" t="s">
        <v>6155</v>
      </c>
      <c r="E577" s="2">
        <v>6</v>
      </c>
      <c r="F577" s="2" t="s">
        <v>3730</v>
      </c>
      <c r="G577" s="2" t="s">
        <v>3731</v>
      </c>
      <c r="H577" t="s">
        <v>19</v>
      </c>
      <c r="I577" t="s">
        <v>6193</v>
      </c>
      <c r="J577" t="s">
        <v>6188</v>
      </c>
      <c r="K577" s="4">
        <v>1</v>
      </c>
      <c r="L577" s="5">
        <v>11.25</v>
      </c>
      <c r="M577" s="5">
        <v>67.5</v>
      </c>
      <c r="N577" t="s">
        <v>6216</v>
      </c>
      <c r="O577" t="s">
        <v>6221</v>
      </c>
      <c r="P577" t="s">
        <v>6191</v>
      </c>
    </row>
    <row r="578" spans="1:16" x14ac:dyDescent="0.35">
      <c r="A578" s="19" t="s">
        <v>3734</v>
      </c>
      <c r="B578" s="27">
        <v>44697</v>
      </c>
      <c r="C578" s="19" t="s">
        <v>3735</v>
      </c>
      <c r="D578" s="11" t="s">
        <v>6178</v>
      </c>
      <c r="E578" s="19">
        <v>6</v>
      </c>
      <c r="F578" s="19" t="s">
        <v>3736</v>
      </c>
      <c r="G578" s="19" t="s">
        <v>3737</v>
      </c>
      <c r="H578" s="11" t="s">
        <v>19</v>
      </c>
      <c r="I578" s="11" t="s">
        <v>6192</v>
      </c>
      <c r="J578" s="11" t="s">
        <v>6186</v>
      </c>
      <c r="K578" s="28">
        <v>0.2</v>
      </c>
      <c r="L578" s="29">
        <v>3.5849999999999995</v>
      </c>
      <c r="M578" s="29">
        <v>21.509999999999998</v>
      </c>
      <c r="N578" s="11" t="s">
        <v>6219</v>
      </c>
      <c r="O578" s="11" t="s">
        <v>6222</v>
      </c>
      <c r="P578" s="11" t="s">
        <v>6190</v>
      </c>
    </row>
    <row r="579" spans="1:16" x14ac:dyDescent="0.35">
      <c r="A579" s="2" t="s">
        <v>3739</v>
      </c>
      <c r="B579" s="3">
        <v>44239</v>
      </c>
      <c r="C579" s="2" t="s">
        <v>3740</v>
      </c>
      <c r="D579" t="s">
        <v>6181</v>
      </c>
      <c r="E579" s="2">
        <v>2</v>
      </c>
      <c r="F579" s="2" t="s">
        <v>3741</v>
      </c>
      <c r="G579" s="2" t="s">
        <v>3742</v>
      </c>
      <c r="H579" t="s">
        <v>19</v>
      </c>
      <c r="I579" t="s">
        <v>6195</v>
      </c>
      <c r="J579" t="s">
        <v>6188</v>
      </c>
      <c r="K579" s="4">
        <v>2.5</v>
      </c>
      <c r="L579" s="5">
        <v>33.464999999999996</v>
      </c>
      <c r="M579" s="5">
        <v>66.929999999999993</v>
      </c>
      <c r="N579" t="s">
        <v>6218</v>
      </c>
      <c r="O579" t="s">
        <v>6221</v>
      </c>
      <c r="P579" t="s">
        <v>6191</v>
      </c>
    </row>
    <row r="580" spans="1:16" x14ac:dyDescent="0.35">
      <c r="A580" s="19" t="s">
        <v>3745</v>
      </c>
      <c r="B580" s="27">
        <v>44290</v>
      </c>
      <c r="C580" s="19" t="s">
        <v>3746</v>
      </c>
      <c r="D580" s="11" t="s">
        <v>6154</v>
      </c>
      <c r="E580" s="19">
        <v>6</v>
      </c>
      <c r="F580" s="19" t="s">
        <v>3747</v>
      </c>
      <c r="G580" s="19" t="s">
        <v>3748</v>
      </c>
      <c r="H580" s="11" t="s">
        <v>19</v>
      </c>
      <c r="I580" s="11" t="s">
        <v>6193</v>
      </c>
      <c r="J580" s="11" t="s">
        <v>6187</v>
      </c>
      <c r="K580" s="28">
        <v>0.2</v>
      </c>
      <c r="L580" s="29">
        <v>2.9849999999999999</v>
      </c>
      <c r="M580" s="29">
        <v>17.91</v>
      </c>
      <c r="N580" s="11" t="s">
        <v>6216</v>
      </c>
      <c r="O580" s="11" t="s">
        <v>6224</v>
      </c>
      <c r="P580" s="11" t="s">
        <v>6191</v>
      </c>
    </row>
    <row r="581" spans="1:16" x14ac:dyDescent="0.35">
      <c r="A581" s="2" t="s">
        <v>3751</v>
      </c>
      <c r="B581" s="3">
        <v>44410</v>
      </c>
      <c r="C581" s="2" t="s">
        <v>3752</v>
      </c>
      <c r="D581" t="s">
        <v>6162</v>
      </c>
      <c r="E581" s="2">
        <v>4</v>
      </c>
      <c r="F581" s="2" t="s">
        <v>3753</v>
      </c>
      <c r="G581" s="2" t="s">
        <v>3754</v>
      </c>
      <c r="H581" t="s">
        <v>28</v>
      </c>
      <c r="I581" t="s">
        <v>6195</v>
      </c>
      <c r="J581" t="s">
        <v>6188</v>
      </c>
      <c r="K581" s="4">
        <v>1</v>
      </c>
      <c r="L581" s="5">
        <v>14.55</v>
      </c>
      <c r="M581" s="5">
        <v>58.2</v>
      </c>
      <c r="N581" t="s">
        <v>6218</v>
      </c>
      <c r="O581" t="s">
        <v>6221</v>
      </c>
      <c r="P581" t="s">
        <v>6191</v>
      </c>
    </row>
    <row r="582" spans="1:16" x14ac:dyDescent="0.35">
      <c r="A582" s="19" t="s">
        <v>3756</v>
      </c>
      <c r="B582" s="27">
        <v>44720</v>
      </c>
      <c r="C582" s="19" t="s">
        <v>3757</v>
      </c>
      <c r="D582" s="11" t="s">
        <v>6184</v>
      </c>
      <c r="E582" s="19">
        <v>3</v>
      </c>
      <c r="F582" s="19" t="s">
        <v>3758</v>
      </c>
      <c r="G582" s="19" t="s">
        <v>3759</v>
      </c>
      <c r="H582" s="11" t="s">
        <v>318</v>
      </c>
      <c r="I582" s="11" t="s">
        <v>6194</v>
      </c>
      <c r="J582" s="11" t="s">
        <v>6186</v>
      </c>
      <c r="K582" s="28">
        <v>0.2</v>
      </c>
      <c r="L582" s="29">
        <v>4.4550000000000001</v>
      </c>
      <c r="M582" s="29">
        <v>13.365</v>
      </c>
      <c r="N582" s="11" t="s">
        <v>6217</v>
      </c>
      <c r="O582" s="11" t="s">
        <v>6222</v>
      </c>
      <c r="P582" s="11" t="s">
        <v>6191</v>
      </c>
    </row>
    <row r="583" spans="1:16" x14ac:dyDescent="0.35">
      <c r="A583" s="2" t="s">
        <v>3756</v>
      </c>
      <c r="B583" s="3">
        <v>44720</v>
      </c>
      <c r="C583" s="2" t="s">
        <v>3757</v>
      </c>
      <c r="D583" t="s">
        <v>6157</v>
      </c>
      <c r="E583" s="2">
        <v>5</v>
      </c>
      <c r="F583" s="2" t="s">
        <v>3758</v>
      </c>
      <c r="G583" s="2" t="s">
        <v>3759</v>
      </c>
      <c r="H583" t="s">
        <v>318</v>
      </c>
      <c r="I583" t="s">
        <v>6193</v>
      </c>
      <c r="J583" t="s">
        <v>6188</v>
      </c>
      <c r="K583" s="4">
        <v>0.5</v>
      </c>
      <c r="L583" s="5">
        <v>6.75</v>
      </c>
      <c r="M583" s="5">
        <v>33.75</v>
      </c>
      <c r="N583" t="s">
        <v>6216</v>
      </c>
      <c r="O583" t="s">
        <v>6221</v>
      </c>
      <c r="P583" t="s">
        <v>6191</v>
      </c>
    </row>
    <row r="584" spans="1:16" x14ac:dyDescent="0.35">
      <c r="A584" s="19" t="s">
        <v>3767</v>
      </c>
      <c r="B584" s="27">
        <v>43965</v>
      </c>
      <c r="C584" s="19" t="s">
        <v>3768</v>
      </c>
      <c r="D584" s="11" t="s">
        <v>6171</v>
      </c>
      <c r="E584" s="19">
        <v>3</v>
      </c>
      <c r="F584" s="19" t="s">
        <v>3769</v>
      </c>
      <c r="G584" s="19" t="s">
        <v>3770</v>
      </c>
      <c r="H584" s="11" t="s">
        <v>19</v>
      </c>
      <c r="I584" s="11" t="s">
        <v>6194</v>
      </c>
      <c r="J584" s="11" t="s">
        <v>6186</v>
      </c>
      <c r="K584" s="28">
        <v>1</v>
      </c>
      <c r="L584" s="29">
        <v>14.85</v>
      </c>
      <c r="M584" s="29">
        <v>44.55</v>
      </c>
      <c r="N584" s="11" t="s">
        <v>6217</v>
      </c>
      <c r="O584" s="11" t="s">
        <v>6222</v>
      </c>
      <c r="P584" s="11" t="s">
        <v>6190</v>
      </c>
    </row>
    <row r="585" spans="1:16" x14ac:dyDescent="0.35">
      <c r="A585" s="2" t="s">
        <v>3773</v>
      </c>
      <c r="B585" s="3">
        <v>44190</v>
      </c>
      <c r="C585" s="2" t="s">
        <v>3774</v>
      </c>
      <c r="D585" t="s">
        <v>6176</v>
      </c>
      <c r="E585" s="2">
        <v>5</v>
      </c>
      <c r="F585" s="2" t="s">
        <v>3775</v>
      </c>
      <c r="G585" s="2" t="s">
        <v>3776</v>
      </c>
      <c r="H585" t="s">
        <v>28</v>
      </c>
      <c r="I585" t="s">
        <v>6194</v>
      </c>
      <c r="J585" t="s">
        <v>6186</v>
      </c>
      <c r="K585" s="4">
        <v>0.5</v>
      </c>
      <c r="L585" s="5">
        <v>8.91</v>
      </c>
      <c r="M585" s="5">
        <v>44.55</v>
      </c>
      <c r="N585" t="s">
        <v>6217</v>
      </c>
      <c r="O585" t="s">
        <v>6222</v>
      </c>
      <c r="P585" t="s">
        <v>6190</v>
      </c>
    </row>
    <row r="586" spans="1:16" x14ac:dyDescent="0.35">
      <c r="A586" s="19" t="s">
        <v>3778</v>
      </c>
      <c r="B586" s="27">
        <v>44382</v>
      </c>
      <c r="C586" s="19" t="s">
        <v>3779</v>
      </c>
      <c r="D586" s="11" t="s">
        <v>6183</v>
      </c>
      <c r="E586" s="19">
        <v>5</v>
      </c>
      <c r="F586" s="19" t="s">
        <v>3780</v>
      </c>
      <c r="G586" s="19" t="s">
        <v>3781</v>
      </c>
      <c r="H586" s="11" t="s">
        <v>19</v>
      </c>
      <c r="I586" s="11" t="s">
        <v>6194</v>
      </c>
      <c r="J586" s="11" t="s">
        <v>6187</v>
      </c>
      <c r="K586" s="28">
        <v>1</v>
      </c>
      <c r="L586" s="29">
        <v>12.15</v>
      </c>
      <c r="M586" s="29">
        <v>60.75</v>
      </c>
      <c r="N586" s="11" t="s">
        <v>6217</v>
      </c>
      <c r="O586" s="11" t="s">
        <v>6224</v>
      </c>
      <c r="P586" s="11" t="s">
        <v>6191</v>
      </c>
    </row>
    <row r="587" spans="1:16" x14ac:dyDescent="0.35">
      <c r="A587" s="2" t="s">
        <v>3784</v>
      </c>
      <c r="B587" s="3">
        <v>43538</v>
      </c>
      <c r="C587" s="2" t="s">
        <v>3785</v>
      </c>
      <c r="D587" t="s">
        <v>6178</v>
      </c>
      <c r="E587" s="2">
        <v>1</v>
      </c>
      <c r="F587" s="2" t="s">
        <v>3786</v>
      </c>
      <c r="G587" s="2" t="s">
        <v>3787</v>
      </c>
      <c r="H587" t="s">
        <v>19</v>
      </c>
      <c r="I587" t="s">
        <v>6192</v>
      </c>
      <c r="J587" t="s">
        <v>6186</v>
      </c>
      <c r="K587" s="4">
        <v>0.2</v>
      </c>
      <c r="L587" s="5">
        <v>3.5849999999999995</v>
      </c>
      <c r="M587" s="5">
        <v>3.5849999999999995</v>
      </c>
      <c r="N587" t="s">
        <v>6219</v>
      </c>
      <c r="O587" t="s">
        <v>6222</v>
      </c>
      <c r="P587" t="s">
        <v>6190</v>
      </c>
    </row>
    <row r="588" spans="1:16" x14ac:dyDescent="0.35">
      <c r="A588" s="19" t="s">
        <v>3790</v>
      </c>
      <c r="B588" s="27">
        <v>44262</v>
      </c>
      <c r="C588" s="19" t="s">
        <v>3791</v>
      </c>
      <c r="D588" s="11" t="s">
        <v>6178</v>
      </c>
      <c r="E588" s="19">
        <v>6</v>
      </c>
      <c r="F588" s="19" t="s">
        <v>3792</v>
      </c>
      <c r="G588" s="19" t="s">
        <v>3793</v>
      </c>
      <c r="H588" s="11" t="s">
        <v>19</v>
      </c>
      <c r="I588" s="11" t="s">
        <v>6192</v>
      </c>
      <c r="J588" s="11" t="s">
        <v>6186</v>
      </c>
      <c r="K588" s="28">
        <v>0.2</v>
      </c>
      <c r="L588" s="29">
        <v>3.5849999999999995</v>
      </c>
      <c r="M588" s="29">
        <v>21.509999999999998</v>
      </c>
      <c r="N588" s="11" t="s">
        <v>6219</v>
      </c>
      <c r="O588" s="11" t="s">
        <v>6222</v>
      </c>
      <c r="P588" s="11" t="s">
        <v>6191</v>
      </c>
    </row>
    <row r="589" spans="1:16" x14ac:dyDescent="0.35">
      <c r="A589" s="2" t="s">
        <v>3796</v>
      </c>
      <c r="B589" s="3">
        <v>44505</v>
      </c>
      <c r="C589" s="2" t="s">
        <v>3840</v>
      </c>
      <c r="D589" t="s">
        <v>6139</v>
      </c>
      <c r="E589" s="2">
        <v>2</v>
      </c>
      <c r="F589" s="2" t="s">
        <v>3841</v>
      </c>
      <c r="G589" s="2" t="s">
        <v>3842</v>
      </c>
      <c r="H589" t="s">
        <v>28</v>
      </c>
      <c r="I589" t="s">
        <v>6194</v>
      </c>
      <c r="J589" t="s">
        <v>6188</v>
      </c>
      <c r="K589" s="4">
        <v>0.5</v>
      </c>
      <c r="L589" s="5">
        <v>8.25</v>
      </c>
      <c r="M589" s="5">
        <v>16.5</v>
      </c>
      <c r="N589" t="s">
        <v>6217</v>
      </c>
      <c r="O589" t="s">
        <v>6221</v>
      </c>
      <c r="P589" t="s">
        <v>6190</v>
      </c>
    </row>
    <row r="590" spans="1:16" x14ac:dyDescent="0.35">
      <c r="A590" s="19" t="s">
        <v>3802</v>
      </c>
      <c r="B590" s="27">
        <v>43867</v>
      </c>
      <c r="C590" s="19" t="s">
        <v>3803</v>
      </c>
      <c r="D590" s="11" t="s">
        <v>6142</v>
      </c>
      <c r="E590" s="19">
        <v>3</v>
      </c>
      <c r="F590" s="19" t="s">
        <v>3804</v>
      </c>
      <c r="G590" s="19" t="s">
        <v>6223</v>
      </c>
      <c r="H590" s="11" t="s">
        <v>19</v>
      </c>
      <c r="I590" s="11" t="s">
        <v>6192</v>
      </c>
      <c r="J590" s="11" t="s">
        <v>6186</v>
      </c>
      <c r="K590" s="28">
        <v>2.5</v>
      </c>
      <c r="L590" s="29">
        <v>27.484999999999996</v>
      </c>
      <c r="M590" s="29">
        <v>82.454999999999984</v>
      </c>
      <c r="N590" s="11" t="s">
        <v>6219</v>
      </c>
      <c r="O590" s="11" t="s">
        <v>6222</v>
      </c>
      <c r="P590" s="11" t="s">
        <v>6191</v>
      </c>
    </row>
    <row r="591" spans="1:16" x14ac:dyDescent="0.35">
      <c r="A591" s="2" t="s">
        <v>3807</v>
      </c>
      <c r="B591" s="3">
        <v>44267</v>
      </c>
      <c r="C591" s="2" t="s">
        <v>3808</v>
      </c>
      <c r="D591" t="s">
        <v>6169</v>
      </c>
      <c r="E591" s="2">
        <v>1</v>
      </c>
      <c r="F591" s="2" t="s">
        <v>3809</v>
      </c>
      <c r="G591" s="2" t="s">
        <v>3810</v>
      </c>
      <c r="H591" t="s">
        <v>19</v>
      </c>
      <c r="I591" t="s">
        <v>6195</v>
      </c>
      <c r="J591" t="s">
        <v>6187</v>
      </c>
      <c r="K591" s="4">
        <v>0.5</v>
      </c>
      <c r="L591" s="5">
        <v>7.77</v>
      </c>
      <c r="M591" s="5">
        <v>7.77</v>
      </c>
      <c r="N591" t="s">
        <v>6218</v>
      </c>
      <c r="O591" t="s">
        <v>6224</v>
      </c>
      <c r="P591" t="s">
        <v>6190</v>
      </c>
    </row>
    <row r="592" spans="1:16" x14ac:dyDescent="0.35">
      <c r="A592" s="19" t="s">
        <v>3812</v>
      </c>
      <c r="B592" s="27">
        <v>44046</v>
      </c>
      <c r="C592" s="19" t="s">
        <v>3813</v>
      </c>
      <c r="D592" s="11" t="s">
        <v>6146</v>
      </c>
      <c r="E592" s="19">
        <v>2</v>
      </c>
      <c r="F592" s="19" t="s">
        <v>3814</v>
      </c>
      <c r="G592" s="19" t="s">
        <v>3815</v>
      </c>
      <c r="H592" s="11" t="s">
        <v>19</v>
      </c>
      <c r="I592" s="11" t="s">
        <v>6192</v>
      </c>
      <c r="J592" s="11" t="s">
        <v>6188</v>
      </c>
      <c r="K592" s="28">
        <v>0.5</v>
      </c>
      <c r="L592" s="29">
        <v>5.97</v>
      </c>
      <c r="M592" s="29">
        <v>11.94</v>
      </c>
      <c r="N592" s="11" t="s">
        <v>6219</v>
      </c>
      <c r="O592" s="11" t="s">
        <v>6221</v>
      </c>
      <c r="P592" s="11" t="s">
        <v>6190</v>
      </c>
    </row>
    <row r="593" spans="1:16" x14ac:dyDescent="0.35">
      <c r="A593" s="2" t="s">
        <v>3818</v>
      </c>
      <c r="B593" s="3">
        <v>43671</v>
      </c>
      <c r="C593" s="2" t="s">
        <v>3819</v>
      </c>
      <c r="D593" t="s">
        <v>6148</v>
      </c>
      <c r="E593" s="2">
        <v>6</v>
      </c>
      <c r="F593" s="2" t="s">
        <v>3820</v>
      </c>
      <c r="G593" s="2" t="s">
        <v>3821</v>
      </c>
      <c r="H593" t="s">
        <v>19</v>
      </c>
      <c r="I593" t="s">
        <v>6194</v>
      </c>
      <c r="J593" t="s">
        <v>6186</v>
      </c>
      <c r="K593" s="4">
        <v>2.5</v>
      </c>
      <c r="L593" s="5">
        <v>34.154999999999994</v>
      </c>
      <c r="M593" s="5">
        <v>204.92999999999995</v>
      </c>
      <c r="N593" t="s">
        <v>6217</v>
      </c>
      <c r="O593" t="s">
        <v>6222</v>
      </c>
      <c r="P593" t="s">
        <v>6191</v>
      </c>
    </row>
    <row r="594" spans="1:16" x14ac:dyDescent="0.35">
      <c r="A594" s="19" t="s">
        <v>3823</v>
      </c>
      <c r="B594" s="27">
        <v>43950</v>
      </c>
      <c r="C594" s="19" t="s">
        <v>3824</v>
      </c>
      <c r="D594" s="11" t="s">
        <v>6166</v>
      </c>
      <c r="E594" s="19">
        <v>2</v>
      </c>
      <c r="F594" s="19" t="s">
        <v>3825</v>
      </c>
      <c r="G594" s="19" t="s">
        <v>3826</v>
      </c>
      <c r="H594" s="11" t="s">
        <v>19</v>
      </c>
      <c r="I594" s="11" t="s">
        <v>6194</v>
      </c>
      <c r="J594" s="11" t="s">
        <v>6188</v>
      </c>
      <c r="K594" s="28">
        <v>2.5</v>
      </c>
      <c r="L594" s="29">
        <v>31.624999999999996</v>
      </c>
      <c r="M594" s="29">
        <v>63.249999999999993</v>
      </c>
      <c r="N594" s="11" t="s">
        <v>6217</v>
      </c>
      <c r="O594" s="11" t="s">
        <v>6221</v>
      </c>
      <c r="P594" s="11" t="s">
        <v>6190</v>
      </c>
    </row>
    <row r="595" spans="1:16" x14ac:dyDescent="0.35">
      <c r="A595" s="2" t="s">
        <v>3829</v>
      </c>
      <c r="B595" s="3">
        <v>43587</v>
      </c>
      <c r="C595" s="2" t="s">
        <v>3830</v>
      </c>
      <c r="D595" t="s">
        <v>6163</v>
      </c>
      <c r="E595" s="2">
        <v>3</v>
      </c>
      <c r="F595" s="2" t="s">
        <v>3831</v>
      </c>
      <c r="G595" s="2" t="s">
        <v>3832</v>
      </c>
      <c r="H595" t="s">
        <v>19</v>
      </c>
      <c r="I595" t="s">
        <v>6192</v>
      </c>
      <c r="J595" t="s">
        <v>6187</v>
      </c>
      <c r="K595" s="4">
        <v>0.2</v>
      </c>
      <c r="L595" s="5">
        <v>2.6849999999999996</v>
      </c>
      <c r="M595" s="5">
        <v>8.0549999999999997</v>
      </c>
      <c r="N595" t="s">
        <v>6219</v>
      </c>
      <c r="O595" t="s">
        <v>6224</v>
      </c>
      <c r="P595" t="s">
        <v>6190</v>
      </c>
    </row>
    <row r="596" spans="1:16" x14ac:dyDescent="0.35">
      <c r="A596" s="19" t="s">
        <v>3834</v>
      </c>
      <c r="B596" s="27">
        <v>44437</v>
      </c>
      <c r="C596" s="19" t="s">
        <v>3835</v>
      </c>
      <c r="D596" s="11" t="s">
        <v>6175</v>
      </c>
      <c r="E596" s="19">
        <v>2</v>
      </c>
      <c r="F596" s="19" t="s">
        <v>3836</v>
      </c>
      <c r="G596" s="19" t="s">
        <v>6223</v>
      </c>
      <c r="H596" s="11" t="s">
        <v>19</v>
      </c>
      <c r="I596" s="11" t="s">
        <v>6193</v>
      </c>
      <c r="J596" s="11" t="s">
        <v>6188</v>
      </c>
      <c r="K596" s="28">
        <v>2.5</v>
      </c>
      <c r="L596" s="29">
        <v>25.874999999999996</v>
      </c>
      <c r="M596" s="29">
        <v>51.749999999999993</v>
      </c>
      <c r="N596" s="11" t="s">
        <v>6216</v>
      </c>
      <c r="O596" s="11" t="s">
        <v>6221</v>
      </c>
      <c r="P596" s="11" t="s">
        <v>6191</v>
      </c>
    </row>
    <row r="597" spans="1:16" x14ac:dyDescent="0.35">
      <c r="A597" s="2" t="s">
        <v>3839</v>
      </c>
      <c r="B597" s="3">
        <v>43903</v>
      </c>
      <c r="C597" s="2" t="s">
        <v>3840</v>
      </c>
      <c r="D597" t="s">
        <v>6185</v>
      </c>
      <c r="E597" s="2">
        <v>1</v>
      </c>
      <c r="F597" s="2" t="s">
        <v>3841</v>
      </c>
      <c r="G597" s="2" t="s">
        <v>3842</v>
      </c>
      <c r="H597" t="s">
        <v>28</v>
      </c>
      <c r="I597" t="s">
        <v>6194</v>
      </c>
      <c r="J597" t="s">
        <v>6187</v>
      </c>
      <c r="K597" s="4">
        <v>2.5</v>
      </c>
      <c r="L597" s="5">
        <v>27.945</v>
      </c>
      <c r="M597" s="5">
        <v>27.945</v>
      </c>
      <c r="N597" t="s">
        <v>6217</v>
      </c>
      <c r="O597" t="s">
        <v>6224</v>
      </c>
      <c r="P597" t="s">
        <v>6190</v>
      </c>
    </row>
    <row r="598" spans="1:16" x14ac:dyDescent="0.35">
      <c r="A598" s="19" t="s">
        <v>3844</v>
      </c>
      <c r="B598" s="27">
        <v>43512</v>
      </c>
      <c r="C598" s="19" t="s">
        <v>3845</v>
      </c>
      <c r="D598" s="11" t="s">
        <v>6182</v>
      </c>
      <c r="E598" s="19">
        <v>2</v>
      </c>
      <c r="F598" s="19" t="s">
        <v>3846</v>
      </c>
      <c r="G598" s="19" t="s">
        <v>3847</v>
      </c>
      <c r="H598" s="11" t="s">
        <v>19</v>
      </c>
      <c r="I598" s="11" t="s">
        <v>6193</v>
      </c>
      <c r="J598" s="11" t="s">
        <v>6186</v>
      </c>
      <c r="K598" s="28">
        <v>2.5</v>
      </c>
      <c r="L598" s="29">
        <v>29.784999999999997</v>
      </c>
      <c r="M598" s="29">
        <v>59.569999999999993</v>
      </c>
      <c r="N598" s="11" t="s">
        <v>6216</v>
      </c>
      <c r="O598" s="11" t="s">
        <v>6222</v>
      </c>
      <c r="P598" s="11" t="s">
        <v>6191</v>
      </c>
    </row>
    <row r="599" spans="1:16" x14ac:dyDescent="0.35">
      <c r="A599" s="2" t="s">
        <v>3850</v>
      </c>
      <c r="B599" s="3">
        <v>44527</v>
      </c>
      <c r="C599" s="2" t="s">
        <v>3851</v>
      </c>
      <c r="D599" t="s">
        <v>6171</v>
      </c>
      <c r="E599" s="2">
        <v>1</v>
      </c>
      <c r="F599" s="2" t="s">
        <v>3852</v>
      </c>
      <c r="G599" s="2" t="s">
        <v>6223</v>
      </c>
      <c r="H599" t="s">
        <v>28</v>
      </c>
      <c r="I599" t="s">
        <v>6194</v>
      </c>
      <c r="J599" t="s">
        <v>6186</v>
      </c>
      <c r="K599" s="4">
        <v>1</v>
      </c>
      <c r="L599" s="5">
        <v>14.85</v>
      </c>
      <c r="M599" s="5">
        <v>14.85</v>
      </c>
      <c r="N599" t="s">
        <v>6217</v>
      </c>
      <c r="O599" t="s">
        <v>6222</v>
      </c>
      <c r="P599" t="s">
        <v>6191</v>
      </c>
    </row>
    <row r="600" spans="1:16" x14ac:dyDescent="0.35">
      <c r="A600" s="19" t="s">
        <v>3854</v>
      </c>
      <c r="B600" s="27">
        <v>44523</v>
      </c>
      <c r="C600" s="19" t="s">
        <v>3855</v>
      </c>
      <c r="D600" s="11" t="s">
        <v>6157</v>
      </c>
      <c r="E600" s="19">
        <v>5</v>
      </c>
      <c r="F600" s="19" t="s">
        <v>3856</v>
      </c>
      <c r="G600" s="19" t="s">
        <v>3857</v>
      </c>
      <c r="H600" s="11" t="s">
        <v>19</v>
      </c>
      <c r="I600" s="11" t="s">
        <v>6193</v>
      </c>
      <c r="J600" s="11" t="s">
        <v>6188</v>
      </c>
      <c r="K600" s="28">
        <v>0.5</v>
      </c>
      <c r="L600" s="29">
        <v>6.75</v>
      </c>
      <c r="M600" s="29">
        <v>33.75</v>
      </c>
      <c r="N600" s="11" t="s">
        <v>6216</v>
      </c>
      <c r="O600" s="11" t="s">
        <v>6221</v>
      </c>
      <c r="P600" s="11" t="s">
        <v>6191</v>
      </c>
    </row>
    <row r="601" spans="1:16" x14ac:dyDescent="0.35">
      <c r="A601" s="2" t="s">
        <v>3860</v>
      </c>
      <c r="B601" s="3">
        <v>44532</v>
      </c>
      <c r="C601" s="2" t="s">
        <v>3861</v>
      </c>
      <c r="D601" t="s">
        <v>6164</v>
      </c>
      <c r="E601" s="2">
        <v>4</v>
      </c>
      <c r="F601" s="2" t="s">
        <v>3862</v>
      </c>
      <c r="G601" s="2" t="s">
        <v>3863</v>
      </c>
      <c r="H601" t="s">
        <v>19</v>
      </c>
      <c r="I601" t="s">
        <v>6195</v>
      </c>
      <c r="J601" t="s">
        <v>6186</v>
      </c>
      <c r="K601" s="4">
        <v>2.5</v>
      </c>
      <c r="L601" s="5">
        <v>36.454999999999998</v>
      </c>
      <c r="M601" s="5">
        <v>145.82</v>
      </c>
      <c r="N601" t="s">
        <v>6218</v>
      </c>
      <c r="O601" t="s">
        <v>6222</v>
      </c>
      <c r="P601" t="s">
        <v>6190</v>
      </c>
    </row>
    <row r="602" spans="1:16" x14ac:dyDescent="0.35">
      <c r="A602" s="19" t="s">
        <v>3866</v>
      </c>
      <c r="B602" s="27">
        <v>43471</v>
      </c>
      <c r="C602" s="19" t="s">
        <v>3867</v>
      </c>
      <c r="D602" s="11" t="s">
        <v>6174</v>
      </c>
      <c r="E602" s="19">
        <v>4</v>
      </c>
      <c r="F602" s="19" t="s">
        <v>3868</v>
      </c>
      <c r="G602" s="19" t="s">
        <v>3869</v>
      </c>
      <c r="H602" s="11" t="s">
        <v>19</v>
      </c>
      <c r="I602" s="11" t="s">
        <v>6192</v>
      </c>
      <c r="J602" s="11" t="s">
        <v>6188</v>
      </c>
      <c r="K602" s="28">
        <v>0.2</v>
      </c>
      <c r="L602" s="29">
        <v>2.9849999999999999</v>
      </c>
      <c r="M602" s="29">
        <v>11.94</v>
      </c>
      <c r="N602" s="11" t="s">
        <v>6219</v>
      </c>
      <c r="O602" s="11" t="s">
        <v>6221</v>
      </c>
      <c r="P602" s="11" t="s">
        <v>6190</v>
      </c>
    </row>
    <row r="603" spans="1:16" x14ac:dyDescent="0.35">
      <c r="A603" s="2" t="s">
        <v>3872</v>
      </c>
      <c r="B603" s="3">
        <v>44321</v>
      </c>
      <c r="C603" s="2" t="s">
        <v>3873</v>
      </c>
      <c r="D603" t="s">
        <v>6154</v>
      </c>
      <c r="E603" s="2">
        <v>4</v>
      </c>
      <c r="F603" s="2" t="s">
        <v>3874</v>
      </c>
      <c r="G603" s="2" t="s">
        <v>3875</v>
      </c>
      <c r="H603" t="s">
        <v>19</v>
      </c>
      <c r="I603" t="s">
        <v>6193</v>
      </c>
      <c r="J603" t="s">
        <v>6187</v>
      </c>
      <c r="K603" s="4">
        <v>0.2</v>
      </c>
      <c r="L603" s="5">
        <v>2.9849999999999999</v>
      </c>
      <c r="M603" s="5">
        <v>11.94</v>
      </c>
      <c r="N603" t="s">
        <v>6216</v>
      </c>
      <c r="O603" t="s">
        <v>6224</v>
      </c>
      <c r="P603" t="s">
        <v>6190</v>
      </c>
    </row>
    <row r="604" spans="1:16" x14ac:dyDescent="0.35">
      <c r="A604" s="19" t="s">
        <v>3877</v>
      </c>
      <c r="B604" s="27">
        <v>44492</v>
      </c>
      <c r="C604" s="19" t="s">
        <v>3878</v>
      </c>
      <c r="D604" s="11" t="s">
        <v>6169</v>
      </c>
      <c r="E604" s="19">
        <v>1</v>
      </c>
      <c r="F604" s="19" t="s">
        <v>3879</v>
      </c>
      <c r="G604" s="19" t="s">
        <v>3880</v>
      </c>
      <c r="H604" s="11" t="s">
        <v>19</v>
      </c>
      <c r="I604" s="11" t="s">
        <v>6195</v>
      </c>
      <c r="J604" s="11" t="s">
        <v>6187</v>
      </c>
      <c r="K604" s="28">
        <v>0.5</v>
      </c>
      <c r="L604" s="29">
        <v>7.77</v>
      </c>
      <c r="M604" s="29">
        <v>7.77</v>
      </c>
      <c r="N604" s="11" t="s">
        <v>6218</v>
      </c>
      <c r="O604" s="11" t="s">
        <v>6224</v>
      </c>
      <c r="P604" s="11" t="s">
        <v>6191</v>
      </c>
    </row>
    <row r="605" spans="1:16" x14ac:dyDescent="0.35">
      <c r="A605" s="2" t="s">
        <v>3883</v>
      </c>
      <c r="B605" s="3">
        <v>43815</v>
      </c>
      <c r="C605" s="2" t="s">
        <v>3884</v>
      </c>
      <c r="D605" t="s">
        <v>6142</v>
      </c>
      <c r="E605" s="2">
        <v>4</v>
      </c>
      <c r="F605" s="2" t="s">
        <v>3885</v>
      </c>
      <c r="G605" s="2" t="s">
        <v>3886</v>
      </c>
      <c r="H605" t="s">
        <v>19</v>
      </c>
      <c r="I605" t="s">
        <v>6192</v>
      </c>
      <c r="J605" t="s">
        <v>6186</v>
      </c>
      <c r="K605" s="4">
        <v>2.5</v>
      </c>
      <c r="L605" s="5">
        <v>27.484999999999996</v>
      </c>
      <c r="M605" s="5">
        <v>109.93999999999998</v>
      </c>
      <c r="N605" t="s">
        <v>6219</v>
      </c>
      <c r="O605" t="s">
        <v>6222</v>
      </c>
      <c r="P605" t="s">
        <v>6190</v>
      </c>
    </row>
    <row r="606" spans="1:16" x14ac:dyDescent="0.35">
      <c r="A606" s="19" t="s">
        <v>3889</v>
      </c>
      <c r="B606" s="27">
        <v>43603</v>
      </c>
      <c r="C606" s="19" t="s">
        <v>3890</v>
      </c>
      <c r="D606" s="11" t="s">
        <v>6184</v>
      </c>
      <c r="E606" s="19">
        <v>5</v>
      </c>
      <c r="F606" s="19" t="s">
        <v>3891</v>
      </c>
      <c r="G606" s="19" t="s">
        <v>3892</v>
      </c>
      <c r="H606" s="11" t="s">
        <v>19</v>
      </c>
      <c r="I606" s="11" t="s">
        <v>6194</v>
      </c>
      <c r="J606" s="11" t="s">
        <v>6186</v>
      </c>
      <c r="K606" s="28">
        <v>0.2</v>
      </c>
      <c r="L606" s="29">
        <v>4.4550000000000001</v>
      </c>
      <c r="M606" s="29">
        <v>22.274999999999999</v>
      </c>
      <c r="N606" s="11" t="s">
        <v>6217</v>
      </c>
      <c r="O606" s="11" t="s">
        <v>6222</v>
      </c>
      <c r="P606" s="11" t="s">
        <v>6190</v>
      </c>
    </row>
    <row r="607" spans="1:16" x14ac:dyDescent="0.35">
      <c r="A607" s="2" t="s">
        <v>3895</v>
      </c>
      <c r="B607" s="3">
        <v>43660</v>
      </c>
      <c r="C607" s="2" t="s">
        <v>3896</v>
      </c>
      <c r="D607" t="s">
        <v>6174</v>
      </c>
      <c r="E607" s="2">
        <v>3</v>
      </c>
      <c r="F607" s="2" t="s">
        <v>3897</v>
      </c>
      <c r="G607" s="2" t="s">
        <v>3898</v>
      </c>
      <c r="H607" t="s">
        <v>19</v>
      </c>
      <c r="I607" t="s">
        <v>6192</v>
      </c>
      <c r="J607" t="s">
        <v>6188</v>
      </c>
      <c r="K607" s="4">
        <v>0.2</v>
      </c>
      <c r="L607" s="5">
        <v>2.9849999999999999</v>
      </c>
      <c r="M607" s="5">
        <v>8.9550000000000001</v>
      </c>
      <c r="N607" t="s">
        <v>6219</v>
      </c>
      <c r="O607" t="s">
        <v>6221</v>
      </c>
      <c r="P607" t="s">
        <v>6191</v>
      </c>
    </row>
    <row r="608" spans="1:16" x14ac:dyDescent="0.35">
      <c r="A608" s="19" t="s">
        <v>3900</v>
      </c>
      <c r="B608" s="27">
        <v>44148</v>
      </c>
      <c r="C608" s="19" t="s">
        <v>3901</v>
      </c>
      <c r="D608" s="11" t="s">
        <v>6165</v>
      </c>
      <c r="E608" s="19">
        <v>4</v>
      </c>
      <c r="F608" s="19" t="s">
        <v>3902</v>
      </c>
      <c r="G608" s="19" t="s">
        <v>6223</v>
      </c>
      <c r="H608" s="11" t="s">
        <v>318</v>
      </c>
      <c r="I608" s="11" t="s">
        <v>6195</v>
      </c>
      <c r="J608" s="11" t="s">
        <v>6187</v>
      </c>
      <c r="K608" s="28">
        <v>2.5</v>
      </c>
      <c r="L608" s="29">
        <v>29.784999999999997</v>
      </c>
      <c r="M608" s="29">
        <v>119.13999999999999</v>
      </c>
      <c r="N608" s="11" t="s">
        <v>6218</v>
      </c>
      <c r="O608" s="11" t="s">
        <v>6224</v>
      </c>
      <c r="P608" s="11" t="s">
        <v>6191</v>
      </c>
    </row>
    <row r="609" spans="1:16" x14ac:dyDescent="0.35">
      <c r="A609" s="2" t="s">
        <v>3905</v>
      </c>
      <c r="B609" s="3">
        <v>44028</v>
      </c>
      <c r="C609" s="2" t="s">
        <v>3906</v>
      </c>
      <c r="D609" t="s">
        <v>6182</v>
      </c>
      <c r="E609" s="2">
        <v>5</v>
      </c>
      <c r="F609" s="2" t="s">
        <v>3907</v>
      </c>
      <c r="G609" s="2" t="s">
        <v>3908</v>
      </c>
      <c r="H609" t="s">
        <v>19</v>
      </c>
      <c r="I609" t="s">
        <v>6193</v>
      </c>
      <c r="J609" t="s">
        <v>6186</v>
      </c>
      <c r="K609" s="4">
        <v>2.5</v>
      </c>
      <c r="L609" s="5">
        <v>29.784999999999997</v>
      </c>
      <c r="M609" s="5">
        <v>148.92499999999998</v>
      </c>
      <c r="N609" t="s">
        <v>6216</v>
      </c>
      <c r="O609" t="s">
        <v>6222</v>
      </c>
      <c r="P609" t="s">
        <v>6190</v>
      </c>
    </row>
    <row r="610" spans="1:16" x14ac:dyDescent="0.35">
      <c r="A610" s="19" t="s">
        <v>3911</v>
      </c>
      <c r="B610" s="27">
        <v>44138</v>
      </c>
      <c r="C610" s="19" t="s">
        <v>3840</v>
      </c>
      <c r="D610" s="11" t="s">
        <v>6164</v>
      </c>
      <c r="E610" s="19">
        <v>3</v>
      </c>
      <c r="F610" s="19" t="s">
        <v>3841</v>
      </c>
      <c r="G610" s="19" t="s">
        <v>3842</v>
      </c>
      <c r="H610" s="11" t="s">
        <v>28</v>
      </c>
      <c r="I610" s="11" t="s">
        <v>6195</v>
      </c>
      <c r="J610" s="11" t="s">
        <v>6186</v>
      </c>
      <c r="K610" s="28">
        <v>2.5</v>
      </c>
      <c r="L610" s="29">
        <v>36.454999999999998</v>
      </c>
      <c r="M610" s="29">
        <v>109.36499999999999</v>
      </c>
      <c r="N610" s="11" t="s">
        <v>6218</v>
      </c>
      <c r="O610" s="11" t="s">
        <v>6222</v>
      </c>
      <c r="P610" s="11" t="s">
        <v>6190</v>
      </c>
    </row>
    <row r="611" spans="1:16" x14ac:dyDescent="0.35">
      <c r="A611" s="2" t="s">
        <v>3917</v>
      </c>
      <c r="B611" s="3">
        <v>44640</v>
      </c>
      <c r="C611" s="2" t="s">
        <v>3918</v>
      </c>
      <c r="D611" t="s">
        <v>6153</v>
      </c>
      <c r="E611" s="2">
        <v>1</v>
      </c>
      <c r="F611" s="2" t="s">
        <v>3919</v>
      </c>
      <c r="G611" s="2" t="s">
        <v>3920</v>
      </c>
      <c r="H611" t="s">
        <v>19</v>
      </c>
      <c r="I611" t="s">
        <v>6194</v>
      </c>
      <c r="J611" t="s">
        <v>6187</v>
      </c>
      <c r="K611" s="4">
        <v>0.2</v>
      </c>
      <c r="L611" s="5">
        <v>3.645</v>
      </c>
      <c r="M611" s="5">
        <v>3.645</v>
      </c>
      <c r="N611" t="s">
        <v>6217</v>
      </c>
      <c r="O611" t="s">
        <v>6224</v>
      </c>
      <c r="P611" t="s">
        <v>6190</v>
      </c>
    </row>
    <row r="612" spans="1:16" x14ac:dyDescent="0.35">
      <c r="A612" s="19" t="s">
        <v>3923</v>
      </c>
      <c r="B612" s="27">
        <v>44608</v>
      </c>
      <c r="C612" s="19" t="s">
        <v>3924</v>
      </c>
      <c r="D612" s="11" t="s">
        <v>6185</v>
      </c>
      <c r="E612" s="19">
        <v>2</v>
      </c>
      <c r="F612" s="19" t="s">
        <v>3925</v>
      </c>
      <c r="G612" s="19" t="s">
        <v>6223</v>
      </c>
      <c r="H612" s="11" t="s">
        <v>19</v>
      </c>
      <c r="I612" s="11" t="s">
        <v>6194</v>
      </c>
      <c r="J612" s="11" t="s">
        <v>6187</v>
      </c>
      <c r="K612" s="28">
        <v>2.5</v>
      </c>
      <c r="L612" s="29">
        <v>27.945</v>
      </c>
      <c r="M612" s="29">
        <v>55.89</v>
      </c>
      <c r="N612" s="11" t="s">
        <v>6217</v>
      </c>
      <c r="O612" s="11" t="s">
        <v>6224</v>
      </c>
      <c r="P612" s="11" t="s">
        <v>6191</v>
      </c>
    </row>
    <row r="613" spans="1:16" x14ac:dyDescent="0.35">
      <c r="A613" s="2" t="s">
        <v>3927</v>
      </c>
      <c r="B613" s="3">
        <v>44147</v>
      </c>
      <c r="C613" s="2" t="s">
        <v>3928</v>
      </c>
      <c r="D613" t="s">
        <v>6159</v>
      </c>
      <c r="E613" s="2">
        <v>6</v>
      </c>
      <c r="F613" s="2" t="s">
        <v>3929</v>
      </c>
      <c r="G613" s="2" t="s">
        <v>3930</v>
      </c>
      <c r="H613" t="s">
        <v>19</v>
      </c>
      <c r="I613" t="s">
        <v>6195</v>
      </c>
      <c r="J613" t="s">
        <v>6188</v>
      </c>
      <c r="K613" s="4">
        <v>0.2</v>
      </c>
      <c r="L613" s="5">
        <v>4.3650000000000002</v>
      </c>
      <c r="M613" s="5">
        <v>26.19</v>
      </c>
      <c r="N613" t="s">
        <v>6218</v>
      </c>
      <c r="O613" t="s">
        <v>6221</v>
      </c>
      <c r="P613" t="s">
        <v>6190</v>
      </c>
    </row>
    <row r="614" spans="1:16" x14ac:dyDescent="0.35">
      <c r="A614" s="19" t="s">
        <v>3933</v>
      </c>
      <c r="B614" s="27">
        <v>43743</v>
      </c>
      <c r="C614" s="19" t="s">
        <v>3934</v>
      </c>
      <c r="D614" s="11" t="s">
        <v>6138</v>
      </c>
      <c r="E614" s="19">
        <v>4</v>
      </c>
      <c r="F614" s="19" t="s">
        <v>3935</v>
      </c>
      <c r="G614" s="19" t="s">
        <v>3936</v>
      </c>
      <c r="H614" s="11" t="s">
        <v>19</v>
      </c>
      <c r="I614" s="11" t="s">
        <v>6192</v>
      </c>
      <c r="J614" s="11" t="s">
        <v>6188</v>
      </c>
      <c r="K614" s="28">
        <v>1</v>
      </c>
      <c r="L614" s="29">
        <v>9.9499999999999993</v>
      </c>
      <c r="M614" s="29">
        <v>39.799999999999997</v>
      </c>
      <c r="N614" s="11" t="s">
        <v>6219</v>
      </c>
      <c r="O614" s="11" t="s">
        <v>6221</v>
      </c>
      <c r="P614" s="11" t="s">
        <v>6191</v>
      </c>
    </row>
    <row r="615" spans="1:16" x14ac:dyDescent="0.35">
      <c r="A615" s="2" t="s">
        <v>3939</v>
      </c>
      <c r="B615" s="3">
        <v>43739</v>
      </c>
      <c r="C615" s="2" t="s">
        <v>3940</v>
      </c>
      <c r="D615" t="s">
        <v>6148</v>
      </c>
      <c r="E615" s="2">
        <v>2</v>
      </c>
      <c r="F615" s="2" t="s">
        <v>3941</v>
      </c>
      <c r="G615" s="2" t="s">
        <v>3942</v>
      </c>
      <c r="H615" t="s">
        <v>19</v>
      </c>
      <c r="I615" t="s">
        <v>6194</v>
      </c>
      <c r="J615" t="s">
        <v>6186</v>
      </c>
      <c r="K615" s="4">
        <v>2.5</v>
      </c>
      <c r="L615" s="5">
        <v>34.154999999999994</v>
      </c>
      <c r="M615" s="5">
        <v>68.309999999999988</v>
      </c>
      <c r="N615" t="s">
        <v>6217</v>
      </c>
      <c r="O615" t="s">
        <v>6222</v>
      </c>
      <c r="P615" t="s">
        <v>6191</v>
      </c>
    </row>
    <row r="616" spans="1:16" x14ac:dyDescent="0.35">
      <c r="A616" s="19" t="s">
        <v>3945</v>
      </c>
      <c r="B616" s="27">
        <v>43896</v>
      </c>
      <c r="C616" s="19" t="s">
        <v>3946</v>
      </c>
      <c r="D616" s="11" t="s">
        <v>6152</v>
      </c>
      <c r="E616" s="19">
        <v>4</v>
      </c>
      <c r="F616" s="19" t="s">
        <v>3947</v>
      </c>
      <c r="G616" s="19" t="s">
        <v>6223</v>
      </c>
      <c r="H616" s="11" t="s">
        <v>318</v>
      </c>
      <c r="I616" s="11" t="s">
        <v>6193</v>
      </c>
      <c r="J616" s="11" t="s">
        <v>6188</v>
      </c>
      <c r="K616" s="28">
        <v>0.2</v>
      </c>
      <c r="L616" s="29">
        <v>3.375</v>
      </c>
      <c r="M616" s="29">
        <v>13.5</v>
      </c>
      <c r="N616" s="11" t="s">
        <v>6216</v>
      </c>
      <c r="O616" s="11" t="s">
        <v>6221</v>
      </c>
      <c r="P616" s="11" t="s">
        <v>6191</v>
      </c>
    </row>
    <row r="617" spans="1:16" x14ac:dyDescent="0.35">
      <c r="A617" s="2" t="s">
        <v>3950</v>
      </c>
      <c r="B617" s="3">
        <v>43761</v>
      </c>
      <c r="C617" s="2" t="s">
        <v>3951</v>
      </c>
      <c r="D617" t="s">
        <v>6146</v>
      </c>
      <c r="E617" s="2">
        <v>1</v>
      </c>
      <c r="F617" s="2" t="s">
        <v>3952</v>
      </c>
      <c r="G617" s="2" t="s">
        <v>6223</v>
      </c>
      <c r="H617" t="s">
        <v>19</v>
      </c>
      <c r="I617" t="s">
        <v>6192</v>
      </c>
      <c r="J617" t="s">
        <v>6188</v>
      </c>
      <c r="K617" s="4">
        <v>0.5</v>
      </c>
      <c r="L617" s="5">
        <v>5.97</v>
      </c>
      <c r="M617" s="5">
        <v>5.97</v>
      </c>
      <c r="N617" t="s">
        <v>6219</v>
      </c>
      <c r="O617" t="s">
        <v>6221</v>
      </c>
      <c r="P617" t="s">
        <v>6191</v>
      </c>
    </row>
    <row r="618" spans="1:16" x14ac:dyDescent="0.35">
      <c r="A618" s="19" t="s">
        <v>3955</v>
      </c>
      <c r="B618" s="27">
        <v>43944</v>
      </c>
      <c r="C618" s="19" t="s">
        <v>3840</v>
      </c>
      <c r="D618" s="11" t="s">
        <v>6146</v>
      </c>
      <c r="E618" s="19">
        <v>5</v>
      </c>
      <c r="F618" s="19" t="s">
        <v>3841</v>
      </c>
      <c r="G618" s="19" t="s">
        <v>3842</v>
      </c>
      <c r="H618" s="11" t="s">
        <v>28</v>
      </c>
      <c r="I618" s="11" t="s">
        <v>6192</v>
      </c>
      <c r="J618" s="11" t="s">
        <v>6188</v>
      </c>
      <c r="K618" s="28">
        <v>0.5</v>
      </c>
      <c r="L618" s="29">
        <v>5.97</v>
      </c>
      <c r="M618" s="29">
        <v>29.849999999999998</v>
      </c>
      <c r="N618" s="11" t="s">
        <v>6219</v>
      </c>
      <c r="O618" s="11" t="s">
        <v>6221</v>
      </c>
      <c r="P618" s="11" t="s">
        <v>6190</v>
      </c>
    </row>
    <row r="619" spans="1:16" x14ac:dyDescent="0.35">
      <c r="A619" s="2" t="s">
        <v>3960</v>
      </c>
      <c r="B619" s="3">
        <v>44006</v>
      </c>
      <c r="C619" s="2" t="s">
        <v>3961</v>
      </c>
      <c r="D619" t="s">
        <v>6164</v>
      </c>
      <c r="E619" s="2">
        <v>2</v>
      </c>
      <c r="F619" s="2" t="s">
        <v>3962</v>
      </c>
      <c r="G619" s="2" t="s">
        <v>3963</v>
      </c>
      <c r="H619" t="s">
        <v>19</v>
      </c>
      <c r="I619" t="s">
        <v>6195</v>
      </c>
      <c r="J619" t="s">
        <v>6186</v>
      </c>
      <c r="K619" s="4">
        <v>2.5</v>
      </c>
      <c r="L619" s="5">
        <v>36.454999999999998</v>
      </c>
      <c r="M619" s="5">
        <v>72.91</v>
      </c>
      <c r="N619" t="s">
        <v>6218</v>
      </c>
      <c r="O619" t="s">
        <v>6222</v>
      </c>
      <c r="P619" t="s">
        <v>6190</v>
      </c>
    </row>
    <row r="620" spans="1:16" x14ac:dyDescent="0.35">
      <c r="A620" s="19" t="s">
        <v>3966</v>
      </c>
      <c r="B620" s="27">
        <v>44271</v>
      </c>
      <c r="C620" s="19" t="s">
        <v>3967</v>
      </c>
      <c r="D620" s="11" t="s">
        <v>6166</v>
      </c>
      <c r="E620" s="19">
        <v>4</v>
      </c>
      <c r="F620" s="19" t="s">
        <v>3968</v>
      </c>
      <c r="G620" s="19" t="s">
        <v>3969</v>
      </c>
      <c r="H620" s="11" t="s">
        <v>28</v>
      </c>
      <c r="I620" s="11" t="s">
        <v>6194</v>
      </c>
      <c r="J620" s="11" t="s">
        <v>6188</v>
      </c>
      <c r="K620" s="28">
        <v>2.5</v>
      </c>
      <c r="L620" s="29">
        <v>31.624999999999996</v>
      </c>
      <c r="M620" s="29">
        <v>126.49999999999999</v>
      </c>
      <c r="N620" s="11" t="s">
        <v>6217</v>
      </c>
      <c r="O620" s="11" t="s">
        <v>6221</v>
      </c>
      <c r="P620" s="11" t="s">
        <v>6191</v>
      </c>
    </row>
    <row r="621" spans="1:16" x14ac:dyDescent="0.35">
      <c r="A621" s="2" t="s">
        <v>3972</v>
      </c>
      <c r="B621" s="3">
        <v>43928</v>
      </c>
      <c r="C621" s="2" t="s">
        <v>3973</v>
      </c>
      <c r="D621" t="s">
        <v>6181</v>
      </c>
      <c r="E621" s="2">
        <v>1</v>
      </c>
      <c r="F621" s="2" t="s">
        <v>3974</v>
      </c>
      <c r="G621" s="2" t="s">
        <v>3975</v>
      </c>
      <c r="H621" t="s">
        <v>19</v>
      </c>
      <c r="I621" t="s">
        <v>6195</v>
      </c>
      <c r="J621" t="s">
        <v>6188</v>
      </c>
      <c r="K621" s="4">
        <v>2.5</v>
      </c>
      <c r="L621" s="5">
        <v>33.464999999999996</v>
      </c>
      <c r="M621" s="5">
        <v>33.464999999999996</v>
      </c>
      <c r="N621" t="s">
        <v>6218</v>
      </c>
      <c r="O621" t="s">
        <v>6221</v>
      </c>
      <c r="P621" t="s">
        <v>6191</v>
      </c>
    </row>
    <row r="622" spans="1:16" x14ac:dyDescent="0.35">
      <c r="A622" s="19" t="s">
        <v>3978</v>
      </c>
      <c r="B622" s="27">
        <v>44469</v>
      </c>
      <c r="C622" s="19" t="s">
        <v>3979</v>
      </c>
      <c r="D622" s="11" t="s">
        <v>6183</v>
      </c>
      <c r="E622" s="19">
        <v>6</v>
      </c>
      <c r="F622" s="19" t="s">
        <v>3980</v>
      </c>
      <c r="G622" s="19" t="s">
        <v>3981</v>
      </c>
      <c r="H622" s="11" t="s">
        <v>19</v>
      </c>
      <c r="I622" s="11" t="s">
        <v>6194</v>
      </c>
      <c r="J622" s="11" t="s">
        <v>6187</v>
      </c>
      <c r="K622" s="28">
        <v>1</v>
      </c>
      <c r="L622" s="29">
        <v>12.15</v>
      </c>
      <c r="M622" s="29">
        <v>72.900000000000006</v>
      </c>
      <c r="N622" s="11" t="s">
        <v>6217</v>
      </c>
      <c r="O622" s="11" t="s">
        <v>6224</v>
      </c>
      <c r="P622" s="11" t="s">
        <v>6190</v>
      </c>
    </row>
    <row r="623" spans="1:16" x14ac:dyDescent="0.35">
      <c r="A623" s="2" t="s">
        <v>3984</v>
      </c>
      <c r="B623" s="3">
        <v>44682</v>
      </c>
      <c r="C623" s="2" t="s">
        <v>3985</v>
      </c>
      <c r="D623" t="s">
        <v>6169</v>
      </c>
      <c r="E623" s="2">
        <v>2</v>
      </c>
      <c r="F623" s="2" t="s">
        <v>3986</v>
      </c>
      <c r="G623" s="2" t="s">
        <v>3987</v>
      </c>
      <c r="H623" t="s">
        <v>19</v>
      </c>
      <c r="I623" t="s">
        <v>6195</v>
      </c>
      <c r="J623" t="s">
        <v>6187</v>
      </c>
      <c r="K623" s="4">
        <v>0.5</v>
      </c>
      <c r="L623" s="5">
        <v>7.77</v>
      </c>
      <c r="M623" s="5">
        <v>15.54</v>
      </c>
      <c r="N623" t="s">
        <v>6218</v>
      </c>
      <c r="O623" t="s">
        <v>6224</v>
      </c>
      <c r="P623" t="s">
        <v>6190</v>
      </c>
    </row>
    <row r="624" spans="1:16" x14ac:dyDescent="0.35">
      <c r="A624" s="19" t="s">
        <v>3990</v>
      </c>
      <c r="B624" s="27">
        <v>44217</v>
      </c>
      <c r="C624" s="19" t="s">
        <v>4042</v>
      </c>
      <c r="D624" s="11" t="s">
        <v>6152</v>
      </c>
      <c r="E624" s="19">
        <v>6</v>
      </c>
      <c r="F624" s="19" t="s">
        <v>4043</v>
      </c>
      <c r="G624" s="19" t="s">
        <v>4044</v>
      </c>
      <c r="H624" s="11" t="s">
        <v>19</v>
      </c>
      <c r="I624" s="11" t="s">
        <v>6193</v>
      </c>
      <c r="J624" s="11" t="s">
        <v>6188</v>
      </c>
      <c r="K624" s="28">
        <v>0.2</v>
      </c>
      <c r="L624" s="29">
        <v>3.375</v>
      </c>
      <c r="M624" s="29">
        <v>20.25</v>
      </c>
      <c r="N624" s="11" t="s">
        <v>6216</v>
      </c>
      <c r="O624" s="11" t="s">
        <v>6221</v>
      </c>
      <c r="P624" s="11" t="s">
        <v>6191</v>
      </c>
    </row>
    <row r="625" spans="1:16" x14ac:dyDescent="0.35">
      <c r="A625" s="2" t="s">
        <v>3996</v>
      </c>
      <c r="B625" s="3">
        <v>44006</v>
      </c>
      <c r="C625" s="2" t="s">
        <v>3997</v>
      </c>
      <c r="D625" t="s">
        <v>6140</v>
      </c>
      <c r="E625" s="2">
        <v>6</v>
      </c>
      <c r="F625" s="2" t="s">
        <v>3998</v>
      </c>
      <c r="G625" s="2" t="s">
        <v>3999</v>
      </c>
      <c r="H625" t="s">
        <v>19</v>
      </c>
      <c r="I625" t="s">
        <v>6193</v>
      </c>
      <c r="J625" t="s">
        <v>6186</v>
      </c>
      <c r="K625" s="4">
        <v>1</v>
      </c>
      <c r="L625" s="5">
        <v>12.95</v>
      </c>
      <c r="M625" s="5">
        <v>77.699999999999989</v>
      </c>
      <c r="N625" t="s">
        <v>6216</v>
      </c>
      <c r="O625" t="s">
        <v>6222</v>
      </c>
      <c r="P625" t="s">
        <v>6191</v>
      </c>
    </row>
    <row r="626" spans="1:16" x14ac:dyDescent="0.35">
      <c r="A626" s="19" t="s">
        <v>4002</v>
      </c>
      <c r="B626" s="27">
        <v>43527</v>
      </c>
      <c r="C626" s="19" t="s">
        <v>4003</v>
      </c>
      <c r="D626" s="11" t="s">
        <v>6181</v>
      </c>
      <c r="E626" s="19">
        <v>4</v>
      </c>
      <c r="F626" s="19" t="s">
        <v>4004</v>
      </c>
      <c r="G626" s="19" t="s">
        <v>4005</v>
      </c>
      <c r="H626" s="11" t="s">
        <v>19</v>
      </c>
      <c r="I626" s="11" t="s">
        <v>6195</v>
      </c>
      <c r="J626" s="11" t="s">
        <v>6188</v>
      </c>
      <c r="K626" s="28">
        <v>2.5</v>
      </c>
      <c r="L626" s="29">
        <v>33.464999999999996</v>
      </c>
      <c r="M626" s="29">
        <v>133.85999999999999</v>
      </c>
      <c r="N626" s="11" t="s">
        <v>6218</v>
      </c>
      <c r="O626" s="11" t="s">
        <v>6221</v>
      </c>
      <c r="P626" s="11" t="s">
        <v>6191</v>
      </c>
    </row>
    <row r="627" spans="1:16" x14ac:dyDescent="0.35">
      <c r="A627" s="2" t="s">
        <v>4007</v>
      </c>
      <c r="B627" s="3">
        <v>44224</v>
      </c>
      <c r="C627" s="2" t="s">
        <v>4008</v>
      </c>
      <c r="D627" t="s">
        <v>6183</v>
      </c>
      <c r="E627" s="2">
        <v>1</v>
      </c>
      <c r="F627" s="2" t="s">
        <v>4009</v>
      </c>
      <c r="G627" s="2" t="s">
        <v>6223</v>
      </c>
      <c r="H627" t="s">
        <v>28</v>
      </c>
      <c r="I627" t="s">
        <v>6194</v>
      </c>
      <c r="J627" t="s">
        <v>6187</v>
      </c>
      <c r="K627" s="4">
        <v>1</v>
      </c>
      <c r="L627" s="5">
        <v>12.15</v>
      </c>
      <c r="M627" s="5">
        <v>12.15</v>
      </c>
      <c r="N627" t="s">
        <v>6217</v>
      </c>
      <c r="O627" t="s">
        <v>6224</v>
      </c>
      <c r="P627" t="s">
        <v>6191</v>
      </c>
    </row>
    <row r="628" spans="1:16" x14ac:dyDescent="0.35">
      <c r="A628" s="19" t="s">
        <v>4012</v>
      </c>
      <c r="B628" s="27">
        <v>44010</v>
      </c>
      <c r="C628" s="19" t="s">
        <v>4013</v>
      </c>
      <c r="D628" s="11" t="s">
        <v>6166</v>
      </c>
      <c r="E628" s="19">
        <v>2</v>
      </c>
      <c r="F628" s="19" t="s">
        <v>4014</v>
      </c>
      <c r="G628" s="19" t="s">
        <v>4015</v>
      </c>
      <c r="H628" s="11" t="s">
        <v>318</v>
      </c>
      <c r="I628" s="11" t="s">
        <v>6194</v>
      </c>
      <c r="J628" s="11" t="s">
        <v>6188</v>
      </c>
      <c r="K628" s="28">
        <v>2.5</v>
      </c>
      <c r="L628" s="29">
        <v>31.624999999999996</v>
      </c>
      <c r="M628" s="29">
        <v>63.249999999999993</v>
      </c>
      <c r="N628" s="11" t="s">
        <v>6217</v>
      </c>
      <c r="O628" s="11" t="s">
        <v>6221</v>
      </c>
      <c r="P628" s="11" t="s">
        <v>6190</v>
      </c>
    </row>
    <row r="629" spans="1:16" x14ac:dyDescent="0.35">
      <c r="A629" s="2" t="s">
        <v>4017</v>
      </c>
      <c r="B629" s="3">
        <v>44017</v>
      </c>
      <c r="C629" s="2" t="s">
        <v>4018</v>
      </c>
      <c r="D629" t="s">
        <v>6173</v>
      </c>
      <c r="E629" s="2">
        <v>5</v>
      </c>
      <c r="F629" s="2" t="s">
        <v>4019</v>
      </c>
      <c r="G629" s="2" t="s">
        <v>4020</v>
      </c>
      <c r="H629" t="s">
        <v>19</v>
      </c>
      <c r="I629" t="s">
        <v>6192</v>
      </c>
      <c r="J629" t="s">
        <v>6186</v>
      </c>
      <c r="K629" s="4">
        <v>0.5</v>
      </c>
      <c r="L629" s="5">
        <v>7.169999999999999</v>
      </c>
      <c r="M629" s="5">
        <v>35.849999999999994</v>
      </c>
      <c r="N629" t="s">
        <v>6219</v>
      </c>
      <c r="O629" t="s">
        <v>6222</v>
      </c>
      <c r="P629" t="s">
        <v>6191</v>
      </c>
    </row>
    <row r="630" spans="1:16" x14ac:dyDescent="0.35">
      <c r="A630" s="19" t="s">
        <v>4023</v>
      </c>
      <c r="B630" s="27">
        <v>43526</v>
      </c>
      <c r="C630" s="19" t="s">
        <v>4024</v>
      </c>
      <c r="D630" s="11" t="s">
        <v>6175</v>
      </c>
      <c r="E630" s="19">
        <v>3</v>
      </c>
      <c r="F630" s="19" t="s">
        <v>4025</v>
      </c>
      <c r="G630" s="19" t="s">
        <v>4026</v>
      </c>
      <c r="H630" s="11" t="s">
        <v>19</v>
      </c>
      <c r="I630" s="11" t="s">
        <v>6193</v>
      </c>
      <c r="J630" s="11" t="s">
        <v>6188</v>
      </c>
      <c r="K630" s="28">
        <v>2.5</v>
      </c>
      <c r="L630" s="29">
        <v>25.874999999999996</v>
      </c>
      <c r="M630" s="29">
        <v>77.624999999999986</v>
      </c>
      <c r="N630" s="11" t="s">
        <v>6216</v>
      </c>
      <c r="O630" s="11" t="s">
        <v>6221</v>
      </c>
      <c r="P630" s="11" t="s">
        <v>6191</v>
      </c>
    </row>
    <row r="631" spans="1:16" x14ac:dyDescent="0.35">
      <c r="A631" s="2" t="s">
        <v>4029</v>
      </c>
      <c r="B631" s="3">
        <v>44682</v>
      </c>
      <c r="C631" s="2" t="s">
        <v>4030</v>
      </c>
      <c r="D631" t="s">
        <v>6166</v>
      </c>
      <c r="E631" s="2">
        <v>2</v>
      </c>
      <c r="F631" s="2" t="s">
        <v>4031</v>
      </c>
      <c r="G631" s="2" t="s">
        <v>4032</v>
      </c>
      <c r="H631" t="s">
        <v>19</v>
      </c>
      <c r="I631" t="s">
        <v>6194</v>
      </c>
      <c r="J631" t="s">
        <v>6188</v>
      </c>
      <c r="K631" s="4">
        <v>2.5</v>
      </c>
      <c r="L631" s="5">
        <v>31.624999999999996</v>
      </c>
      <c r="M631" s="5">
        <v>63.249999999999993</v>
      </c>
      <c r="N631" t="s">
        <v>6217</v>
      </c>
      <c r="O631" t="s">
        <v>6221</v>
      </c>
      <c r="P631" t="s">
        <v>6190</v>
      </c>
    </row>
    <row r="632" spans="1:16" x14ac:dyDescent="0.35">
      <c r="A632" s="19" t="s">
        <v>4035</v>
      </c>
      <c r="B632" s="27">
        <v>44680</v>
      </c>
      <c r="C632" s="19" t="s">
        <v>4036</v>
      </c>
      <c r="D632" s="11" t="s">
        <v>6184</v>
      </c>
      <c r="E632" s="19">
        <v>6</v>
      </c>
      <c r="F632" s="19" t="s">
        <v>4037</v>
      </c>
      <c r="G632" s="19" t="s">
        <v>4038</v>
      </c>
      <c r="H632" s="11" t="s">
        <v>318</v>
      </c>
      <c r="I632" s="11" t="s">
        <v>6194</v>
      </c>
      <c r="J632" s="11" t="s">
        <v>6186</v>
      </c>
      <c r="K632" s="28">
        <v>0.2</v>
      </c>
      <c r="L632" s="29">
        <v>4.4550000000000001</v>
      </c>
      <c r="M632" s="29">
        <v>26.73</v>
      </c>
      <c r="N632" s="11" t="s">
        <v>6217</v>
      </c>
      <c r="O632" s="11" t="s">
        <v>6222</v>
      </c>
      <c r="P632" s="11" t="s">
        <v>6190</v>
      </c>
    </row>
    <row r="633" spans="1:16" x14ac:dyDescent="0.35">
      <c r="A633" s="2" t="s">
        <v>4035</v>
      </c>
      <c r="B633" s="3">
        <v>44680</v>
      </c>
      <c r="C633" s="2" t="s">
        <v>4036</v>
      </c>
      <c r="D633" t="s">
        <v>6169</v>
      </c>
      <c r="E633" s="2">
        <v>4</v>
      </c>
      <c r="F633" s="2" t="s">
        <v>4037</v>
      </c>
      <c r="G633" s="2" t="s">
        <v>4038</v>
      </c>
      <c r="H633" t="s">
        <v>318</v>
      </c>
      <c r="I633" t="s">
        <v>6195</v>
      </c>
      <c r="J633" t="s">
        <v>6187</v>
      </c>
      <c r="K633" s="4">
        <v>0.5</v>
      </c>
      <c r="L633" s="5">
        <v>7.77</v>
      </c>
      <c r="M633" s="5">
        <v>31.08</v>
      </c>
      <c r="N633" t="s">
        <v>6218</v>
      </c>
      <c r="O633" t="s">
        <v>6224</v>
      </c>
      <c r="P633" t="s">
        <v>6190</v>
      </c>
    </row>
    <row r="634" spans="1:16" x14ac:dyDescent="0.35">
      <c r="A634" s="19" t="s">
        <v>4035</v>
      </c>
      <c r="B634" s="27">
        <v>44680</v>
      </c>
      <c r="C634" s="19" t="s">
        <v>4036</v>
      </c>
      <c r="D634" s="11" t="s">
        <v>6154</v>
      </c>
      <c r="E634" s="19">
        <v>1</v>
      </c>
      <c r="F634" s="19" t="s">
        <v>4037</v>
      </c>
      <c r="G634" s="19" t="s">
        <v>4038</v>
      </c>
      <c r="H634" s="11" t="s">
        <v>318</v>
      </c>
      <c r="I634" s="11" t="s">
        <v>6193</v>
      </c>
      <c r="J634" s="11" t="s">
        <v>6187</v>
      </c>
      <c r="K634" s="28">
        <v>0.2</v>
      </c>
      <c r="L634" s="29">
        <v>2.9849999999999999</v>
      </c>
      <c r="M634" s="29">
        <v>2.9849999999999999</v>
      </c>
      <c r="N634" s="11" t="s">
        <v>6216</v>
      </c>
      <c r="O634" s="11" t="s">
        <v>6224</v>
      </c>
      <c r="P634" s="11" t="s">
        <v>6190</v>
      </c>
    </row>
    <row r="635" spans="1:16" x14ac:dyDescent="0.35">
      <c r="A635" s="2" t="s">
        <v>4035</v>
      </c>
      <c r="B635" s="3">
        <v>44680</v>
      </c>
      <c r="C635" s="2" t="s">
        <v>4036</v>
      </c>
      <c r="D635" t="s">
        <v>6149</v>
      </c>
      <c r="E635" s="2">
        <v>5</v>
      </c>
      <c r="F635" s="2" t="s">
        <v>4037</v>
      </c>
      <c r="G635" s="2" t="s">
        <v>4038</v>
      </c>
      <c r="H635" t="s">
        <v>318</v>
      </c>
      <c r="I635" t="s">
        <v>6192</v>
      </c>
      <c r="J635" t="s">
        <v>6187</v>
      </c>
      <c r="K635" s="4">
        <v>2.5</v>
      </c>
      <c r="L635" s="5">
        <v>20.584999999999997</v>
      </c>
      <c r="M635" s="5">
        <v>102.92499999999998</v>
      </c>
      <c r="N635" t="s">
        <v>6219</v>
      </c>
      <c r="O635" t="s">
        <v>6224</v>
      </c>
      <c r="P635" t="s">
        <v>6190</v>
      </c>
    </row>
    <row r="636" spans="1:16" x14ac:dyDescent="0.35">
      <c r="A636" s="19" t="s">
        <v>4056</v>
      </c>
      <c r="B636" s="27">
        <v>44049</v>
      </c>
      <c r="C636" s="19" t="s">
        <v>4057</v>
      </c>
      <c r="D636" s="11" t="s">
        <v>6176</v>
      </c>
      <c r="E636" s="19">
        <v>4</v>
      </c>
      <c r="F636" s="19" t="s">
        <v>4058</v>
      </c>
      <c r="G636" s="19" t="s">
        <v>4059</v>
      </c>
      <c r="H636" s="11" t="s">
        <v>19</v>
      </c>
      <c r="I636" s="11" t="s">
        <v>6194</v>
      </c>
      <c r="J636" s="11" t="s">
        <v>6186</v>
      </c>
      <c r="K636" s="28">
        <v>0.5</v>
      </c>
      <c r="L636" s="29">
        <v>8.91</v>
      </c>
      <c r="M636" s="29">
        <v>35.64</v>
      </c>
      <c r="N636" s="11" t="s">
        <v>6217</v>
      </c>
      <c r="O636" s="11" t="s">
        <v>6222</v>
      </c>
      <c r="P636" s="11" t="s">
        <v>6191</v>
      </c>
    </row>
    <row r="637" spans="1:16" x14ac:dyDescent="0.35">
      <c r="A637" s="2" t="s">
        <v>4062</v>
      </c>
      <c r="B637" s="3">
        <v>43820</v>
      </c>
      <c r="C637" s="2" t="s">
        <v>4063</v>
      </c>
      <c r="D637" t="s">
        <v>6179</v>
      </c>
      <c r="E637" s="2">
        <v>4</v>
      </c>
      <c r="F637" s="2" t="s">
        <v>4064</v>
      </c>
      <c r="G637" s="2" t="s">
        <v>4065</v>
      </c>
      <c r="H637" t="s">
        <v>19</v>
      </c>
      <c r="I637" t="s">
        <v>6192</v>
      </c>
      <c r="J637" t="s">
        <v>6186</v>
      </c>
      <c r="K637" s="4">
        <v>1</v>
      </c>
      <c r="L637" s="5">
        <v>11.95</v>
      </c>
      <c r="M637" s="5">
        <v>47.8</v>
      </c>
      <c r="N637" t="s">
        <v>6219</v>
      </c>
      <c r="O637" t="s">
        <v>6222</v>
      </c>
      <c r="P637" t="s">
        <v>6191</v>
      </c>
    </row>
    <row r="638" spans="1:16" x14ac:dyDescent="0.35">
      <c r="A638" s="19" t="s">
        <v>4068</v>
      </c>
      <c r="B638" s="27">
        <v>43940</v>
      </c>
      <c r="C638" s="19" t="s">
        <v>4069</v>
      </c>
      <c r="D638" s="11" t="s">
        <v>6162</v>
      </c>
      <c r="E638" s="19">
        <v>3</v>
      </c>
      <c r="F638" s="19" t="s">
        <v>4070</v>
      </c>
      <c r="G638" s="19" t="s">
        <v>4071</v>
      </c>
      <c r="H638" s="11" t="s">
        <v>19</v>
      </c>
      <c r="I638" s="11" t="s">
        <v>6195</v>
      </c>
      <c r="J638" s="11" t="s">
        <v>6188</v>
      </c>
      <c r="K638" s="28">
        <v>1</v>
      </c>
      <c r="L638" s="29">
        <v>14.55</v>
      </c>
      <c r="M638" s="29">
        <v>43.650000000000006</v>
      </c>
      <c r="N638" s="11" t="s">
        <v>6218</v>
      </c>
      <c r="O638" s="11" t="s">
        <v>6221</v>
      </c>
      <c r="P638" s="11" t="s">
        <v>6191</v>
      </c>
    </row>
    <row r="639" spans="1:16" x14ac:dyDescent="0.35">
      <c r="A639" s="2" t="s">
        <v>4074</v>
      </c>
      <c r="B639" s="3">
        <v>44578</v>
      </c>
      <c r="C639" s="2" t="s">
        <v>4075</v>
      </c>
      <c r="D639" t="s">
        <v>6176</v>
      </c>
      <c r="E639" s="2">
        <v>4</v>
      </c>
      <c r="F639" s="2" t="s">
        <v>4076</v>
      </c>
      <c r="G639" s="2" t="s">
        <v>4077</v>
      </c>
      <c r="H639" t="s">
        <v>19</v>
      </c>
      <c r="I639" t="s">
        <v>6194</v>
      </c>
      <c r="J639" t="s">
        <v>6186</v>
      </c>
      <c r="K639" s="4">
        <v>0.5</v>
      </c>
      <c r="L639" s="5">
        <v>8.91</v>
      </c>
      <c r="M639" s="5">
        <v>35.64</v>
      </c>
      <c r="N639" t="s">
        <v>6217</v>
      </c>
      <c r="O639" t="s">
        <v>6222</v>
      </c>
      <c r="P639" t="s">
        <v>6190</v>
      </c>
    </row>
    <row r="640" spans="1:16" x14ac:dyDescent="0.35">
      <c r="A640" s="19" t="s">
        <v>4080</v>
      </c>
      <c r="B640" s="27">
        <v>43487</v>
      </c>
      <c r="C640" s="19" t="s">
        <v>4081</v>
      </c>
      <c r="D640" s="11" t="s">
        <v>6170</v>
      </c>
      <c r="E640" s="19">
        <v>6</v>
      </c>
      <c r="F640" s="19" t="s">
        <v>4082</v>
      </c>
      <c r="G640" s="19" t="s">
        <v>4083</v>
      </c>
      <c r="H640" s="11" t="s">
        <v>19</v>
      </c>
      <c r="I640" s="11" t="s">
        <v>6195</v>
      </c>
      <c r="J640" s="11" t="s">
        <v>6186</v>
      </c>
      <c r="K640" s="28">
        <v>1</v>
      </c>
      <c r="L640" s="29">
        <v>15.85</v>
      </c>
      <c r="M640" s="29">
        <v>95.1</v>
      </c>
      <c r="N640" s="11" t="s">
        <v>6218</v>
      </c>
      <c r="O640" s="11" t="s">
        <v>6222</v>
      </c>
      <c r="P640" s="11" t="s">
        <v>6190</v>
      </c>
    </row>
    <row r="641" spans="1:16" x14ac:dyDescent="0.35">
      <c r="A641" s="2" t="s">
        <v>4086</v>
      </c>
      <c r="B641" s="3">
        <v>43889</v>
      </c>
      <c r="C641" s="2" t="s">
        <v>4087</v>
      </c>
      <c r="D641" t="s">
        <v>6166</v>
      </c>
      <c r="E641" s="2">
        <v>1</v>
      </c>
      <c r="F641" s="2" t="s">
        <v>4088</v>
      </c>
      <c r="G641" s="2" t="s">
        <v>4089</v>
      </c>
      <c r="H641" t="s">
        <v>318</v>
      </c>
      <c r="I641" t="s">
        <v>6194</v>
      </c>
      <c r="J641" t="s">
        <v>6188</v>
      </c>
      <c r="K641" s="4">
        <v>2.5</v>
      </c>
      <c r="L641" s="5">
        <v>31.624999999999996</v>
      </c>
      <c r="M641" s="5">
        <v>31.624999999999996</v>
      </c>
      <c r="N641" t="s">
        <v>6217</v>
      </c>
      <c r="O641" t="s">
        <v>6221</v>
      </c>
      <c r="P641" t="s">
        <v>6190</v>
      </c>
    </row>
    <row r="642" spans="1:16" x14ac:dyDescent="0.35">
      <c r="A642" s="19" t="s">
        <v>4093</v>
      </c>
      <c r="B642" s="27">
        <v>43684</v>
      </c>
      <c r="C642" s="19" t="s">
        <v>4094</v>
      </c>
      <c r="D642" s="11" t="s">
        <v>6175</v>
      </c>
      <c r="E642" s="19">
        <v>3</v>
      </c>
      <c r="F642" s="19" t="s">
        <v>4095</v>
      </c>
      <c r="G642" s="19" t="s">
        <v>6223</v>
      </c>
      <c r="H642" s="11" t="s">
        <v>318</v>
      </c>
      <c r="I642" s="11" t="s">
        <v>6193</v>
      </c>
      <c r="J642" s="11" t="s">
        <v>6188</v>
      </c>
      <c r="K642" s="28">
        <v>2.5</v>
      </c>
      <c r="L642" s="29">
        <v>25.874999999999996</v>
      </c>
      <c r="M642" s="29">
        <v>77.624999999999986</v>
      </c>
      <c r="N642" s="11" t="s">
        <v>6216</v>
      </c>
      <c r="O642" s="11" t="s">
        <v>6221</v>
      </c>
      <c r="P642" s="11" t="s">
        <v>6190</v>
      </c>
    </row>
    <row r="643" spans="1:16" x14ac:dyDescent="0.35">
      <c r="A643" s="2" t="s">
        <v>4098</v>
      </c>
      <c r="B643" s="3">
        <v>44331</v>
      </c>
      <c r="C643" s="2" t="s">
        <v>4099</v>
      </c>
      <c r="D643" t="s">
        <v>6150</v>
      </c>
      <c r="E643" s="2">
        <v>1</v>
      </c>
      <c r="F643" s="2" t="s">
        <v>4100</v>
      </c>
      <c r="G643" s="2" t="s">
        <v>4101</v>
      </c>
      <c r="H643" t="s">
        <v>19</v>
      </c>
      <c r="I643" t="s">
        <v>6195</v>
      </c>
      <c r="J643" t="s">
        <v>6187</v>
      </c>
      <c r="K643" s="4">
        <v>0.2</v>
      </c>
      <c r="L643" s="5">
        <v>3.8849999999999998</v>
      </c>
      <c r="M643" s="5">
        <v>3.8849999999999998</v>
      </c>
      <c r="N643" t="s">
        <v>6218</v>
      </c>
      <c r="O643" t="s">
        <v>6224</v>
      </c>
      <c r="P643" t="s">
        <v>6190</v>
      </c>
    </row>
    <row r="644" spans="1:16" x14ac:dyDescent="0.35">
      <c r="A644" s="19" t="s">
        <v>4104</v>
      </c>
      <c r="B644" s="27">
        <v>44547</v>
      </c>
      <c r="C644" s="19" t="s">
        <v>4152</v>
      </c>
      <c r="D644" s="11" t="s">
        <v>6142</v>
      </c>
      <c r="E644" s="19">
        <v>5</v>
      </c>
      <c r="F644" s="19" t="s">
        <v>4153</v>
      </c>
      <c r="G644" s="19" t="s">
        <v>4154</v>
      </c>
      <c r="H644" s="11" t="s">
        <v>19</v>
      </c>
      <c r="I644" s="11" t="s">
        <v>6192</v>
      </c>
      <c r="J644" s="11" t="s">
        <v>6186</v>
      </c>
      <c r="K644" s="28">
        <v>2.5</v>
      </c>
      <c r="L644" s="29">
        <v>27.484999999999996</v>
      </c>
      <c r="M644" s="29">
        <v>137.42499999999998</v>
      </c>
      <c r="N644" s="11" t="s">
        <v>6219</v>
      </c>
      <c r="O644" s="11" t="s">
        <v>6222</v>
      </c>
      <c r="P644" s="11" t="s">
        <v>6191</v>
      </c>
    </row>
    <row r="645" spans="1:16" x14ac:dyDescent="0.35">
      <c r="A645" s="2" t="s">
        <v>4109</v>
      </c>
      <c r="B645" s="3">
        <v>44448</v>
      </c>
      <c r="C645" s="2" t="s">
        <v>4110</v>
      </c>
      <c r="D645" t="s">
        <v>6179</v>
      </c>
      <c r="E645" s="2">
        <v>3</v>
      </c>
      <c r="F645" s="2" t="s">
        <v>4111</v>
      </c>
      <c r="G645" s="2" t="s">
        <v>4112</v>
      </c>
      <c r="H645" t="s">
        <v>19</v>
      </c>
      <c r="I645" t="s">
        <v>6192</v>
      </c>
      <c r="J645" t="s">
        <v>6186</v>
      </c>
      <c r="K645" s="4">
        <v>1</v>
      </c>
      <c r="L645" s="5">
        <v>11.95</v>
      </c>
      <c r="M645" s="5">
        <v>35.849999999999994</v>
      </c>
      <c r="N645" t="s">
        <v>6219</v>
      </c>
      <c r="O645" t="s">
        <v>6222</v>
      </c>
      <c r="P645" t="s">
        <v>6190</v>
      </c>
    </row>
    <row r="646" spans="1:16" x14ac:dyDescent="0.35">
      <c r="A646" s="19" t="s">
        <v>4115</v>
      </c>
      <c r="B646" s="27">
        <v>43880</v>
      </c>
      <c r="C646" s="19" t="s">
        <v>4116</v>
      </c>
      <c r="D646" s="11" t="s">
        <v>6156</v>
      </c>
      <c r="E646" s="19">
        <v>2</v>
      </c>
      <c r="F646" s="19" t="s">
        <v>4117</v>
      </c>
      <c r="G646" s="19" t="s">
        <v>4118</v>
      </c>
      <c r="H646" s="11" t="s">
        <v>28</v>
      </c>
      <c r="I646" s="11" t="s">
        <v>6194</v>
      </c>
      <c r="J646" s="11" t="s">
        <v>6188</v>
      </c>
      <c r="K646" s="28">
        <v>0.2</v>
      </c>
      <c r="L646" s="29">
        <v>4.125</v>
      </c>
      <c r="M646" s="29">
        <v>8.25</v>
      </c>
      <c r="N646" s="11" t="s">
        <v>6217</v>
      </c>
      <c r="O646" s="11" t="s">
        <v>6221</v>
      </c>
      <c r="P646" s="11" t="s">
        <v>6190</v>
      </c>
    </row>
    <row r="647" spans="1:16" x14ac:dyDescent="0.35">
      <c r="A647" s="2" t="s">
        <v>4123</v>
      </c>
      <c r="B647" s="3">
        <v>44011</v>
      </c>
      <c r="C647" s="2" t="s">
        <v>4124</v>
      </c>
      <c r="D647" t="s">
        <v>6148</v>
      </c>
      <c r="E647" s="2">
        <v>3</v>
      </c>
      <c r="F647" s="2" t="s">
        <v>4125</v>
      </c>
      <c r="G647" s="2" t="s">
        <v>4126</v>
      </c>
      <c r="H647" t="s">
        <v>19</v>
      </c>
      <c r="I647" t="s">
        <v>6194</v>
      </c>
      <c r="J647" t="s">
        <v>6186</v>
      </c>
      <c r="K647" s="4">
        <v>2.5</v>
      </c>
      <c r="L647" s="5">
        <v>34.154999999999994</v>
      </c>
      <c r="M647" s="5">
        <v>102.46499999999997</v>
      </c>
      <c r="N647" t="s">
        <v>6217</v>
      </c>
      <c r="O647" t="s">
        <v>6222</v>
      </c>
      <c r="P647" t="s">
        <v>6190</v>
      </c>
    </row>
    <row r="648" spans="1:16" x14ac:dyDescent="0.35">
      <c r="A648" s="19" t="s">
        <v>4128</v>
      </c>
      <c r="B648" s="27">
        <v>44694</v>
      </c>
      <c r="C648" s="19" t="s">
        <v>4129</v>
      </c>
      <c r="D648" s="11" t="s">
        <v>6149</v>
      </c>
      <c r="E648" s="19">
        <v>2</v>
      </c>
      <c r="F648" s="19" t="s">
        <v>4130</v>
      </c>
      <c r="G648" s="19" t="s">
        <v>6223</v>
      </c>
      <c r="H648" s="11" t="s">
        <v>19</v>
      </c>
      <c r="I648" s="11" t="s">
        <v>6192</v>
      </c>
      <c r="J648" s="11" t="s">
        <v>6187</v>
      </c>
      <c r="K648" s="28">
        <v>2.5</v>
      </c>
      <c r="L648" s="29">
        <v>20.584999999999997</v>
      </c>
      <c r="M648" s="29">
        <v>41.169999999999995</v>
      </c>
      <c r="N648" s="11" t="s">
        <v>6219</v>
      </c>
      <c r="O648" s="11" t="s">
        <v>6224</v>
      </c>
      <c r="P648" s="11" t="s">
        <v>6191</v>
      </c>
    </row>
    <row r="649" spans="1:16" x14ac:dyDescent="0.35">
      <c r="A649" s="2" t="s">
        <v>4133</v>
      </c>
      <c r="B649" s="3">
        <v>44106</v>
      </c>
      <c r="C649" s="2" t="s">
        <v>4134</v>
      </c>
      <c r="D649" t="s">
        <v>6168</v>
      </c>
      <c r="E649" s="2">
        <v>3</v>
      </c>
      <c r="F649" s="2" t="s">
        <v>4135</v>
      </c>
      <c r="G649" s="2" t="s">
        <v>4136</v>
      </c>
      <c r="H649" t="s">
        <v>19</v>
      </c>
      <c r="I649" t="s">
        <v>6193</v>
      </c>
      <c r="J649" t="s">
        <v>6187</v>
      </c>
      <c r="K649" s="4">
        <v>2.5</v>
      </c>
      <c r="L649" s="5">
        <v>22.884999999999998</v>
      </c>
      <c r="M649" s="5">
        <v>68.655000000000001</v>
      </c>
      <c r="N649" t="s">
        <v>6216</v>
      </c>
      <c r="O649" t="s">
        <v>6224</v>
      </c>
      <c r="P649" t="s">
        <v>6190</v>
      </c>
    </row>
    <row r="650" spans="1:16" x14ac:dyDescent="0.35">
      <c r="A650" s="19" t="s">
        <v>4139</v>
      </c>
      <c r="B650" s="27">
        <v>44532</v>
      </c>
      <c r="C650" s="19" t="s">
        <v>4140</v>
      </c>
      <c r="D650" s="11" t="s">
        <v>6147</v>
      </c>
      <c r="E650" s="19">
        <v>1</v>
      </c>
      <c r="F650" s="19" t="s">
        <v>4141</v>
      </c>
      <c r="G650" s="19" t="s">
        <v>4142</v>
      </c>
      <c r="H650" s="11" t="s">
        <v>19</v>
      </c>
      <c r="I650" s="11" t="s">
        <v>6193</v>
      </c>
      <c r="J650" s="11" t="s">
        <v>6187</v>
      </c>
      <c r="K650" s="28">
        <v>1</v>
      </c>
      <c r="L650" s="29">
        <v>9.9499999999999993</v>
      </c>
      <c r="M650" s="29">
        <v>9.9499999999999993</v>
      </c>
      <c r="N650" s="11" t="s">
        <v>6216</v>
      </c>
      <c r="O650" s="11" t="s">
        <v>6224</v>
      </c>
      <c r="P650" s="11" t="s">
        <v>6190</v>
      </c>
    </row>
    <row r="651" spans="1:16" x14ac:dyDescent="0.35">
      <c r="A651" s="2" t="s">
        <v>4145</v>
      </c>
      <c r="B651" s="3">
        <v>44502</v>
      </c>
      <c r="C651" s="2" t="s">
        <v>4146</v>
      </c>
      <c r="D651" t="s">
        <v>6161</v>
      </c>
      <c r="E651" s="2">
        <v>3</v>
      </c>
      <c r="F651" s="2" t="s">
        <v>4147</v>
      </c>
      <c r="G651" s="2" t="s">
        <v>4148</v>
      </c>
      <c r="H651" t="s">
        <v>28</v>
      </c>
      <c r="I651" t="s">
        <v>6195</v>
      </c>
      <c r="J651" t="s">
        <v>6186</v>
      </c>
      <c r="K651" s="4">
        <v>0.5</v>
      </c>
      <c r="L651" s="5">
        <v>9.51</v>
      </c>
      <c r="M651" s="5">
        <v>28.53</v>
      </c>
      <c r="N651" t="s">
        <v>6218</v>
      </c>
      <c r="O651" t="s">
        <v>6222</v>
      </c>
      <c r="P651" t="s">
        <v>6190</v>
      </c>
    </row>
    <row r="652" spans="1:16" x14ac:dyDescent="0.35">
      <c r="A652" s="19" t="s">
        <v>4151</v>
      </c>
      <c r="B652" s="27">
        <v>43884</v>
      </c>
      <c r="C652" s="19" t="s">
        <v>4152</v>
      </c>
      <c r="D652" s="11" t="s">
        <v>6163</v>
      </c>
      <c r="E652" s="19">
        <v>6</v>
      </c>
      <c r="F652" s="19" t="s">
        <v>4153</v>
      </c>
      <c r="G652" s="19" t="s">
        <v>4154</v>
      </c>
      <c r="H652" s="11" t="s">
        <v>19</v>
      </c>
      <c r="I652" s="11" t="s">
        <v>6192</v>
      </c>
      <c r="J652" s="11" t="s">
        <v>6187</v>
      </c>
      <c r="K652" s="28">
        <v>0.2</v>
      </c>
      <c r="L652" s="29">
        <v>2.6849999999999996</v>
      </c>
      <c r="M652" s="29">
        <v>16.11</v>
      </c>
      <c r="N652" s="11" t="s">
        <v>6219</v>
      </c>
      <c r="O652" s="11" t="s">
        <v>6224</v>
      </c>
      <c r="P652" s="11" t="s">
        <v>6191</v>
      </c>
    </row>
    <row r="653" spans="1:16" x14ac:dyDescent="0.35">
      <c r="A653" s="2" t="s">
        <v>4157</v>
      </c>
      <c r="B653" s="3">
        <v>44015</v>
      </c>
      <c r="C653" s="2" t="s">
        <v>4158</v>
      </c>
      <c r="D653" t="s">
        <v>6170</v>
      </c>
      <c r="E653" s="2">
        <v>6</v>
      </c>
      <c r="F653" s="2" t="s">
        <v>4159</v>
      </c>
      <c r="G653" s="2" t="s">
        <v>4160</v>
      </c>
      <c r="H653" t="s">
        <v>28</v>
      </c>
      <c r="I653" t="s">
        <v>6195</v>
      </c>
      <c r="J653" t="s">
        <v>6186</v>
      </c>
      <c r="K653" s="4">
        <v>1</v>
      </c>
      <c r="L653" s="5">
        <v>15.85</v>
      </c>
      <c r="M653" s="5">
        <v>95.1</v>
      </c>
      <c r="N653" t="s">
        <v>6218</v>
      </c>
      <c r="O653" t="s">
        <v>6222</v>
      </c>
      <c r="P653" t="s">
        <v>6191</v>
      </c>
    </row>
    <row r="654" spans="1:16" x14ac:dyDescent="0.35">
      <c r="A654" s="19" t="s">
        <v>4163</v>
      </c>
      <c r="B654" s="27">
        <v>43507</v>
      </c>
      <c r="C654" s="19" t="s">
        <v>4164</v>
      </c>
      <c r="D654" s="11" t="s">
        <v>6172</v>
      </c>
      <c r="E654" s="19">
        <v>1</v>
      </c>
      <c r="F654" s="19" t="s">
        <v>4165</v>
      </c>
      <c r="G654" s="19" t="s">
        <v>4166</v>
      </c>
      <c r="H654" s="11" t="s">
        <v>19</v>
      </c>
      <c r="I654" s="11" t="s">
        <v>6192</v>
      </c>
      <c r="J654" s="11" t="s">
        <v>6187</v>
      </c>
      <c r="K654" s="28">
        <v>0.5</v>
      </c>
      <c r="L654" s="29">
        <v>5.3699999999999992</v>
      </c>
      <c r="M654" s="29">
        <v>5.3699999999999992</v>
      </c>
      <c r="N654" s="11" t="s">
        <v>6219</v>
      </c>
      <c r="O654" s="11" t="s">
        <v>6224</v>
      </c>
      <c r="P654" s="11" t="s">
        <v>6190</v>
      </c>
    </row>
    <row r="655" spans="1:16" x14ac:dyDescent="0.35">
      <c r="A655" s="2" t="s">
        <v>4169</v>
      </c>
      <c r="B655" s="3">
        <v>44084</v>
      </c>
      <c r="C655" s="2" t="s">
        <v>4170</v>
      </c>
      <c r="D655" t="s">
        <v>6179</v>
      </c>
      <c r="E655" s="2">
        <v>4</v>
      </c>
      <c r="F655" s="2" t="s">
        <v>4171</v>
      </c>
      <c r="G655" s="2" t="s">
        <v>6223</v>
      </c>
      <c r="H655" t="s">
        <v>19</v>
      </c>
      <c r="I655" t="s">
        <v>6192</v>
      </c>
      <c r="J655" t="s">
        <v>6186</v>
      </c>
      <c r="K655" s="4">
        <v>1</v>
      </c>
      <c r="L655" s="5">
        <v>11.95</v>
      </c>
      <c r="M655" s="5">
        <v>47.8</v>
      </c>
      <c r="N655" t="s">
        <v>6219</v>
      </c>
      <c r="O655" t="s">
        <v>6222</v>
      </c>
      <c r="P655" t="s">
        <v>6191</v>
      </c>
    </row>
    <row r="656" spans="1:16" x14ac:dyDescent="0.35">
      <c r="A656" s="19" t="s">
        <v>4174</v>
      </c>
      <c r="B656" s="27">
        <v>43892</v>
      </c>
      <c r="C656" s="19" t="s">
        <v>4175</v>
      </c>
      <c r="D656" s="11" t="s">
        <v>6170</v>
      </c>
      <c r="E656" s="19">
        <v>4</v>
      </c>
      <c r="F656" s="19" t="s">
        <v>4176</v>
      </c>
      <c r="G656" s="19" t="s">
        <v>4177</v>
      </c>
      <c r="H656" s="11" t="s">
        <v>318</v>
      </c>
      <c r="I656" s="11" t="s">
        <v>6195</v>
      </c>
      <c r="J656" s="11" t="s">
        <v>6186</v>
      </c>
      <c r="K656" s="28">
        <v>1</v>
      </c>
      <c r="L656" s="29">
        <v>15.85</v>
      </c>
      <c r="M656" s="29">
        <v>63.4</v>
      </c>
      <c r="N656" s="11" t="s">
        <v>6218</v>
      </c>
      <c r="O656" s="11" t="s">
        <v>6222</v>
      </c>
      <c r="P656" s="11" t="s">
        <v>6191</v>
      </c>
    </row>
    <row r="657" spans="1:16" x14ac:dyDescent="0.35">
      <c r="A657" s="2" t="s">
        <v>4179</v>
      </c>
      <c r="B657" s="3">
        <v>44375</v>
      </c>
      <c r="C657" s="2" t="s">
        <v>4180</v>
      </c>
      <c r="D657" t="s">
        <v>6175</v>
      </c>
      <c r="E657" s="2">
        <v>4</v>
      </c>
      <c r="F657" s="2" t="s">
        <v>4181</v>
      </c>
      <c r="G657" s="2" t="s">
        <v>4182</v>
      </c>
      <c r="H657" t="s">
        <v>19</v>
      </c>
      <c r="I657" t="s">
        <v>6193</v>
      </c>
      <c r="J657" t="s">
        <v>6188</v>
      </c>
      <c r="K657" s="4">
        <v>2.5</v>
      </c>
      <c r="L657" s="5">
        <v>25.874999999999996</v>
      </c>
      <c r="M657" s="5">
        <v>103.49999999999999</v>
      </c>
      <c r="N657" t="s">
        <v>6216</v>
      </c>
      <c r="O657" t="s">
        <v>6221</v>
      </c>
      <c r="P657" t="s">
        <v>6191</v>
      </c>
    </row>
    <row r="658" spans="1:16" x14ac:dyDescent="0.35">
      <c r="A658" s="19" t="s">
        <v>4185</v>
      </c>
      <c r="B658" s="27">
        <v>43476</v>
      </c>
      <c r="C658" s="19" t="s">
        <v>4186</v>
      </c>
      <c r="D658" s="11" t="s">
        <v>6168</v>
      </c>
      <c r="E658" s="19">
        <v>3</v>
      </c>
      <c r="F658" s="19" t="s">
        <v>4187</v>
      </c>
      <c r="G658" s="19" t="s">
        <v>4188</v>
      </c>
      <c r="H658" s="11" t="s">
        <v>19</v>
      </c>
      <c r="I658" s="11" t="s">
        <v>6193</v>
      </c>
      <c r="J658" s="11" t="s">
        <v>6187</v>
      </c>
      <c r="K658" s="28">
        <v>2.5</v>
      </c>
      <c r="L658" s="29">
        <v>22.884999999999998</v>
      </c>
      <c r="M658" s="29">
        <v>68.655000000000001</v>
      </c>
      <c r="N658" s="11" t="s">
        <v>6216</v>
      </c>
      <c r="O658" s="11" t="s">
        <v>6224</v>
      </c>
      <c r="P658" s="11" t="s">
        <v>6191</v>
      </c>
    </row>
    <row r="659" spans="1:16" x14ac:dyDescent="0.35">
      <c r="A659" s="2" t="s">
        <v>4191</v>
      </c>
      <c r="B659" s="3">
        <v>43728</v>
      </c>
      <c r="C659" s="2" t="s">
        <v>4192</v>
      </c>
      <c r="D659" t="s">
        <v>6151</v>
      </c>
      <c r="E659" s="2">
        <v>2</v>
      </c>
      <c r="F659" s="2" t="s">
        <v>4193</v>
      </c>
      <c r="G659" s="2" t="s">
        <v>4194</v>
      </c>
      <c r="H659" t="s">
        <v>19</v>
      </c>
      <c r="I659" t="s">
        <v>6192</v>
      </c>
      <c r="J659" t="s">
        <v>6188</v>
      </c>
      <c r="K659" s="4">
        <v>2.5</v>
      </c>
      <c r="L659" s="5">
        <v>22.884999999999998</v>
      </c>
      <c r="M659" s="5">
        <v>45.769999999999996</v>
      </c>
      <c r="N659" t="s">
        <v>6219</v>
      </c>
      <c r="O659" t="s">
        <v>6221</v>
      </c>
      <c r="P659" t="s">
        <v>6190</v>
      </c>
    </row>
    <row r="660" spans="1:16" x14ac:dyDescent="0.35">
      <c r="A660" s="19" t="s">
        <v>4196</v>
      </c>
      <c r="B660" s="27">
        <v>44485</v>
      </c>
      <c r="C660" s="19" t="s">
        <v>4197</v>
      </c>
      <c r="D660" s="11" t="s">
        <v>6143</v>
      </c>
      <c r="E660" s="19">
        <v>4</v>
      </c>
      <c r="F660" s="19" t="s">
        <v>4198</v>
      </c>
      <c r="G660" s="19" t="s">
        <v>4199</v>
      </c>
      <c r="H660" s="11" t="s">
        <v>19</v>
      </c>
      <c r="I660" s="11" t="s">
        <v>6195</v>
      </c>
      <c r="J660" s="11" t="s">
        <v>6187</v>
      </c>
      <c r="K660" s="28">
        <v>1</v>
      </c>
      <c r="L660" s="29">
        <v>12.95</v>
      </c>
      <c r="M660" s="29">
        <v>51.8</v>
      </c>
      <c r="N660" s="11" t="s">
        <v>6218</v>
      </c>
      <c r="O660" s="11" t="s">
        <v>6224</v>
      </c>
      <c r="P660" s="11" t="s">
        <v>6191</v>
      </c>
    </row>
    <row r="661" spans="1:16" x14ac:dyDescent="0.35">
      <c r="A661" s="2" t="s">
        <v>4201</v>
      </c>
      <c r="B661" s="3">
        <v>43831</v>
      </c>
      <c r="C661" s="2" t="s">
        <v>4202</v>
      </c>
      <c r="D661" t="s">
        <v>6157</v>
      </c>
      <c r="E661" s="2">
        <v>2</v>
      </c>
      <c r="F661" s="2" t="s">
        <v>4203</v>
      </c>
      <c r="G661" s="2" t="s">
        <v>4204</v>
      </c>
      <c r="H661" t="s">
        <v>19</v>
      </c>
      <c r="I661" t="s">
        <v>6193</v>
      </c>
      <c r="J661" t="s">
        <v>6188</v>
      </c>
      <c r="K661" s="4">
        <v>0.5</v>
      </c>
      <c r="L661" s="5">
        <v>6.75</v>
      </c>
      <c r="M661" s="5">
        <v>13.5</v>
      </c>
      <c r="N661" t="s">
        <v>6216</v>
      </c>
      <c r="O661" t="s">
        <v>6221</v>
      </c>
      <c r="P661" t="s">
        <v>6190</v>
      </c>
    </row>
    <row r="662" spans="1:16" x14ac:dyDescent="0.35">
      <c r="A662" s="19" t="s">
        <v>4207</v>
      </c>
      <c r="B662" s="27">
        <v>44630</v>
      </c>
      <c r="C662" s="19" t="s">
        <v>4263</v>
      </c>
      <c r="D662" s="11" t="s">
        <v>6139</v>
      </c>
      <c r="E662" s="19">
        <v>3</v>
      </c>
      <c r="F662" s="19" t="s">
        <v>4264</v>
      </c>
      <c r="G662" s="19" t="s">
        <v>4265</v>
      </c>
      <c r="H662" s="11" t="s">
        <v>19</v>
      </c>
      <c r="I662" s="11" t="s">
        <v>6194</v>
      </c>
      <c r="J662" s="11" t="s">
        <v>6188</v>
      </c>
      <c r="K662" s="28">
        <v>0.5</v>
      </c>
      <c r="L662" s="29">
        <v>8.25</v>
      </c>
      <c r="M662" s="29">
        <v>24.75</v>
      </c>
      <c r="N662" s="11" t="s">
        <v>6217</v>
      </c>
      <c r="O662" s="11" t="s">
        <v>6221</v>
      </c>
      <c r="P662" s="11" t="s">
        <v>6190</v>
      </c>
    </row>
    <row r="663" spans="1:16" x14ac:dyDescent="0.35">
      <c r="A663" s="2" t="s">
        <v>4211</v>
      </c>
      <c r="B663" s="3">
        <v>44693</v>
      </c>
      <c r="C663" s="2" t="s">
        <v>4212</v>
      </c>
      <c r="D663" t="s">
        <v>6168</v>
      </c>
      <c r="E663" s="2">
        <v>2</v>
      </c>
      <c r="F663" s="2" t="s">
        <v>4213</v>
      </c>
      <c r="G663" s="2" t="s">
        <v>4214</v>
      </c>
      <c r="H663" t="s">
        <v>318</v>
      </c>
      <c r="I663" t="s">
        <v>6193</v>
      </c>
      <c r="J663" t="s">
        <v>6187</v>
      </c>
      <c r="K663" s="4">
        <v>2.5</v>
      </c>
      <c r="L663" s="5">
        <v>22.884999999999998</v>
      </c>
      <c r="M663" s="5">
        <v>45.769999999999996</v>
      </c>
      <c r="N663" t="s">
        <v>6216</v>
      </c>
      <c r="O663" t="s">
        <v>6224</v>
      </c>
      <c r="P663" t="s">
        <v>6190</v>
      </c>
    </row>
    <row r="664" spans="1:16" x14ac:dyDescent="0.35">
      <c r="A664" s="19" t="s">
        <v>4217</v>
      </c>
      <c r="B664" s="27">
        <v>44084</v>
      </c>
      <c r="C664" s="19" t="s">
        <v>4218</v>
      </c>
      <c r="D664" s="11" t="s">
        <v>6176</v>
      </c>
      <c r="E664" s="19">
        <v>6</v>
      </c>
      <c r="F664" s="19" t="s">
        <v>4219</v>
      </c>
      <c r="G664" s="19" t="s">
        <v>4220</v>
      </c>
      <c r="H664" s="11" t="s">
        <v>19</v>
      </c>
      <c r="I664" s="11" t="s">
        <v>6194</v>
      </c>
      <c r="J664" s="11" t="s">
        <v>6186</v>
      </c>
      <c r="K664" s="28">
        <v>0.5</v>
      </c>
      <c r="L664" s="29">
        <v>8.91</v>
      </c>
      <c r="M664" s="29">
        <v>53.46</v>
      </c>
      <c r="N664" s="11" t="s">
        <v>6217</v>
      </c>
      <c r="O664" s="11" t="s">
        <v>6222</v>
      </c>
      <c r="P664" s="11" t="s">
        <v>6191</v>
      </c>
    </row>
    <row r="665" spans="1:16" x14ac:dyDescent="0.35">
      <c r="A665" s="2" t="s">
        <v>4223</v>
      </c>
      <c r="B665" s="3">
        <v>44485</v>
      </c>
      <c r="C665" s="2" t="s">
        <v>4224</v>
      </c>
      <c r="D665" t="s">
        <v>6152</v>
      </c>
      <c r="E665" s="2">
        <v>6</v>
      </c>
      <c r="F665" s="2" t="s">
        <v>4225</v>
      </c>
      <c r="G665" s="2" t="s">
        <v>4226</v>
      </c>
      <c r="H665" t="s">
        <v>19</v>
      </c>
      <c r="I665" t="s">
        <v>6193</v>
      </c>
      <c r="J665" t="s">
        <v>6188</v>
      </c>
      <c r="K665" s="4">
        <v>0.2</v>
      </c>
      <c r="L665" s="5">
        <v>3.375</v>
      </c>
      <c r="M665" s="5">
        <v>20.25</v>
      </c>
      <c r="N665" t="s">
        <v>6216</v>
      </c>
      <c r="O665" t="s">
        <v>6221</v>
      </c>
      <c r="P665" t="s">
        <v>6190</v>
      </c>
    </row>
    <row r="666" spans="1:16" x14ac:dyDescent="0.35">
      <c r="A666" s="19" t="s">
        <v>4229</v>
      </c>
      <c r="B666" s="27">
        <v>44364</v>
      </c>
      <c r="C666" s="19" t="s">
        <v>4230</v>
      </c>
      <c r="D666" s="11" t="s">
        <v>6165</v>
      </c>
      <c r="E666" s="19">
        <v>5</v>
      </c>
      <c r="F666" s="19" t="s">
        <v>4231</v>
      </c>
      <c r="G666" s="19" t="s">
        <v>4232</v>
      </c>
      <c r="H666" s="11" t="s">
        <v>19</v>
      </c>
      <c r="I666" s="11" t="s">
        <v>6195</v>
      </c>
      <c r="J666" s="11" t="s">
        <v>6187</v>
      </c>
      <c r="K666" s="28">
        <v>2.5</v>
      </c>
      <c r="L666" s="29">
        <v>29.784999999999997</v>
      </c>
      <c r="M666" s="29">
        <v>148.92499999999998</v>
      </c>
      <c r="N666" s="11" t="s">
        <v>6218</v>
      </c>
      <c r="O666" s="11" t="s">
        <v>6224</v>
      </c>
      <c r="P666" s="11" t="s">
        <v>6191</v>
      </c>
    </row>
    <row r="667" spans="1:16" x14ac:dyDescent="0.35">
      <c r="A667" s="2" t="s">
        <v>4234</v>
      </c>
      <c r="B667" s="3">
        <v>43554</v>
      </c>
      <c r="C667" s="2" t="s">
        <v>4235</v>
      </c>
      <c r="D667" t="s">
        <v>6155</v>
      </c>
      <c r="E667" s="2">
        <v>6</v>
      </c>
      <c r="F667" s="2" t="s">
        <v>4236</v>
      </c>
      <c r="G667" s="2" t="s">
        <v>4237</v>
      </c>
      <c r="H667" t="s">
        <v>19</v>
      </c>
      <c r="I667" t="s">
        <v>6193</v>
      </c>
      <c r="J667" t="s">
        <v>6188</v>
      </c>
      <c r="K667" s="4">
        <v>1</v>
      </c>
      <c r="L667" s="5">
        <v>11.25</v>
      </c>
      <c r="M667" s="5">
        <v>67.5</v>
      </c>
      <c r="N667" t="s">
        <v>6216</v>
      </c>
      <c r="O667" t="s">
        <v>6221</v>
      </c>
      <c r="P667" t="s">
        <v>6191</v>
      </c>
    </row>
    <row r="668" spans="1:16" x14ac:dyDescent="0.35">
      <c r="A668" s="19" t="s">
        <v>4239</v>
      </c>
      <c r="B668" s="27">
        <v>44549</v>
      </c>
      <c r="C668" s="19" t="s">
        <v>4240</v>
      </c>
      <c r="D668" s="11" t="s">
        <v>6183</v>
      </c>
      <c r="E668" s="19">
        <v>6</v>
      </c>
      <c r="F668" s="19" t="s">
        <v>4241</v>
      </c>
      <c r="G668" s="19" t="s">
        <v>4242</v>
      </c>
      <c r="H668" s="11" t="s">
        <v>19</v>
      </c>
      <c r="I668" s="11" t="s">
        <v>6194</v>
      </c>
      <c r="J668" s="11" t="s">
        <v>6187</v>
      </c>
      <c r="K668" s="28">
        <v>1</v>
      </c>
      <c r="L668" s="29">
        <v>12.15</v>
      </c>
      <c r="M668" s="29">
        <v>72.900000000000006</v>
      </c>
      <c r="N668" s="11" t="s">
        <v>6217</v>
      </c>
      <c r="O668" s="11" t="s">
        <v>6224</v>
      </c>
      <c r="P668" s="11" t="s">
        <v>6191</v>
      </c>
    </row>
    <row r="669" spans="1:16" x14ac:dyDescent="0.35">
      <c r="A669" s="2" t="s">
        <v>4239</v>
      </c>
      <c r="B669" s="3">
        <v>44549</v>
      </c>
      <c r="C669" s="2" t="s">
        <v>4240</v>
      </c>
      <c r="D669" t="s">
        <v>6150</v>
      </c>
      <c r="E669" s="2">
        <v>2</v>
      </c>
      <c r="F669" s="2" t="s">
        <v>4241</v>
      </c>
      <c r="G669" s="2" t="s">
        <v>4242</v>
      </c>
      <c r="H669" t="s">
        <v>19</v>
      </c>
      <c r="I669" t="s">
        <v>6195</v>
      </c>
      <c r="J669" t="s">
        <v>6187</v>
      </c>
      <c r="K669" s="4">
        <v>0.2</v>
      </c>
      <c r="L669" s="5">
        <v>3.8849999999999998</v>
      </c>
      <c r="M669" s="5">
        <v>7.77</v>
      </c>
      <c r="N669" t="s">
        <v>6218</v>
      </c>
      <c r="O669" t="s">
        <v>6224</v>
      </c>
      <c r="P669" t="s">
        <v>6191</v>
      </c>
    </row>
    <row r="670" spans="1:16" x14ac:dyDescent="0.35">
      <c r="A670" s="19" t="s">
        <v>4250</v>
      </c>
      <c r="B670" s="27">
        <v>43987</v>
      </c>
      <c r="C670" s="19" t="s">
        <v>4251</v>
      </c>
      <c r="D670" s="11" t="s">
        <v>6168</v>
      </c>
      <c r="E670" s="19">
        <v>4</v>
      </c>
      <c r="F670" s="19" t="s">
        <v>4252</v>
      </c>
      <c r="G670" s="19" t="s">
        <v>4253</v>
      </c>
      <c r="H670" s="11" t="s">
        <v>19</v>
      </c>
      <c r="I670" s="11" t="s">
        <v>6193</v>
      </c>
      <c r="J670" s="11" t="s">
        <v>6187</v>
      </c>
      <c r="K670" s="28">
        <v>2.5</v>
      </c>
      <c r="L670" s="29">
        <v>22.884999999999998</v>
      </c>
      <c r="M670" s="29">
        <v>91.539999999999992</v>
      </c>
      <c r="N670" s="11" t="s">
        <v>6216</v>
      </c>
      <c r="O670" s="11" t="s">
        <v>6224</v>
      </c>
      <c r="P670" s="11" t="s">
        <v>6191</v>
      </c>
    </row>
    <row r="671" spans="1:16" x14ac:dyDescent="0.35">
      <c r="A671" s="2" t="s">
        <v>4256</v>
      </c>
      <c r="B671" s="3">
        <v>44451</v>
      </c>
      <c r="C671" s="2" t="s">
        <v>4257</v>
      </c>
      <c r="D671" t="s">
        <v>6147</v>
      </c>
      <c r="E671" s="2">
        <v>6</v>
      </c>
      <c r="F671" s="2" t="s">
        <v>4258</v>
      </c>
      <c r="G671" s="2" t="s">
        <v>4259</v>
      </c>
      <c r="H671" t="s">
        <v>318</v>
      </c>
      <c r="I671" t="s">
        <v>6193</v>
      </c>
      <c r="J671" t="s">
        <v>6187</v>
      </c>
      <c r="K671" s="4">
        <v>1</v>
      </c>
      <c r="L671" s="5">
        <v>9.9499999999999993</v>
      </c>
      <c r="M671" s="5">
        <v>59.699999999999996</v>
      </c>
      <c r="N671" t="s">
        <v>6216</v>
      </c>
      <c r="O671" t="s">
        <v>6224</v>
      </c>
      <c r="P671" t="s">
        <v>6191</v>
      </c>
    </row>
    <row r="672" spans="1:16" x14ac:dyDescent="0.35">
      <c r="A672" s="19" t="s">
        <v>4262</v>
      </c>
      <c r="B672" s="27">
        <v>44636</v>
      </c>
      <c r="C672" s="19" t="s">
        <v>4263</v>
      </c>
      <c r="D672" s="11" t="s">
        <v>6142</v>
      </c>
      <c r="E672" s="19">
        <v>5</v>
      </c>
      <c r="F672" s="19" t="s">
        <v>4264</v>
      </c>
      <c r="G672" s="19" t="s">
        <v>4265</v>
      </c>
      <c r="H672" s="11" t="s">
        <v>19</v>
      </c>
      <c r="I672" s="11" t="s">
        <v>6192</v>
      </c>
      <c r="J672" s="11" t="s">
        <v>6186</v>
      </c>
      <c r="K672" s="28">
        <v>2.5</v>
      </c>
      <c r="L672" s="29">
        <v>27.484999999999996</v>
      </c>
      <c r="M672" s="29">
        <v>137.42499999999998</v>
      </c>
      <c r="N672" s="11" t="s">
        <v>6219</v>
      </c>
      <c r="O672" s="11" t="s">
        <v>6222</v>
      </c>
      <c r="P672" s="11" t="s">
        <v>6190</v>
      </c>
    </row>
    <row r="673" spans="1:16" x14ac:dyDescent="0.35">
      <c r="A673" s="2" t="s">
        <v>4268</v>
      </c>
      <c r="B673" s="3">
        <v>44551</v>
      </c>
      <c r="C673" s="2" t="s">
        <v>4269</v>
      </c>
      <c r="D673" t="s">
        <v>6181</v>
      </c>
      <c r="E673" s="2">
        <v>2</v>
      </c>
      <c r="F673" s="2" t="s">
        <v>4270</v>
      </c>
      <c r="G673" s="2" t="s">
        <v>4271</v>
      </c>
      <c r="H673" t="s">
        <v>19</v>
      </c>
      <c r="I673" t="s">
        <v>6195</v>
      </c>
      <c r="J673" t="s">
        <v>6188</v>
      </c>
      <c r="K673" s="4">
        <v>2.5</v>
      </c>
      <c r="L673" s="5">
        <v>33.464999999999996</v>
      </c>
      <c r="M673" s="5">
        <v>66.929999999999993</v>
      </c>
      <c r="N673" t="s">
        <v>6218</v>
      </c>
      <c r="O673" t="s">
        <v>6221</v>
      </c>
      <c r="P673" t="s">
        <v>6191</v>
      </c>
    </row>
    <row r="674" spans="1:16" x14ac:dyDescent="0.35">
      <c r="A674" s="19" t="s">
        <v>4274</v>
      </c>
      <c r="B674" s="27">
        <v>43606</v>
      </c>
      <c r="C674" s="19" t="s">
        <v>4275</v>
      </c>
      <c r="D674" s="11" t="s">
        <v>6159</v>
      </c>
      <c r="E674" s="19">
        <v>3</v>
      </c>
      <c r="F674" s="19" t="s">
        <v>4276</v>
      </c>
      <c r="G674" s="19" t="s">
        <v>4277</v>
      </c>
      <c r="H674" s="11" t="s">
        <v>19</v>
      </c>
      <c r="I674" s="11" t="s">
        <v>6195</v>
      </c>
      <c r="J674" s="11" t="s">
        <v>6188</v>
      </c>
      <c r="K674" s="28">
        <v>0.2</v>
      </c>
      <c r="L674" s="29">
        <v>4.3650000000000002</v>
      </c>
      <c r="M674" s="29">
        <v>13.095000000000001</v>
      </c>
      <c r="N674" s="11" t="s">
        <v>6218</v>
      </c>
      <c r="O674" s="11" t="s">
        <v>6221</v>
      </c>
      <c r="P674" s="11" t="s">
        <v>6190</v>
      </c>
    </row>
    <row r="675" spans="1:16" x14ac:dyDescent="0.35">
      <c r="A675" s="2" t="s">
        <v>4280</v>
      </c>
      <c r="B675" s="3">
        <v>44495</v>
      </c>
      <c r="C675" s="2" t="s">
        <v>4281</v>
      </c>
      <c r="D675" t="s">
        <v>6179</v>
      </c>
      <c r="E675" s="2">
        <v>5</v>
      </c>
      <c r="F675" s="2" t="s">
        <v>4282</v>
      </c>
      <c r="G675" s="2" t="s">
        <v>4283</v>
      </c>
      <c r="H675" t="s">
        <v>19</v>
      </c>
      <c r="I675" t="s">
        <v>6192</v>
      </c>
      <c r="J675" t="s">
        <v>6186</v>
      </c>
      <c r="K675" s="4">
        <v>1</v>
      </c>
      <c r="L675" s="5">
        <v>11.95</v>
      </c>
      <c r="M675" s="5">
        <v>59.75</v>
      </c>
      <c r="N675" t="s">
        <v>6219</v>
      </c>
      <c r="O675" t="s">
        <v>6222</v>
      </c>
      <c r="P675" t="s">
        <v>6191</v>
      </c>
    </row>
    <row r="676" spans="1:16" x14ac:dyDescent="0.35">
      <c r="A676" s="19" t="s">
        <v>4286</v>
      </c>
      <c r="B676" s="27">
        <v>43916</v>
      </c>
      <c r="C676" s="19" t="s">
        <v>4287</v>
      </c>
      <c r="D676" s="11" t="s">
        <v>6160</v>
      </c>
      <c r="E676" s="19">
        <v>5</v>
      </c>
      <c r="F676" s="19" t="s">
        <v>4288</v>
      </c>
      <c r="G676" s="19" t="s">
        <v>4289</v>
      </c>
      <c r="H676" s="11" t="s">
        <v>19</v>
      </c>
      <c r="I676" s="11" t="s">
        <v>6195</v>
      </c>
      <c r="J676" s="11" t="s">
        <v>6188</v>
      </c>
      <c r="K676" s="28">
        <v>0.5</v>
      </c>
      <c r="L676" s="29">
        <v>8.73</v>
      </c>
      <c r="M676" s="29">
        <v>43.650000000000006</v>
      </c>
      <c r="N676" s="11" t="s">
        <v>6218</v>
      </c>
      <c r="O676" s="11" t="s">
        <v>6221</v>
      </c>
      <c r="P676" s="11" t="s">
        <v>6190</v>
      </c>
    </row>
    <row r="677" spans="1:16" x14ac:dyDescent="0.35">
      <c r="A677" s="2" t="s">
        <v>4291</v>
      </c>
      <c r="B677" s="3">
        <v>44118</v>
      </c>
      <c r="C677" s="2" t="s">
        <v>4292</v>
      </c>
      <c r="D677" t="s">
        <v>6141</v>
      </c>
      <c r="E677" s="2">
        <v>6</v>
      </c>
      <c r="F677" s="2" t="s">
        <v>4293</v>
      </c>
      <c r="G677" s="2" t="s">
        <v>4294</v>
      </c>
      <c r="H677" t="s">
        <v>19</v>
      </c>
      <c r="I677" t="s">
        <v>6194</v>
      </c>
      <c r="J677" t="s">
        <v>6188</v>
      </c>
      <c r="K677" s="4">
        <v>1</v>
      </c>
      <c r="L677" s="5">
        <v>13.75</v>
      </c>
      <c r="M677" s="5">
        <v>82.5</v>
      </c>
      <c r="N677" t="s">
        <v>6217</v>
      </c>
      <c r="O677" t="s">
        <v>6221</v>
      </c>
      <c r="P677" t="s">
        <v>6190</v>
      </c>
    </row>
    <row r="678" spans="1:16" x14ac:dyDescent="0.35">
      <c r="A678" s="19" t="s">
        <v>4297</v>
      </c>
      <c r="B678" s="27">
        <v>44543</v>
      </c>
      <c r="C678" s="19" t="s">
        <v>4298</v>
      </c>
      <c r="D678" s="11" t="s">
        <v>6182</v>
      </c>
      <c r="E678" s="19">
        <v>6</v>
      </c>
      <c r="F678" s="19" t="s">
        <v>4299</v>
      </c>
      <c r="G678" s="19" t="s">
        <v>4300</v>
      </c>
      <c r="H678" s="11" t="s">
        <v>19</v>
      </c>
      <c r="I678" s="11" t="s">
        <v>6193</v>
      </c>
      <c r="J678" s="11" t="s">
        <v>6186</v>
      </c>
      <c r="K678" s="28">
        <v>2.5</v>
      </c>
      <c r="L678" s="29">
        <v>29.784999999999997</v>
      </c>
      <c r="M678" s="29">
        <v>178.70999999999998</v>
      </c>
      <c r="N678" s="11" t="s">
        <v>6216</v>
      </c>
      <c r="O678" s="11" t="s">
        <v>6222</v>
      </c>
      <c r="P678" s="11" t="s">
        <v>6190</v>
      </c>
    </row>
    <row r="679" spans="1:16" x14ac:dyDescent="0.35">
      <c r="A679" s="2" t="s">
        <v>4303</v>
      </c>
      <c r="B679" s="3">
        <v>44263</v>
      </c>
      <c r="C679" s="2" t="s">
        <v>4304</v>
      </c>
      <c r="D679" t="s">
        <v>6165</v>
      </c>
      <c r="E679" s="2">
        <v>4</v>
      </c>
      <c r="F679" s="2" t="s">
        <v>4305</v>
      </c>
      <c r="G679" s="2" t="s">
        <v>6223</v>
      </c>
      <c r="H679" t="s">
        <v>19</v>
      </c>
      <c r="I679" t="s">
        <v>6195</v>
      </c>
      <c r="J679" t="s">
        <v>6187</v>
      </c>
      <c r="K679" s="4">
        <v>2.5</v>
      </c>
      <c r="L679" s="5">
        <v>29.784999999999997</v>
      </c>
      <c r="M679" s="5">
        <v>119.13999999999999</v>
      </c>
      <c r="N679" t="s">
        <v>6218</v>
      </c>
      <c r="O679" t="s">
        <v>6224</v>
      </c>
      <c r="P679" t="s">
        <v>6190</v>
      </c>
    </row>
    <row r="680" spans="1:16" x14ac:dyDescent="0.35">
      <c r="A680" s="19" t="s">
        <v>4308</v>
      </c>
      <c r="B680" s="27">
        <v>44217</v>
      </c>
      <c r="C680" s="19" t="s">
        <v>4309</v>
      </c>
      <c r="D680" s="11" t="s">
        <v>6161</v>
      </c>
      <c r="E680" s="19">
        <v>5</v>
      </c>
      <c r="F680" s="19" t="s">
        <v>4310</v>
      </c>
      <c r="G680" s="19" t="s">
        <v>6223</v>
      </c>
      <c r="H680" s="11" t="s">
        <v>19</v>
      </c>
      <c r="I680" s="11" t="s">
        <v>6195</v>
      </c>
      <c r="J680" s="11" t="s">
        <v>6186</v>
      </c>
      <c r="K680" s="28">
        <v>0.5</v>
      </c>
      <c r="L680" s="29">
        <v>9.51</v>
      </c>
      <c r="M680" s="29">
        <v>47.55</v>
      </c>
      <c r="N680" s="11" t="s">
        <v>6218</v>
      </c>
      <c r="O680" s="11" t="s">
        <v>6222</v>
      </c>
      <c r="P680" s="11" t="s">
        <v>6191</v>
      </c>
    </row>
    <row r="681" spans="1:16" x14ac:dyDescent="0.35">
      <c r="A681" s="2" t="s">
        <v>4313</v>
      </c>
      <c r="B681" s="3">
        <v>44206</v>
      </c>
      <c r="C681" s="2" t="s">
        <v>4314</v>
      </c>
      <c r="D681" t="s">
        <v>6160</v>
      </c>
      <c r="E681" s="2">
        <v>5</v>
      </c>
      <c r="F681" s="2" t="s">
        <v>4315</v>
      </c>
      <c r="G681" s="2" t="s">
        <v>4316</v>
      </c>
      <c r="H681" t="s">
        <v>318</v>
      </c>
      <c r="I681" t="s">
        <v>6195</v>
      </c>
      <c r="J681" t="s">
        <v>6188</v>
      </c>
      <c r="K681" s="4">
        <v>0.5</v>
      </c>
      <c r="L681" s="5">
        <v>8.73</v>
      </c>
      <c r="M681" s="5">
        <v>43.650000000000006</v>
      </c>
      <c r="N681" t="s">
        <v>6218</v>
      </c>
      <c r="O681" t="s">
        <v>6221</v>
      </c>
      <c r="P681" t="s">
        <v>6191</v>
      </c>
    </row>
    <row r="682" spans="1:16" x14ac:dyDescent="0.35">
      <c r="A682" s="19" t="s">
        <v>4319</v>
      </c>
      <c r="B682" s="27">
        <v>44281</v>
      </c>
      <c r="C682" s="19" t="s">
        <v>4320</v>
      </c>
      <c r="D682" s="11" t="s">
        <v>6182</v>
      </c>
      <c r="E682" s="19">
        <v>6</v>
      </c>
      <c r="F682" s="19" t="s">
        <v>4321</v>
      </c>
      <c r="G682" s="19" t="s">
        <v>4322</v>
      </c>
      <c r="H682" s="11" t="s">
        <v>19</v>
      </c>
      <c r="I682" s="11" t="s">
        <v>6193</v>
      </c>
      <c r="J682" s="11" t="s">
        <v>6186</v>
      </c>
      <c r="K682" s="28">
        <v>2.5</v>
      </c>
      <c r="L682" s="29">
        <v>29.784999999999997</v>
      </c>
      <c r="M682" s="29">
        <v>178.70999999999998</v>
      </c>
      <c r="N682" s="11" t="s">
        <v>6216</v>
      </c>
      <c r="O682" s="11" t="s">
        <v>6222</v>
      </c>
      <c r="P682" s="11" t="s">
        <v>6190</v>
      </c>
    </row>
    <row r="683" spans="1:16" x14ac:dyDescent="0.35">
      <c r="A683" s="2" t="s">
        <v>4325</v>
      </c>
      <c r="B683" s="3">
        <v>44645</v>
      </c>
      <c r="C683" s="2" t="s">
        <v>4326</v>
      </c>
      <c r="D683" t="s">
        <v>6142</v>
      </c>
      <c r="E683" s="2">
        <v>1</v>
      </c>
      <c r="F683" s="2" t="s">
        <v>4327</v>
      </c>
      <c r="G683" s="2" t="s">
        <v>4328</v>
      </c>
      <c r="H683" t="s">
        <v>28</v>
      </c>
      <c r="I683" t="s">
        <v>6192</v>
      </c>
      <c r="J683" t="s">
        <v>6186</v>
      </c>
      <c r="K683" s="4">
        <v>2.5</v>
      </c>
      <c r="L683" s="5">
        <v>27.484999999999996</v>
      </c>
      <c r="M683" s="5">
        <v>27.484999999999996</v>
      </c>
      <c r="N683" t="s">
        <v>6219</v>
      </c>
      <c r="O683" t="s">
        <v>6222</v>
      </c>
      <c r="P683" t="s">
        <v>6191</v>
      </c>
    </row>
    <row r="684" spans="1:16" x14ac:dyDescent="0.35">
      <c r="A684" s="19" t="s">
        <v>4331</v>
      </c>
      <c r="B684" s="27">
        <v>44399</v>
      </c>
      <c r="C684" s="19" t="s">
        <v>4332</v>
      </c>
      <c r="D684" s="11" t="s">
        <v>6155</v>
      </c>
      <c r="E684" s="19">
        <v>5</v>
      </c>
      <c r="F684" s="19" t="s">
        <v>4333</v>
      </c>
      <c r="G684" s="19" t="s">
        <v>4334</v>
      </c>
      <c r="H684" s="11" t="s">
        <v>19</v>
      </c>
      <c r="I684" s="11" t="s">
        <v>6193</v>
      </c>
      <c r="J684" s="11" t="s">
        <v>6188</v>
      </c>
      <c r="K684" s="28">
        <v>1</v>
      </c>
      <c r="L684" s="29">
        <v>11.25</v>
      </c>
      <c r="M684" s="29">
        <v>56.25</v>
      </c>
      <c r="N684" s="11" t="s">
        <v>6216</v>
      </c>
      <c r="O684" s="11" t="s">
        <v>6221</v>
      </c>
      <c r="P684" s="11" t="s">
        <v>6191</v>
      </c>
    </row>
    <row r="685" spans="1:16" x14ac:dyDescent="0.35">
      <c r="A685" s="2" t="s">
        <v>4336</v>
      </c>
      <c r="B685" s="3">
        <v>44080</v>
      </c>
      <c r="C685" s="2" t="s">
        <v>4337</v>
      </c>
      <c r="D685" t="s">
        <v>6145</v>
      </c>
      <c r="E685" s="2">
        <v>2</v>
      </c>
      <c r="F685" s="2" t="s">
        <v>4338</v>
      </c>
      <c r="G685" s="2" t="s">
        <v>4339</v>
      </c>
      <c r="H685" t="s">
        <v>28</v>
      </c>
      <c r="I685" t="s">
        <v>6195</v>
      </c>
      <c r="J685" t="s">
        <v>6186</v>
      </c>
      <c r="K685" s="4">
        <v>0.2</v>
      </c>
      <c r="L685" s="5">
        <v>4.7549999999999999</v>
      </c>
      <c r="M685" s="5">
        <v>9.51</v>
      </c>
      <c r="N685" t="s">
        <v>6218</v>
      </c>
      <c r="O685" t="s">
        <v>6222</v>
      </c>
      <c r="P685" t="s">
        <v>6190</v>
      </c>
    </row>
    <row r="686" spans="1:16" x14ac:dyDescent="0.35">
      <c r="A686" s="19" t="s">
        <v>4342</v>
      </c>
      <c r="B686" s="27">
        <v>43827</v>
      </c>
      <c r="C686" s="19" t="s">
        <v>4343</v>
      </c>
      <c r="D686" s="11" t="s">
        <v>6156</v>
      </c>
      <c r="E686" s="19">
        <v>2</v>
      </c>
      <c r="F686" s="19" t="s">
        <v>4344</v>
      </c>
      <c r="G686" s="19" t="s">
        <v>4345</v>
      </c>
      <c r="H686" s="11" t="s">
        <v>19</v>
      </c>
      <c r="I686" s="11" t="s">
        <v>6194</v>
      </c>
      <c r="J686" s="11" t="s">
        <v>6188</v>
      </c>
      <c r="K686" s="28">
        <v>0.2</v>
      </c>
      <c r="L686" s="29">
        <v>4.125</v>
      </c>
      <c r="M686" s="29">
        <v>8.25</v>
      </c>
      <c r="N686" s="11" t="s">
        <v>6217</v>
      </c>
      <c r="O686" s="11" t="s">
        <v>6221</v>
      </c>
      <c r="P686" s="11" t="s">
        <v>6190</v>
      </c>
    </row>
    <row r="687" spans="1:16" x14ac:dyDescent="0.35">
      <c r="A687" s="2" t="s">
        <v>4348</v>
      </c>
      <c r="B687" s="3">
        <v>43941</v>
      </c>
      <c r="C687" s="2" t="s">
        <v>4349</v>
      </c>
      <c r="D687" t="s">
        <v>6169</v>
      </c>
      <c r="E687" s="2">
        <v>6</v>
      </c>
      <c r="F687" s="2" t="s">
        <v>4350</v>
      </c>
      <c r="G687" s="2" t="s">
        <v>4351</v>
      </c>
      <c r="H687" t="s">
        <v>19</v>
      </c>
      <c r="I687" t="s">
        <v>6195</v>
      </c>
      <c r="J687" t="s">
        <v>6187</v>
      </c>
      <c r="K687" s="4">
        <v>0.5</v>
      </c>
      <c r="L687" s="5">
        <v>7.77</v>
      </c>
      <c r="M687" s="5">
        <v>46.62</v>
      </c>
      <c r="N687" t="s">
        <v>6218</v>
      </c>
      <c r="O687" t="s">
        <v>6224</v>
      </c>
      <c r="P687" t="s">
        <v>6191</v>
      </c>
    </row>
    <row r="688" spans="1:16" x14ac:dyDescent="0.35">
      <c r="A688" s="19" t="s">
        <v>4354</v>
      </c>
      <c r="B688" s="27">
        <v>43517</v>
      </c>
      <c r="C688" s="19" t="s">
        <v>4355</v>
      </c>
      <c r="D688" s="11" t="s">
        <v>6179</v>
      </c>
      <c r="E688" s="19">
        <v>6</v>
      </c>
      <c r="F688" s="19" t="s">
        <v>4356</v>
      </c>
      <c r="G688" s="19" t="s">
        <v>6223</v>
      </c>
      <c r="H688" s="11" t="s">
        <v>19</v>
      </c>
      <c r="I688" s="11" t="s">
        <v>6192</v>
      </c>
      <c r="J688" s="11" t="s">
        <v>6186</v>
      </c>
      <c r="K688" s="28">
        <v>1</v>
      </c>
      <c r="L688" s="29">
        <v>11.95</v>
      </c>
      <c r="M688" s="29">
        <v>71.699999999999989</v>
      </c>
      <c r="N688" s="11" t="s">
        <v>6219</v>
      </c>
      <c r="O688" s="11" t="s">
        <v>6222</v>
      </c>
      <c r="P688" s="11" t="s">
        <v>6191</v>
      </c>
    </row>
    <row r="689" spans="1:16" x14ac:dyDescent="0.35">
      <c r="A689" s="2" t="s">
        <v>4359</v>
      </c>
      <c r="B689" s="3">
        <v>44637</v>
      </c>
      <c r="C689" s="2" t="s">
        <v>4360</v>
      </c>
      <c r="D689" t="s">
        <v>6164</v>
      </c>
      <c r="E689" s="2">
        <v>2</v>
      </c>
      <c r="F689" s="2" t="s">
        <v>4361</v>
      </c>
      <c r="G689" s="2" t="s">
        <v>4362</v>
      </c>
      <c r="H689" t="s">
        <v>19</v>
      </c>
      <c r="I689" t="s">
        <v>6195</v>
      </c>
      <c r="J689" t="s">
        <v>6186</v>
      </c>
      <c r="K689" s="4">
        <v>2.5</v>
      </c>
      <c r="L689" s="5">
        <v>36.454999999999998</v>
      </c>
      <c r="M689" s="5">
        <v>72.91</v>
      </c>
      <c r="N689" t="s">
        <v>6218</v>
      </c>
      <c r="O689" t="s">
        <v>6222</v>
      </c>
      <c r="P689" t="s">
        <v>6190</v>
      </c>
    </row>
    <row r="690" spans="1:16" x14ac:dyDescent="0.35">
      <c r="A690" s="19" t="s">
        <v>4365</v>
      </c>
      <c r="B690" s="27">
        <v>44330</v>
      </c>
      <c r="C690" s="19" t="s">
        <v>4366</v>
      </c>
      <c r="D690" s="11" t="s">
        <v>6163</v>
      </c>
      <c r="E690" s="19">
        <v>3</v>
      </c>
      <c r="F690" s="19" t="s">
        <v>4367</v>
      </c>
      <c r="G690" s="19" t="s">
        <v>4368</v>
      </c>
      <c r="H690" s="11" t="s">
        <v>19</v>
      </c>
      <c r="I690" s="11" t="s">
        <v>6192</v>
      </c>
      <c r="J690" s="11" t="s">
        <v>6187</v>
      </c>
      <c r="K690" s="28">
        <v>0.2</v>
      </c>
      <c r="L690" s="29">
        <v>2.6849999999999996</v>
      </c>
      <c r="M690" s="29">
        <v>8.0549999999999997</v>
      </c>
      <c r="N690" s="11" t="s">
        <v>6219</v>
      </c>
      <c r="O690" s="11" t="s">
        <v>6224</v>
      </c>
      <c r="P690" s="11" t="s">
        <v>6190</v>
      </c>
    </row>
    <row r="691" spans="1:16" x14ac:dyDescent="0.35">
      <c r="A691" s="2" t="s">
        <v>4371</v>
      </c>
      <c r="B691" s="3">
        <v>43471</v>
      </c>
      <c r="C691" s="2" t="s">
        <v>4372</v>
      </c>
      <c r="D691" t="s">
        <v>6139</v>
      </c>
      <c r="E691" s="2">
        <v>2</v>
      </c>
      <c r="F691" s="2" t="s">
        <v>4373</v>
      </c>
      <c r="G691" s="2" t="s">
        <v>4374</v>
      </c>
      <c r="H691" t="s">
        <v>19</v>
      </c>
      <c r="I691" t="s">
        <v>6194</v>
      </c>
      <c r="J691" t="s">
        <v>6188</v>
      </c>
      <c r="K691" s="4">
        <v>0.5</v>
      </c>
      <c r="L691" s="5">
        <v>8.25</v>
      </c>
      <c r="M691" s="5">
        <v>16.5</v>
      </c>
      <c r="N691" t="s">
        <v>6217</v>
      </c>
      <c r="O691" t="s">
        <v>6221</v>
      </c>
      <c r="P691" t="s">
        <v>6191</v>
      </c>
    </row>
    <row r="692" spans="1:16" x14ac:dyDescent="0.35">
      <c r="A692" s="19" t="s">
        <v>4377</v>
      </c>
      <c r="B692" s="27">
        <v>43579</v>
      </c>
      <c r="C692" s="19" t="s">
        <v>4378</v>
      </c>
      <c r="D692" s="11" t="s">
        <v>6140</v>
      </c>
      <c r="E692" s="19">
        <v>5</v>
      </c>
      <c r="F692" s="19" t="s">
        <v>4379</v>
      </c>
      <c r="G692" s="19" t="s">
        <v>4380</v>
      </c>
      <c r="H692" s="11" t="s">
        <v>318</v>
      </c>
      <c r="I692" s="11" t="s">
        <v>6193</v>
      </c>
      <c r="J692" s="11" t="s">
        <v>6186</v>
      </c>
      <c r="K692" s="28">
        <v>1</v>
      </c>
      <c r="L692" s="29">
        <v>12.95</v>
      </c>
      <c r="M692" s="29">
        <v>64.75</v>
      </c>
      <c r="N692" s="11" t="s">
        <v>6216</v>
      </c>
      <c r="O692" s="11" t="s">
        <v>6222</v>
      </c>
      <c r="P692" s="11" t="s">
        <v>6191</v>
      </c>
    </row>
    <row r="693" spans="1:16" x14ac:dyDescent="0.35">
      <c r="A693" s="2" t="s">
        <v>4383</v>
      </c>
      <c r="B693" s="3">
        <v>44346</v>
      </c>
      <c r="C693" s="2" t="s">
        <v>4384</v>
      </c>
      <c r="D693" t="s">
        <v>6157</v>
      </c>
      <c r="E693" s="2">
        <v>5</v>
      </c>
      <c r="F693" s="2" t="s">
        <v>4385</v>
      </c>
      <c r="G693" s="2" t="s">
        <v>4386</v>
      </c>
      <c r="H693" t="s">
        <v>19</v>
      </c>
      <c r="I693" t="s">
        <v>6193</v>
      </c>
      <c r="J693" t="s">
        <v>6188</v>
      </c>
      <c r="K693" s="4">
        <v>0.5</v>
      </c>
      <c r="L693" s="5">
        <v>6.75</v>
      </c>
      <c r="M693" s="5">
        <v>33.75</v>
      </c>
      <c r="N693" t="s">
        <v>6216</v>
      </c>
      <c r="O693" t="s">
        <v>6221</v>
      </c>
      <c r="P693" t="s">
        <v>6191</v>
      </c>
    </row>
    <row r="694" spans="1:16" x14ac:dyDescent="0.35">
      <c r="A694" s="19" t="s">
        <v>4389</v>
      </c>
      <c r="B694" s="27">
        <v>44754</v>
      </c>
      <c r="C694" s="19" t="s">
        <v>4390</v>
      </c>
      <c r="D694" s="11" t="s">
        <v>6165</v>
      </c>
      <c r="E694" s="19">
        <v>6</v>
      </c>
      <c r="F694" s="19" t="s">
        <v>4391</v>
      </c>
      <c r="G694" s="19" t="s">
        <v>6223</v>
      </c>
      <c r="H694" s="11" t="s">
        <v>19</v>
      </c>
      <c r="I694" s="11" t="s">
        <v>6195</v>
      </c>
      <c r="J694" s="11" t="s">
        <v>6187</v>
      </c>
      <c r="K694" s="28">
        <v>2.5</v>
      </c>
      <c r="L694" s="29">
        <v>29.784999999999997</v>
      </c>
      <c r="M694" s="29">
        <v>178.70999999999998</v>
      </c>
      <c r="N694" s="11" t="s">
        <v>6218</v>
      </c>
      <c r="O694" s="11" t="s">
        <v>6224</v>
      </c>
      <c r="P694" s="11" t="s">
        <v>6191</v>
      </c>
    </row>
    <row r="695" spans="1:16" x14ac:dyDescent="0.35">
      <c r="A695" s="2" t="s">
        <v>4393</v>
      </c>
      <c r="B695" s="3">
        <v>44227</v>
      </c>
      <c r="C695" s="2" t="s">
        <v>4434</v>
      </c>
      <c r="D695" t="s">
        <v>6155</v>
      </c>
      <c r="E695" s="2">
        <v>2</v>
      </c>
      <c r="F695" s="2" t="s">
        <v>4435</v>
      </c>
      <c r="G695" s="2" t="s">
        <v>4436</v>
      </c>
      <c r="H695" t="s">
        <v>318</v>
      </c>
      <c r="I695" t="s">
        <v>6193</v>
      </c>
      <c r="J695" t="s">
        <v>6188</v>
      </c>
      <c r="K695" s="4">
        <v>1</v>
      </c>
      <c r="L695" s="5">
        <v>11.25</v>
      </c>
      <c r="M695" s="5">
        <v>22.5</v>
      </c>
      <c r="N695" t="s">
        <v>6216</v>
      </c>
      <c r="O695" t="s">
        <v>6221</v>
      </c>
      <c r="P695" t="s">
        <v>6191</v>
      </c>
    </row>
    <row r="696" spans="1:16" x14ac:dyDescent="0.35">
      <c r="A696" s="19" t="s">
        <v>4399</v>
      </c>
      <c r="B696" s="27">
        <v>43720</v>
      </c>
      <c r="C696" s="19" t="s">
        <v>4400</v>
      </c>
      <c r="D696" s="11" t="s">
        <v>6143</v>
      </c>
      <c r="E696" s="19">
        <v>1</v>
      </c>
      <c r="F696" s="19" t="s">
        <v>4401</v>
      </c>
      <c r="G696" s="19" t="s">
        <v>4402</v>
      </c>
      <c r="H696" s="11" t="s">
        <v>19</v>
      </c>
      <c r="I696" s="11" t="s">
        <v>6195</v>
      </c>
      <c r="J696" s="11" t="s">
        <v>6187</v>
      </c>
      <c r="K696" s="28">
        <v>1</v>
      </c>
      <c r="L696" s="29">
        <v>12.95</v>
      </c>
      <c r="M696" s="29">
        <v>12.95</v>
      </c>
      <c r="N696" s="11" t="s">
        <v>6218</v>
      </c>
      <c r="O696" s="11" t="s">
        <v>6224</v>
      </c>
      <c r="P696" s="11" t="s">
        <v>6191</v>
      </c>
    </row>
    <row r="697" spans="1:16" x14ac:dyDescent="0.35">
      <c r="A697" s="2" t="s">
        <v>4405</v>
      </c>
      <c r="B697" s="3">
        <v>44012</v>
      </c>
      <c r="C697" s="2" t="s">
        <v>4406</v>
      </c>
      <c r="D697" t="s">
        <v>6175</v>
      </c>
      <c r="E697" s="2">
        <v>2</v>
      </c>
      <c r="F697" s="2" t="s">
        <v>4407</v>
      </c>
      <c r="G697" s="2" t="s">
        <v>4408</v>
      </c>
      <c r="H697" t="s">
        <v>19</v>
      </c>
      <c r="I697" t="s">
        <v>6193</v>
      </c>
      <c r="J697" t="s">
        <v>6188</v>
      </c>
      <c r="K697" s="4">
        <v>2.5</v>
      </c>
      <c r="L697" s="5">
        <v>25.874999999999996</v>
      </c>
      <c r="M697" s="5">
        <v>51.749999999999993</v>
      </c>
      <c r="N697" t="s">
        <v>6216</v>
      </c>
      <c r="O697" t="s">
        <v>6221</v>
      </c>
      <c r="P697" t="s">
        <v>6190</v>
      </c>
    </row>
    <row r="698" spans="1:16" x14ac:dyDescent="0.35">
      <c r="A698" s="19" t="s">
        <v>4411</v>
      </c>
      <c r="B698" s="27">
        <v>43915</v>
      </c>
      <c r="C698" s="19" t="s">
        <v>4412</v>
      </c>
      <c r="D698" s="11" t="s">
        <v>6144</v>
      </c>
      <c r="E698" s="19">
        <v>5</v>
      </c>
      <c r="F698" s="19" t="s">
        <v>4413</v>
      </c>
      <c r="G698" s="19" t="s">
        <v>4414</v>
      </c>
      <c r="H698" s="11" t="s">
        <v>19</v>
      </c>
      <c r="I698" s="11" t="s">
        <v>6194</v>
      </c>
      <c r="J698" s="11" t="s">
        <v>6187</v>
      </c>
      <c r="K698" s="28">
        <v>0.5</v>
      </c>
      <c r="L698" s="29">
        <v>7.29</v>
      </c>
      <c r="M698" s="29">
        <v>36.450000000000003</v>
      </c>
      <c r="N698" s="11" t="s">
        <v>6217</v>
      </c>
      <c r="O698" s="11" t="s">
        <v>6224</v>
      </c>
      <c r="P698" s="11" t="s">
        <v>6191</v>
      </c>
    </row>
    <row r="699" spans="1:16" x14ac:dyDescent="0.35">
      <c r="A699" s="2" t="s">
        <v>4417</v>
      </c>
      <c r="B699" s="3">
        <v>44300</v>
      </c>
      <c r="C699" s="2" t="s">
        <v>4418</v>
      </c>
      <c r="D699" t="s">
        <v>6164</v>
      </c>
      <c r="E699" s="2">
        <v>5</v>
      </c>
      <c r="F699" s="2" t="s">
        <v>4419</v>
      </c>
      <c r="G699" s="2" t="s">
        <v>4420</v>
      </c>
      <c r="H699" t="s">
        <v>19</v>
      </c>
      <c r="I699" t="s">
        <v>6195</v>
      </c>
      <c r="J699" t="s">
        <v>6186</v>
      </c>
      <c r="K699" s="4">
        <v>2.5</v>
      </c>
      <c r="L699" s="5">
        <v>36.454999999999998</v>
      </c>
      <c r="M699" s="5">
        <v>182.27499999999998</v>
      </c>
      <c r="N699" t="s">
        <v>6218</v>
      </c>
      <c r="O699" t="s">
        <v>6222</v>
      </c>
      <c r="P699" t="s">
        <v>6190</v>
      </c>
    </row>
    <row r="700" spans="1:16" x14ac:dyDescent="0.35">
      <c r="A700" s="19" t="s">
        <v>4423</v>
      </c>
      <c r="B700" s="27">
        <v>43693</v>
      </c>
      <c r="C700" s="19" t="s">
        <v>4424</v>
      </c>
      <c r="D700" s="11" t="s">
        <v>6169</v>
      </c>
      <c r="E700" s="19">
        <v>4</v>
      </c>
      <c r="F700" s="19" t="s">
        <v>4425</v>
      </c>
      <c r="G700" s="19" t="s">
        <v>4426</v>
      </c>
      <c r="H700" s="11" t="s">
        <v>19</v>
      </c>
      <c r="I700" s="11" t="s">
        <v>6195</v>
      </c>
      <c r="J700" s="11" t="s">
        <v>6187</v>
      </c>
      <c r="K700" s="28">
        <v>0.5</v>
      </c>
      <c r="L700" s="29">
        <v>7.77</v>
      </c>
      <c r="M700" s="29">
        <v>31.08</v>
      </c>
      <c r="N700" s="11" t="s">
        <v>6218</v>
      </c>
      <c r="O700" s="11" t="s">
        <v>6224</v>
      </c>
      <c r="P700" s="11" t="s">
        <v>6191</v>
      </c>
    </row>
    <row r="701" spans="1:16" x14ac:dyDescent="0.35">
      <c r="A701" s="2" t="s">
        <v>4429</v>
      </c>
      <c r="B701" s="3">
        <v>44547</v>
      </c>
      <c r="C701" s="2" t="s">
        <v>4430</v>
      </c>
      <c r="D701" t="s">
        <v>6157</v>
      </c>
      <c r="E701" s="2">
        <v>3</v>
      </c>
      <c r="F701" s="2" t="s">
        <v>4431</v>
      </c>
      <c r="G701" s="2" t="s">
        <v>6223</v>
      </c>
      <c r="H701" t="s">
        <v>318</v>
      </c>
      <c r="I701" t="s">
        <v>6193</v>
      </c>
      <c r="J701" t="s">
        <v>6188</v>
      </c>
      <c r="K701" s="4">
        <v>0.5</v>
      </c>
      <c r="L701" s="5">
        <v>6.75</v>
      </c>
      <c r="M701" s="5">
        <v>20.25</v>
      </c>
      <c r="N701" t="s">
        <v>6216</v>
      </c>
      <c r="O701" t="s">
        <v>6221</v>
      </c>
      <c r="P701" t="s">
        <v>6191</v>
      </c>
    </row>
    <row r="702" spans="1:16" x14ac:dyDescent="0.35">
      <c r="A702" s="19" t="s">
        <v>4433</v>
      </c>
      <c r="B702" s="27">
        <v>43830</v>
      </c>
      <c r="C702" s="19" t="s">
        <v>4434</v>
      </c>
      <c r="D702" s="11" t="s">
        <v>6143</v>
      </c>
      <c r="E702" s="19">
        <v>2</v>
      </c>
      <c r="F702" s="19" t="s">
        <v>4435</v>
      </c>
      <c r="G702" s="19" t="s">
        <v>4436</v>
      </c>
      <c r="H702" s="11" t="s">
        <v>318</v>
      </c>
      <c r="I702" s="11" t="s">
        <v>6195</v>
      </c>
      <c r="J702" s="11" t="s">
        <v>6187</v>
      </c>
      <c r="K702" s="28">
        <v>1</v>
      </c>
      <c r="L702" s="29">
        <v>12.95</v>
      </c>
      <c r="M702" s="29">
        <v>25.9</v>
      </c>
      <c r="N702" s="11" t="s">
        <v>6218</v>
      </c>
      <c r="O702" s="11" t="s">
        <v>6224</v>
      </c>
      <c r="P702" s="11" t="s">
        <v>6191</v>
      </c>
    </row>
    <row r="703" spans="1:16" x14ac:dyDescent="0.35">
      <c r="A703" s="2" t="s">
        <v>4439</v>
      </c>
      <c r="B703" s="3">
        <v>44298</v>
      </c>
      <c r="C703" s="2" t="s">
        <v>4440</v>
      </c>
      <c r="D703" t="s">
        <v>6158</v>
      </c>
      <c r="E703" s="2">
        <v>4</v>
      </c>
      <c r="F703" s="2" t="s">
        <v>4441</v>
      </c>
      <c r="G703" s="2" t="s">
        <v>4442</v>
      </c>
      <c r="H703" t="s">
        <v>19</v>
      </c>
      <c r="I703" t="s">
        <v>6193</v>
      </c>
      <c r="J703" t="s">
        <v>6187</v>
      </c>
      <c r="K703" s="4">
        <v>0.5</v>
      </c>
      <c r="L703" s="5">
        <v>5.97</v>
      </c>
      <c r="M703" s="5">
        <v>23.88</v>
      </c>
      <c r="N703" t="s">
        <v>6216</v>
      </c>
      <c r="O703" t="s">
        <v>6224</v>
      </c>
      <c r="P703" t="s">
        <v>6190</v>
      </c>
    </row>
    <row r="704" spans="1:16" x14ac:dyDescent="0.35">
      <c r="A704" s="19" t="s">
        <v>4445</v>
      </c>
      <c r="B704" s="27">
        <v>43736</v>
      </c>
      <c r="C704" s="19" t="s">
        <v>4446</v>
      </c>
      <c r="D704" s="11" t="s">
        <v>6161</v>
      </c>
      <c r="E704" s="19">
        <v>2</v>
      </c>
      <c r="F704" s="19" t="s">
        <v>4447</v>
      </c>
      <c r="G704" s="19" t="s">
        <v>4448</v>
      </c>
      <c r="H704" s="11" t="s">
        <v>19</v>
      </c>
      <c r="I704" s="11" t="s">
        <v>6195</v>
      </c>
      <c r="J704" s="11" t="s">
        <v>6186</v>
      </c>
      <c r="K704" s="28">
        <v>0.5</v>
      </c>
      <c r="L704" s="29">
        <v>9.51</v>
      </c>
      <c r="M704" s="29">
        <v>19.02</v>
      </c>
      <c r="N704" s="11" t="s">
        <v>6218</v>
      </c>
      <c r="O704" s="11" t="s">
        <v>6222</v>
      </c>
      <c r="P704" s="11" t="s">
        <v>6191</v>
      </c>
    </row>
    <row r="705" spans="1:16" x14ac:dyDescent="0.35">
      <c r="A705" s="2" t="s">
        <v>4450</v>
      </c>
      <c r="B705" s="3">
        <v>44727</v>
      </c>
      <c r="C705" s="2" t="s">
        <v>4451</v>
      </c>
      <c r="D705" t="s">
        <v>6158</v>
      </c>
      <c r="E705" s="2">
        <v>5</v>
      </c>
      <c r="F705" s="2" t="s">
        <v>4452</v>
      </c>
      <c r="G705" s="2" t="s">
        <v>4453</v>
      </c>
      <c r="H705" t="s">
        <v>318</v>
      </c>
      <c r="I705" t="s">
        <v>6193</v>
      </c>
      <c r="J705" t="s">
        <v>6187</v>
      </c>
      <c r="K705" s="4">
        <v>0.5</v>
      </c>
      <c r="L705" s="5">
        <v>5.97</v>
      </c>
      <c r="M705" s="5">
        <v>29.849999999999998</v>
      </c>
      <c r="N705" t="s">
        <v>6216</v>
      </c>
      <c r="O705" t="s">
        <v>6224</v>
      </c>
      <c r="P705" t="s">
        <v>6190</v>
      </c>
    </row>
    <row r="706" spans="1:16" x14ac:dyDescent="0.35">
      <c r="A706" s="19" t="s">
        <v>4456</v>
      </c>
      <c r="B706" s="27">
        <v>43661</v>
      </c>
      <c r="C706" s="19" t="s">
        <v>4457</v>
      </c>
      <c r="D706" s="11" t="s">
        <v>6180</v>
      </c>
      <c r="E706" s="19">
        <v>1</v>
      </c>
      <c r="F706" s="19" t="s">
        <v>4458</v>
      </c>
      <c r="G706" s="19" t="s">
        <v>4459</v>
      </c>
      <c r="H706" s="11" t="s">
        <v>19</v>
      </c>
      <c r="I706" s="11" t="s">
        <v>6193</v>
      </c>
      <c r="J706" s="11" t="s">
        <v>6186</v>
      </c>
      <c r="K706" s="28">
        <v>0.5</v>
      </c>
      <c r="L706" s="29">
        <v>7.77</v>
      </c>
      <c r="M706" s="29">
        <v>7.77</v>
      </c>
      <c r="N706" s="11" t="s">
        <v>6216</v>
      </c>
      <c r="O706" s="11" t="s">
        <v>6222</v>
      </c>
      <c r="P706" s="11" t="s">
        <v>6190</v>
      </c>
    </row>
    <row r="707" spans="1:16" x14ac:dyDescent="0.35">
      <c r="A707" s="2" t="s">
        <v>4461</v>
      </c>
      <c r="B707" s="3">
        <v>43506</v>
      </c>
      <c r="C707" s="2" t="s">
        <v>4462</v>
      </c>
      <c r="D707" t="s">
        <v>6165</v>
      </c>
      <c r="E707" s="2">
        <v>4</v>
      </c>
      <c r="F707" s="2" t="s">
        <v>4463</v>
      </c>
      <c r="G707" s="2" t="s">
        <v>6223</v>
      </c>
      <c r="H707" t="s">
        <v>318</v>
      </c>
      <c r="I707" t="s">
        <v>6195</v>
      </c>
      <c r="J707" t="s">
        <v>6187</v>
      </c>
      <c r="K707" s="4">
        <v>2.5</v>
      </c>
      <c r="L707" s="5">
        <v>29.784999999999997</v>
      </c>
      <c r="M707" s="5">
        <v>119.13999999999999</v>
      </c>
      <c r="N707" t="s">
        <v>6218</v>
      </c>
      <c r="O707" t="s">
        <v>6224</v>
      </c>
      <c r="P707" t="s">
        <v>6190</v>
      </c>
    </row>
    <row r="708" spans="1:16" x14ac:dyDescent="0.35">
      <c r="A708" s="19" t="s">
        <v>4466</v>
      </c>
      <c r="B708" s="27">
        <v>44716</v>
      </c>
      <c r="C708" s="19" t="s">
        <v>4467</v>
      </c>
      <c r="D708" s="11" t="s">
        <v>6153</v>
      </c>
      <c r="E708" s="19">
        <v>6</v>
      </c>
      <c r="F708" s="19" t="s">
        <v>4468</v>
      </c>
      <c r="G708" s="19" t="s">
        <v>6223</v>
      </c>
      <c r="H708" s="11" t="s">
        <v>19</v>
      </c>
      <c r="I708" s="11" t="s">
        <v>6194</v>
      </c>
      <c r="J708" s="11" t="s">
        <v>6187</v>
      </c>
      <c r="K708" s="28">
        <v>0.2</v>
      </c>
      <c r="L708" s="29">
        <v>3.645</v>
      </c>
      <c r="M708" s="29">
        <v>21.87</v>
      </c>
      <c r="N708" s="11" t="s">
        <v>6217</v>
      </c>
      <c r="O708" s="11" t="s">
        <v>6224</v>
      </c>
      <c r="P708" s="11" t="s">
        <v>6190</v>
      </c>
    </row>
    <row r="709" spans="1:16" x14ac:dyDescent="0.35">
      <c r="A709" s="2" t="s">
        <v>4471</v>
      </c>
      <c r="B709" s="3">
        <v>44114</v>
      </c>
      <c r="C709" s="2" t="s">
        <v>4472</v>
      </c>
      <c r="D709" t="s">
        <v>6176</v>
      </c>
      <c r="E709" s="2">
        <v>2</v>
      </c>
      <c r="F709" s="2" t="s">
        <v>4473</v>
      </c>
      <c r="G709" s="2" t="s">
        <v>4474</v>
      </c>
      <c r="H709" t="s">
        <v>19</v>
      </c>
      <c r="I709" t="s">
        <v>6194</v>
      </c>
      <c r="J709" t="s">
        <v>6186</v>
      </c>
      <c r="K709" s="4">
        <v>0.5</v>
      </c>
      <c r="L709" s="5">
        <v>8.91</v>
      </c>
      <c r="M709" s="5">
        <v>17.82</v>
      </c>
      <c r="N709" t="s">
        <v>6217</v>
      </c>
      <c r="O709" t="s">
        <v>6222</v>
      </c>
      <c r="P709" t="s">
        <v>6191</v>
      </c>
    </row>
    <row r="710" spans="1:16" x14ac:dyDescent="0.35">
      <c r="A710" s="19" t="s">
        <v>4477</v>
      </c>
      <c r="B710" s="27">
        <v>44353</v>
      </c>
      <c r="C710" s="19" t="s">
        <v>4478</v>
      </c>
      <c r="D710" s="11" t="s">
        <v>6156</v>
      </c>
      <c r="E710" s="19">
        <v>3</v>
      </c>
      <c r="F710" s="19" t="s">
        <v>4479</v>
      </c>
      <c r="G710" s="19" t="s">
        <v>4480</v>
      </c>
      <c r="H710" s="11" t="s">
        <v>19</v>
      </c>
      <c r="I710" s="11" t="s">
        <v>6194</v>
      </c>
      <c r="J710" s="11" t="s">
        <v>6188</v>
      </c>
      <c r="K710" s="28">
        <v>0.2</v>
      </c>
      <c r="L710" s="29">
        <v>4.125</v>
      </c>
      <c r="M710" s="29">
        <v>12.375</v>
      </c>
      <c r="N710" s="11" t="s">
        <v>6217</v>
      </c>
      <c r="O710" s="11" t="s">
        <v>6221</v>
      </c>
      <c r="P710" s="11" t="s">
        <v>6191</v>
      </c>
    </row>
    <row r="711" spans="1:16" x14ac:dyDescent="0.35">
      <c r="A711" s="2" t="s">
        <v>4483</v>
      </c>
      <c r="B711" s="3">
        <v>43540</v>
      </c>
      <c r="C711" s="2" t="s">
        <v>4484</v>
      </c>
      <c r="D711" t="s">
        <v>6143</v>
      </c>
      <c r="E711" s="2">
        <v>2</v>
      </c>
      <c r="F711" s="2" t="s">
        <v>4485</v>
      </c>
      <c r="G711" s="2" t="s">
        <v>6223</v>
      </c>
      <c r="H711" t="s">
        <v>318</v>
      </c>
      <c r="I711" t="s">
        <v>6195</v>
      </c>
      <c r="J711" t="s">
        <v>6187</v>
      </c>
      <c r="K711" s="4">
        <v>1</v>
      </c>
      <c r="L711" s="5">
        <v>12.95</v>
      </c>
      <c r="M711" s="5">
        <v>25.9</v>
      </c>
      <c r="N711" t="s">
        <v>6218</v>
      </c>
      <c r="O711" t="s">
        <v>6224</v>
      </c>
      <c r="P711" t="s">
        <v>6191</v>
      </c>
    </row>
    <row r="712" spans="1:16" x14ac:dyDescent="0.35">
      <c r="A712" s="19" t="s">
        <v>4488</v>
      </c>
      <c r="B712" s="27">
        <v>43804</v>
      </c>
      <c r="C712" s="19" t="s">
        <v>4489</v>
      </c>
      <c r="D712" s="11" t="s">
        <v>6157</v>
      </c>
      <c r="E712" s="19">
        <v>2</v>
      </c>
      <c r="F712" s="19" t="s">
        <v>4490</v>
      </c>
      <c r="G712" s="19" t="s">
        <v>4491</v>
      </c>
      <c r="H712" s="11" t="s">
        <v>19</v>
      </c>
      <c r="I712" s="11" t="s">
        <v>6193</v>
      </c>
      <c r="J712" s="11" t="s">
        <v>6188</v>
      </c>
      <c r="K712" s="28">
        <v>0.5</v>
      </c>
      <c r="L712" s="29">
        <v>6.75</v>
      </c>
      <c r="M712" s="29">
        <v>13.5</v>
      </c>
      <c r="N712" s="11" t="s">
        <v>6216</v>
      </c>
      <c r="O712" s="11" t="s">
        <v>6221</v>
      </c>
      <c r="P712" s="11" t="s">
        <v>6190</v>
      </c>
    </row>
    <row r="713" spans="1:16" x14ac:dyDescent="0.35">
      <c r="A713" s="2" t="s">
        <v>4494</v>
      </c>
      <c r="B713" s="3">
        <v>43485</v>
      </c>
      <c r="C713" s="2" t="s">
        <v>4495</v>
      </c>
      <c r="D713" t="s">
        <v>6176</v>
      </c>
      <c r="E713" s="2">
        <v>2</v>
      </c>
      <c r="F713" s="2" t="s">
        <v>4496</v>
      </c>
      <c r="G713" s="2" t="s">
        <v>6223</v>
      </c>
      <c r="H713" t="s">
        <v>19</v>
      </c>
      <c r="I713" t="s">
        <v>6194</v>
      </c>
      <c r="J713" t="s">
        <v>6186</v>
      </c>
      <c r="K713" s="4">
        <v>0.5</v>
      </c>
      <c r="L713" s="5">
        <v>8.91</v>
      </c>
      <c r="M713" s="5">
        <v>17.82</v>
      </c>
      <c r="N713" t="s">
        <v>6217</v>
      </c>
      <c r="O713" t="s">
        <v>6222</v>
      </c>
      <c r="P713" t="s">
        <v>6190</v>
      </c>
    </row>
    <row r="714" spans="1:16" x14ac:dyDescent="0.35">
      <c r="A714" s="19" t="s">
        <v>4499</v>
      </c>
      <c r="B714" s="27">
        <v>44655</v>
      </c>
      <c r="C714" s="19" t="s">
        <v>4500</v>
      </c>
      <c r="D714" s="11" t="s">
        <v>6139</v>
      </c>
      <c r="E714" s="19">
        <v>3</v>
      </c>
      <c r="F714" s="19" t="s">
        <v>4501</v>
      </c>
      <c r="G714" s="19" t="s">
        <v>4502</v>
      </c>
      <c r="H714" s="11" t="s">
        <v>19</v>
      </c>
      <c r="I714" s="11" t="s">
        <v>6194</v>
      </c>
      <c r="J714" s="11" t="s">
        <v>6188</v>
      </c>
      <c r="K714" s="28">
        <v>0.5</v>
      </c>
      <c r="L714" s="29">
        <v>8.25</v>
      </c>
      <c r="M714" s="29">
        <v>24.75</v>
      </c>
      <c r="N714" s="11" t="s">
        <v>6217</v>
      </c>
      <c r="O714" s="11" t="s">
        <v>6221</v>
      </c>
      <c r="P714" s="11" t="s">
        <v>6191</v>
      </c>
    </row>
    <row r="715" spans="1:16" x14ac:dyDescent="0.35">
      <c r="A715" s="2" t="s">
        <v>4505</v>
      </c>
      <c r="B715" s="3">
        <v>44600</v>
      </c>
      <c r="C715" s="2" t="s">
        <v>4506</v>
      </c>
      <c r="D715" t="s">
        <v>6174</v>
      </c>
      <c r="E715" s="2">
        <v>6</v>
      </c>
      <c r="F715" s="2" t="s">
        <v>4507</v>
      </c>
      <c r="G715" s="2" t="s">
        <v>4508</v>
      </c>
      <c r="H715" t="s">
        <v>19</v>
      </c>
      <c r="I715" t="s">
        <v>6192</v>
      </c>
      <c r="J715" t="s">
        <v>6188</v>
      </c>
      <c r="K715" s="4">
        <v>0.2</v>
      </c>
      <c r="L715" s="5">
        <v>2.9849999999999999</v>
      </c>
      <c r="M715" s="5">
        <v>17.91</v>
      </c>
      <c r="N715" t="s">
        <v>6219</v>
      </c>
      <c r="O715" t="s">
        <v>6221</v>
      </c>
      <c r="P715" t="s">
        <v>6191</v>
      </c>
    </row>
    <row r="716" spans="1:16" x14ac:dyDescent="0.35">
      <c r="A716" s="19" t="s">
        <v>4512</v>
      </c>
      <c r="B716" s="27">
        <v>43646</v>
      </c>
      <c r="C716" s="19" t="s">
        <v>4513</v>
      </c>
      <c r="D716" s="11" t="s">
        <v>6139</v>
      </c>
      <c r="E716" s="19">
        <v>2</v>
      </c>
      <c r="F716" s="19" t="s">
        <v>4514</v>
      </c>
      <c r="G716" s="19" t="s">
        <v>6223</v>
      </c>
      <c r="H716" s="11" t="s">
        <v>28</v>
      </c>
      <c r="I716" s="11" t="s">
        <v>6194</v>
      </c>
      <c r="J716" s="11" t="s">
        <v>6188</v>
      </c>
      <c r="K716" s="28">
        <v>0.5</v>
      </c>
      <c r="L716" s="29">
        <v>8.25</v>
      </c>
      <c r="M716" s="29">
        <v>16.5</v>
      </c>
      <c r="N716" s="11" t="s">
        <v>6217</v>
      </c>
      <c r="O716" s="11" t="s">
        <v>6221</v>
      </c>
      <c r="P716" s="11" t="s">
        <v>6191</v>
      </c>
    </row>
    <row r="717" spans="1:16" x14ac:dyDescent="0.35">
      <c r="A717" s="2" t="s">
        <v>4516</v>
      </c>
      <c r="B717" s="3">
        <v>43960</v>
      </c>
      <c r="C717" s="2" t="s">
        <v>4517</v>
      </c>
      <c r="D717" t="s">
        <v>6174</v>
      </c>
      <c r="E717" s="2">
        <v>1</v>
      </c>
      <c r="F717" s="2" t="s">
        <v>4518</v>
      </c>
      <c r="G717" s="2" t="s">
        <v>4519</v>
      </c>
      <c r="H717" t="s">
        <v>19</v>
      </c>
      <c r="I717" t="s">
        <v>6192</v>
      </c>
      <c r="J717" t="s">
        <v>6188</v>
      </c>
      <c r="K717" s="4">
        <v>0.2</v>
      </c>
      <c r="L717" s="5">
        <v>2.9849999999999999</v>
      </c>
      <c r="M717" s="5">
        <v>2.9849999999999999</v>
      </c>
      <c r="N717" t="s">
        <v>6219</v>
      </c>
      <c r="O717" t="s">
        <v>6221</v>
      </c>
      <c r="P717" t="s">
        <v>6191</v>
      </c>
    </row>
    <row r="718" spans="1:16" x14ac:dyDescent="0.35">
      <c r="A718" s="19" t="s">
        <v>4522</v>
      </c>
      <c r="B718" s="27">
        <v>44358</v>
      </c>
      <c r="C718" s="19" t="s">
        <v>4523</v>
      </c>
      <c r="D718" s="11" t="s">
        <v>6153</v>
      </c>
      <c r="E718" s="19">
        <v>4</v>
      </c>
      <c r="F718" s="19" t="s">
        <v>4524</v>
      </c>
      <c r="G718" s="19" t="s">
        <v>4525</v>
      </c>
      <c r="H718" s="11" t="s">
        <v>318</v>
      </c>
      <c r="I718" s="11" t="s">
        <v>6194</v>
      </c>
      <c r="J718" s="11" t="s">
        <v>6187</v>
      </c>
      <c r="K718" s="28">
        <v>0.2</v>
      </c>
      <c r="L718" s="29">
        <v>3.645</v>
      </c>
      <c r="M718" s="29">
        <v>14.58</v>
      </c>
      <c r="N718" s="11" t="s">
        <v>6217</v>
      </c>
      <c r="O718" s="11" t="s">
        <v>6224</v>
      </c>
      <c r="P718" s="11" t="s">
        <v>6190</v>
      </c>
    </row>
    <row r="719" spans="1:16" x14ac:dyDescent="0.35">
      <c r="A719" s="2" t="s">
        <v>4528</v>
      </c>
      <c r="B719" s="3">
        <v>44504</v>
      </c>
      <c r="C719" s="2" t="s">
        <v>4529</v>
      </c>
      <c r="D719" t="s">
        <v>6171</v>
      </c>
      <c r="E719" s="2">
        <v>6</v>
      </c>
      <c r="F719" s="2" t="s">
        <v>4530</v>
      </c>
      <c r="G719" s="2" t="s">
        <v>4531</v>
      </c>
      <c r="H719" t="s">
        <v>19</v>
      </c>
      <c r="I719" t="s">
        <v>6194</v>
      </c>
      <c r="J719" t="s">
        <v>6186</v>
      </c>
      <c r="K719" s="4">
        <v>1</v>
      </c>
      <c r="L719" s="5">
        <v>14.85</v>
      </c>
      <c r="M719" s="5">
        <v>89.1</v>
      </c>
      <c r="N719" t="s">
        <v>6217</v>
      </c>
      <c r="O719" t="s">
        <v>6222</v>
      </c>
      <c r="P719" t="s">
        <v>6191</v>
      </c>
    </row>
    <row r="720" spans="1:16" x14ac:dyDescent="0.35">
      <c r="A720" s="19" t="s">
        <v>4533</v>
      </c>
      <c r="B720" s="27">
        <v>44612</v>
      </c>
      <c r="C720" s="19" t="s">
        <v>4434</v>
      </c>
      <c r="D720" s="11" t="s">
        <v>6179</v>
      </c>
      <c r="E720" s="19">
        <v>3</v>
      </c>
      <c r="F720" s="19" t="s">
        <v>4435</v>
      </c>
      <c r="G720" s="19" t="s">
        <v>4436</v>
      </c>
      <c r="H720" s="11" t="s">
        <v>318</v>
      </c>
      <c r="I720" s="11" t="s">
        <v>6192</v>
      </c>
      <c r="J720" s="11" t="s">
        <v>6186</v>
      </c>
      <c r="K720" s="28">
        <v>1</v>
      </c>
      <c r="L720" s="29">
        <v>11.95</v>
      </c>
      <c r="M720" s="29">
        <v>35.849999999999994</v>
      </c>
      <c r="N720" s="11" t="s">
        <v>6219</v>
      </c>
      <c r="O720" s="11" t="s">
        <v>6222</v>
      </c>
      <c r="P720" s="11" t="s">
        <v>6191</v>
      </c>
    </row>
    <row r="721" spans="1:16" x14ac:dyDescent="0.35">
      <c r="A721" s="2" t="s">
        <v>4539</v>
      </c>
      <c r="B721" s="3">
        <v>43649</v>
      </c>
      <c r="C721" s="2" t="s">
        <v>4540</v>
      </c>
      <c r="D721" t="s">
        <v>6168</v>
      </c>
      <c r="E721" s="2">
        <v>3</v>
      </c>
      <c r="F721" s="2" t="s">
        <v>4541</v>
      </c>
      <c r="G721" s="2" t="s">
        <v>4542</v>
      </c>
      <c r="H721" t="s">
        <v>19</v>
      </c>
      <c r="I721" t="s">
        <v>6193</v>
      </c>
      <c r="J721" t="s">
        <v>6187</v>
      </c>
      <c r="K721" s="4">
        <v>2.5</v>
      </c>
      <c r="L721" s="5">
        <v>22.884999999999998</v>
      </c>
      <c r="M721" s="5">
        <v>68.655000000000001</v>
      </c>
      <c r="N721" t="s">
        <v>6216</v>
      </c>
      <c r="O721" t="s">
        <v>6224</v>
      </c>
      <c r="P721" t="s">
        <v>6191</v>
      </c>
    </row>
    <row r="722" spans="1:16" x14ac:dyDescent="0.35">
      <c r="A722" s="19" t="s">
        <v>4545</v>
      </c>
      <c r="B722" s="27">
        <v>44348</v>
      </c>
      <c r="C722" s="19" t="s">
        <v>4546</v>
      </c>
      <c r="D722" s="11" t="s">
        <v>6143</v>
      </c>
      <c r="E722" s="19">
        <v>3</v>
      </c>
      <c r="F722" s="19" t="s">
        <v>4547</v>
      </c>
      <c r="G722" s="19" t="s">
        <v>4548</v>
      </c>
      <c r="H722" s="11" t="s">
        <v>19</v>
      </c>
      <c r="I722" s="11" t="s">
        <v>6195</v>
      </c>
      <c r="J722" s="11" t="s">
        <v>6187</v>
      </c>
      <c r="K722" s="28">
        <v>1</v>
      </c>
      <c r="L722" s="29">
        <v>12.95</v>
      </c>
      <c r="M722" s="29">
        <v>38.849999999999994</v>
      </c>
      <c r="N722" s="11" t="s">
        <v>6218</v>
      </c>
      <c r="O722" s="11" t="s">
        <v>6224</v>
      </c>
      <c r="P722" s="11" t="s">
        <v>6191</v>
      </c>
    </row>
    <row r="723" spans="1:16" x14ac:dyDescent="0.35">
      <c r="A723" s="2" t="s">
        <v>4551</v>
      </c>
      <c r="B723" s="3">
        <v>44150</v>
      </c>
      <c r="C723" s="2" t="s">
        <v>4552</v>
      </c>
      <c r="D723" t="s">
        <v>6170</v>
      </c>
      <c r="E723" s="2">
        <v>5</v>
      </c>
      <c r="F723" s="2" t="s">
        <v>4553</v>
      </c>
      <c r="G723" s="2" t="s">
        <v>4554</v>
      </c>
      <c r="H723" t="s">
        <v>19</v>
      </c>
      <c r="I723" t="s">
        <v>6195</v>
      </c>
      <c r="J723" t="s">
        <v>6186</v>
      </c>
      <c r="K723" s="4">
        <v>1</v>
      </c>
      <c r="L723" s="5">
        <v>15.85</v>
      </c>
      <c r="M723" s="5">
        <v>79.25</v>
      </c>
      <c r="N723" t="s">
        <v>6218</v>
      </c>
      <c r="O723" t="s">
        <v>6222</v>
      </c>
      <c r="P723" t="s">
        <v>6190</v>
      </c>
    </row>
    <row r="724" spans="1:16" x14ac:dyDescent="0.35">
      <c r="A724" s="19" t="s">
        <v>4557</v>
      </c>
      <c r="B724" s="27">
        <v>44215</v>
      </c>
      <c r="C724" s="19" t="s">
        <v>4558</v>
      </c>
      <c r="D724" s="11" t="s">
        <v>6144</v>
      </c>
      <c r="E724" s="19">
        <v>5</v>
      </c>
      <c r="F724" s="19" t="s">
        <v>4559</v>
      </c>
      <c r="G724" s="19" t="s">
        <v>4560</v>
      </c>
      <c r="H724" s="11" t="s">
        <v>19</v>
      </c>
      <c r="I724" s="11" t="s">
        <v>6194</v>
      </c>
      <c r="J724" s="11" t="s">
        <v>6187</v>
      </c>
      <c r="K724" s="28">
        <v>0.5</v>
      </c>
      <c r="L724" s="29">
        <v>7.29</v>
      </c>
      <c r="M724" s="29">
        <v>36.450000000000003</v>
      </c>
      <c r="N724" s="11" t="s">
        <v>6217</v>
      </c>
      <c r="O724" s="11" t="s">
        <v>6224</v>
      </c>
      <c r="P724" s="11" t="s">
        <v>6190</v>
      </c>
    </row>
    <row r="725" spans="1:16" x14ac:dyDescent="0.35">
      <c r="A725" s="2" t="s">
        <v>4563</v>
      </c>
      <c r="B725" s="3">
        <v>44479</v>
      </c>
      <c r="C725" s="2" t="s">
        <v>4564</v>
      </c>
      <c r="D725" t="s">
        <v>6174</v>
      </c>
      <c r="E725" s="2">
        <v>3</v>
      </c>
      <c r="F725" s="2" t="s">
        <v>4565</v>
      </c>
      <c r="G725" s="2" t="s">
        <v>4566</v>
      </c>
      <c r="H725" t="s">
        <v>19</v>
      </c>
      <c r="I725" t="s">
        <v>6192</v>
      </c>
      <c r="J725" t="s">
        <v>6188</v>
      </c>
      <c r="K725" s="4">
        <v>0.2</v>
      </c>
      <c r="L725" s="5">
        <v>2.9849999999999999</v>
      </c>
      <c r="M725" s="5">
        <v>8.9550000000000001</v>
      </c>
      <c r="N725" t="s">
        <v>6219</v>
      </c>
      <c r="O725" t="s">
        <v>6221</v>
      </c>
      <c r="P725" t="s">
        <v>6190</v>
      </c>
    </row>
    <row r="726" spans="1:16" x14ac:dyDescent="0.35">
      <c r="A726" s="19" t="s">
        <v>4569</v>
      </c>
      <c r="B726" s="27">
        <v>44620</v>
      </c>
      <c r="C726" s="19" t="s">
        <v>4570</v>
      </c>
      <c r="D726" s="11" t="s">
        <v>6183</v>
      </c>
      <c r="E726" s="19">
        <v>2</v>
      </c>
      <c r="F726" s="19" t="s">
        <v>4571</v>
      </c>
      <c r="G726" s="19" t="s">
        <v>6223</v>
      </c>
      <c r="H726" s="11" t="s">
        <v>19</v>
      </c>
      <c r="I726" s="11" t="s">
        <v>6194</v>
      </c>
      <c r="J726" s="11" t="s">
        <v>6187</v>
      </c>
      <c r="K726" s="28">
        <v>1</v>
      </c>
      <c r="L726" s="29">
        <v>12.15</v>
      </c>
      <c r="M726" s="29">
        <v>24.3</v>
      </c>
      <c r="N726" s="11" t="s">
        <v>6217</v>
      </c>
      <c r="O726" s="11" t="s">
        <v>6224</v>
      </c>
      <c r="P726" s="11" t="s">
        <v>6191</v>
      </c>
    </row>
    <row r="727" spans="1:16" x14ac:dyDescent="0.35">
      <c r="A727" s="2" t="s">
        <v>4574</v>
      </c>
      <c r="B727" s="3">
        <v>44470</v>
      </c>
      <c r="C727" s="2" t="s">
        <v>4575</v>
      </c>
      <c r="D727" t="s">
        <v>6166</v>
      </c>
      <c r="E727" s="2">
        <v>2</v>
      </c>
      <c r="F727" s="2" t="s">
        <v>4576</v>
      </c>
      <c r="G727" s="2" t="s">
        <v>4577</v>
      </c>
      <c r="H727" t="s">
        <v>19</v>
      </c>
      <c r="I727" t="s">
        <v>6194</v>
      </c>
      <c r="J727" t="s">
        <v>6188</v>
      </c>
      <c r="K727" s="4">
        <v>2.5</v>
      </c>
      <c r="L727" s="5">
        <v>31.624999999999996</v>
      </c>
      <c r="M727" s="5">
        <v>63.249999999999993</v>
      </c>
      <c r="N727" t="s">
        <v>6217</v>
      </c>
      <c r="O727" t="s">
        <v>6221</v>
      </c>
      <c r="P727" t="s">
        <v>6191</v>
      </c>
    </row>
    <row r="728" spans="1:16" x14ac:dyDescent="0.35">
      <c r="A728" s="19" t="s">
        <v>4580</v>
      </c>
      <c r="B728" s="27">
        <v>44076</v>
      </c>
      <c r="C728" s="19" t="s">
        <v>4581</v>
      </c>
      <c r="D728" s="11" t="s">
        <v>6152</v>
      </c>
      <c r="E728" s="19">
        <v>2</v>
      </c>
      <c r="F728" s="19" t="s">
        <v>4582</v>
      </c>
      <c r="G728" s="19" t="s">
        <v>6223</v>
      </c>
      <c r="H728" s="11" t="s">
        <v>19</v>
      </c>
      <c r="I728" s="11" t="s">
        <v>6193</v>
      </c>
      <c r="J728" s="11" t="s">
        <v>6188</v>
      </c>
      <c r="K728" s="28">
        <v>0.2</v>
      </c>
      <c r="L728" s="29">
        <v>3.375</v>
      </c>
      <c r="M728" s="29">
        <v>6.75</v>
      </c>
      <c r="N728" s="11" t="s">
        <v>6216</v>
      </c>
      <c r="O728" s="11" t="s">
        <v>6221</v>
      </c>
      <c r="P728" s="11" t="s">
        <v>6190</v>
      </c>
    </row>
    <row r="729" spans="1:16" x14ac:dyDescent="0.35">
      <c r="A729" s="2" t="s">
        <v>4585</v>
      </c>
      <c r="B729" s="3">
        <v>44043</v>
      </c>
      <c r="C729" s="2" t="s">
        <v>4586</v>
      </c>
      <c r="D729" t="s">
        <v>6167</v>
      </c>
      <c r="E729" s="2">
        <v>6</v>
      </c>
      <c r="F729" s="2" t="s">
        <v>4587</v>
      </c>
      <c r="G729" s="2" t="s">
        <v>4588</v>
      </c>
      <c r="H729" t="s">
        <v>19</v>
      </c>
      <c r="I729" t="s">
        <v>6193</v>
      </c>
      <c r="J729" t="s">
        <v>6186</v>
      </c>
      <c r="K729" s="4">
        <v>0.2</v>
      </c>
      <c r="L729" s="5">
        <v>3.8849999999999998</v>
      </c>
      <c r="M729" s="5">
        <v>23.31</v>
      </c>
      <c r="N729" t="s">
        <v>6216</v>
      </c>
      <c r="O729" t="s">
        <v>6222</v>
      </c>
      <c r="P729" t="s">
        <v>6191</v>
      </c>
    </row>
    <row r="730" spans="1:16" x14ac:dyDescent="0.35">
      <c r="A730" s="19" t="s">
        <v>4591</v>
      </c>
      <c r="B730" s="27">
        <v>44571</v>
      </c>
      <c r="C730" s="19" t="s">
        <v>4592</v>
      </c>
      <c r="D730" s="11" t="s">
        <v>6164</v>
      </c>
      <c r="E730" s="19">
        <v>4</v>
      </c>
      <c r="F730" s="19" t="s">
        <v>4593</v>
      </c>
      <c r="G730" s="19" t="s">
        <v>6223</v>
      </c>
      <c r="H730" s="11" t="s">
        <v>19</v>
      </c>
      <c r="I730" s="11" t="s">
        <v>6195</v>
      </c>
      <c r="J730" s="11" t="s">
        <v>6186</v>
      </c>
      <c r="K730" s="28">
        <v>2.5</v>
      </c>
      <c r="L730" s="29">
        <v>36.454999999999998</v>
      </c>
      <c r="M730" s="29">
        <v>145.82</v>
      </c>
      <c r="N730" s="11" t="s">
        <v>6218</v>
      </c>
      <c r="O730" s="11" t="s">
        <v>6222</v>
      </c>
      <c r="P730" s="11" t="s">
        <v>6191</v>
      </c>
    </row>
    <row r="731" spans="1:16" x14ac:dyDescent="0.35">
      <c r="A731" s="2" t="s">
        <v>4596</v>
      </c>
      <c r="B731" s="3">
        <v>44264</v>
      </c>
      <c r="C731" s="2" t="s">
        <v>4597</v>
      </c>
      <c r="D731" t="s">
        <v>6146</v>
      </c>
      <c r="E731" s="2">
        <v>5</v>
      </c>
      <c r="F731" s="2" t="s">
        <v>4598</v>
      </c>
      <c r="G731" s="2" t="s">
        <v>4599</v>
      </c>
      <c r="H731" t="s">
        <v>318</v>
      </c>
      <c r="I731" t="s">
        <v>6192</v>
      </c>
      <c r="J731" t="s">
        <v>6188</v>
      </c>
      <c r="K731" s="4">
        <v>0.5</v>
      </c>
      <c r="L731" s="5">
        <v>5.97</v>
      </c>
      <c r="M731" s="5">
        <v>29.849999999999998</v>
      </c>
      <c r="N731" t="s">
        <v>6219</v>
      </c>
      <c r="O731" t="s">
        <v>6221</v>
      </c>
      <c r="P731" t="s">
        <v>6190</v>
      </c>
    </row>
    <row r="732" spans="1:16" x14ac:dyDescent="0.35">
      <c r="A732" s="19" t="s">
        <v>4602</v>
      </c>
      <c r="B732" s="27">
        <v>44155</v>
      </c>
      <c r="C732" s="19" t="s">
        <v>4603</v>
      </c>
      <c r="D732" s="11" t="s">
        <v>6144</v>
      </c>
      <c r="E732" s="19">
        <v>3</v>
      </c>
      <c r="F732" s="19" t="s">
        <v>4604</v>
      </c>
      <c r="G732" s="19" t="s">
        <v>4605</v>
      </c>
      <c r="H732" s="11" t="s">
        <v>19</v>
      </c>
      <c r="I732" s="11" t="s">
        <v>6194</v>
      </c>
      <c r="J732" s="11" t="s">
        <v>6187</v>
      </c>
      <c r="K732" s="28">
        <v>0.5</v>
      </c>
      <c r="L732" s="29">
        <v>7.29</v>
      </c>
      <c r="M732" s="29">
        <v>21.87</v>
      </c>
      <c r="N732" s="11" t="s">
        <v>6217</v>
      </c>
      <c r="O732" s="11" t="s">
        <v>6224</v>
      </c>
      <c r="P732" s="11" t="s">
        <v>6190</v>
      </c>
    </row>
    <row r="733" spans="1:16" x14ac:dyDescent="0.35">
      <c r="A733" s="2" t="s">
        <v>4608</v>
      </c>
      <c r="B733" s="3">
        <v>44634</v>
      </c>
      <c r="C733" s="2" t="s">
        <v>4609</v>
      </c>
      <c r="D733" t="s">
        <v>6159</v>
      </c>
      <c r="E733" s="2">
        <v>1</v>
      </c>
      <c r="F733" s="2" t="s">
        <v>4610</v>
      </c>
      <c r="G733" s="2" t="s">
        <v>4611</v>
      </c>
      <c r="H733" t="s">
        <v>28</v>
      </c>
      <c r="I733" t="s">
        <v>6195</v>
      </c>
      <c r="J733" t="s">
        <v>6188</v>
      </c>
      <c r="K733" s="4">
        <v>0.2</v>
      </c>
      <c r="L733" s="5">
        <v>4.3650000000000002</v>
      </c>
      <c r="M733" s="5">
        <v>4.3650000000000002</v>
      </c>
      <c r="N733" t="s">
        <v>6218</v>
      </c>
      <c r="O733" t="s">
        <v>6221</v>
      </c>
      <c r="P733" t="s">
        <v>6191</v>
      </c>
    </row>
    <row r="734" spans="1:16" x14ac:dyDescent="0.35">
      <c r="A734" s="19" t="s">
        <v>4614</v>
      </c>
      <c r="B734" s="27">
        <v>43475</v>
      </c>
      <c r="C734" s="19" t="s">
        <v>4615</v>
      </c>
      <c r="D734" s="11" t="s">
        <v>6164</v>
      </c>
      <c r="E734" s="19">
        <v>1</v>
      </c>
      <c r="F734" s="19" t="s">
        <v>4616</v>
      </c>
      <c r="G734" s="19" t="s">
        <v>4617</v>
      </c>
      <c r="H734" s="11" t="s">
        <v>19</v>
      </c>
      <c r="I734" s="11" t="s">
        <v>6195</v>
      </c>
      <c r="J734" s="11" t="s">
        <v>6186</v>
      </c>
      <c r="K734" s="28">
        <v>2.5</v>
      </c>
      <c r="L734" s="29">
        <v>36.454999999999998</v>
      </c>
      <c r="M734" s="29">
        <v>36.454999999999998</v>
      </c>
      <c r="N734" s="11" t="s">
        <v>6218</v>
      </c>
      <c r="O734" s="11" t="s">
        <v>6222</v>
      </c>
      <c r="P734" s="11" t="s">
        <v>6191</v>
      </c>
    </row>
    <row r="735" spans="1:16" x14ac:dyDescent="0.35">
      <c r="A735" s="2" t="s">
        <v>4620</v>
      </c>
      <c r="B735" s="3">
        <v>44222</v>
      </c>
      <c r="C735" s="2" t="s">
        <v>4621</v>
      </c>
      <c r="D735" t="s">
        <v>6150</v>
      </c>
      <c r="E735" s="2">
        <v>4</v>
      </c>
      <c r="F735" s="2" t="s">
        <v>4622</v>
      </c>
      <c r="G735" s="2" t="s">
        <v>6223</v>
      </c>
      <c r="H735" t="s">
        <v>19</v>
      </c>
      <c r="I735" t="s">
        <v>6195</v>
      </c>
      <c r="J735" t="s">
        <v>6187</v>
      </c>
      <c r="K735" s="4">
        <v>0.2</v>
      </c>
      <c r="L735" s="5">
        <v>3.8849999999999998</v>
      </c>
      <c r="M735" s="5">
        <v>15.54</v>
      </c>
      <c r="N735" t="s">
        <v>6218</v>
      </c>
      <c r="O735" t="s">
        <v>6224</v>
      </c>
      <c r="P735" t="s">
        <v>6190</v>
      </c>
    </row>
    <row r="736" spans="1:16" x14ac:dyDescent="0.35">
      <c r="A736" s="19" t="s">
        <v>4625</v>
      </c>
      <c r="B736" s="27">
        <v>44312</v>
      </c>
      <c r="C736" s="19" t="s">
        <v>4626</v>
      </c>
      <c r="D736" s="11" t="s">
        <v>6184</v>
      </c>
      <c r="E736" s="19">
        <v>2</v>
      </c>
      <c r="F736" s="19" t="s">
        <v>4627</v>
      </c>
      <c r="G736" s="19" t="s">
        <v>4628</v>
      </c>
      <c r="H736" s="11" t="s">
        <v>19</v>
      </c>
      <c r="I736" s="11" t="s">
        <v>6194</v>
      </c>
      <c r="J736" s="11" t="s">
        <v>6186</v>
      </c>
      <c r="K736" s="28">
        <v>0.2</v>
      </c>
      <c r="L736" s="29">
        <v>4.4550000000000001</v>
      </c>
      <c r="M736" s="29">
        <v>8.91</v>
      </c>
      <c r="N736" s="11" t="s">
        <v>6217</v>
      </c>
      <c r="O736" s="11" t="s">
        <v>6222</v>
      </c>
      <c r="P736" s="11" t="s">
        <v>6191</v>
      </c>
    </row>
    <row r="737" spans="1:16" x14ac:dyDescent="0.35">
      <c r="A737" s="2" t="s">
        <v>4631</v>
      </c>
      <c r="B737" s="3">
        <v>44565</v>
      </c>
      <c r="C737" s="2" t="s">
        <v>4632</v>
      </c>
      <c r="D737" t="s">
        <v>6181</v>
      </c>
      <c r="E737" s="2">
        <v>3</v>
      </c>
      <c r="F737" s="2" t="s">
        <v>4633</v>
      </c>
      <c r="G737" s="2" t="s">
        <v>4634</v>
      </c>
      <c r="H737" t="s">
        <v>19</v>
      </c>
      <c r="I737" t="s">
        <v>6195</v>
      </c>
      <c r="J737" t="s">
        <v>6188</v>
      </c>
      <c r="K737" s="4">
        <v>2.5</v>
      </c>
      <c r="L737" s="5">
        <v>33.464999999999996</v>
      </c>
      <c r="M737" s="5">
        <v>100.39499999999998</v>
      </c>
      <c r="N737" t="s">
        <v>6218</v>
      </c>
      <c r="O737" t="s">
        <v>6221</v>
      </c>
      <c r="P737" t="s">
        <v>6190</v>
      </c>
    </row>
    <row r="738" spans="1:16" x14ac:dyDescent="0.35">
      <c r="A738" s="19" t="s">
        <v>4637</v>
      </c>
      <c r="B738" s="27">
        <v>43697</v>
      </c>
      <c r="C738" s="19" t="s">
        <v>4638</v>
      </c>
      <c r="D738" s="11" t="s">
        <v>6163</v>
      </c>
      <c r="E738" s="19">
        <v>5</v>
      </c>
      <c r="F738" s="19" t="s">
        <v>4639</v>
      </c>
      <c r="G738" s="19" t="s">
        <v>6223</v>
      </c>
      <c r="H738" s="11" t="s">
        <v>19</v>
      </c>
      <c r="I738" s="11" t="s">
        <v>6192</v>
      </c>
      <c r="J738" s="11" t="s">
        <v>6187</v>
      </c>
      <c r="K738" s="28">
        <v>0.2</v>
      </c>
      <c r="L738" s="29">
        <v>2.6849999999999996</v>
      </c>
      <c r="M738" s="29">
        <v>13.424999999999997</v>
      </c>
      <c r="N738" s="11" t="s">
        <v>6219</v>
      </c>
      <c r="O738" s="11" t="s">
        <v>6224</v>
      </c>
      <c r="P738" s="11" t="s">
        <v>6191</v>
      </c>
    </row>
    <row r="739" spans="1:16" x14ac:dyDescent="0.35">
      <c r="A739" s="2" t="s">
        <v>4642</v>
      </c>
      <c r="B739" s="3">
        <v>44757</v>
      </c>
      <c r="C739" s="2" t="s">
        <v>4643</v>
      </c>
      <c r="D739" t="s">
        <v>6153</v>
      </c>
      <c r="E739" s="2">
        <v>6</v>
      </c>
      <c r="F739" s="2" t="s">
        <v>4644</v>
      </c>
      <c r="G739" s="2" t="s">
        <v>4645</v>
      </c>
      <c r="H739" t="s">
        <v>19</v>
      </c>
      <c r="I739" t="s">
        <v>6194</v>
      </c>
      <c r="J739" t="s">
        <v>6187</v>
      </c>
      <c r="K739" s="4">
        <v>0.2</v>
      </c>
      <c r="L739" s="5">
        <v>3.645</v>
      </c>
      <c r="M739" s="5">
        <v>21.87</v>
      </c>
      <c r="N739" t="s">
        <v>6217</v>
      </c>
      <c r="O739" t="s">
        <v>6224</v>
      </c>
      <c r="P739" t="s">
        <v>6191</v>
      </c>
    </row>
    <row r="740" spans="1:16" x14ac:dyDescent="0.35">
      <c r="A740" s="19" t="s">
        <v>4647</v>
      </c>
      <c r="B740" s="27">
        <v>43508</v>
      </c>
      <c r="C740" s="19" t="s">
        <v>4648</v>
      </c>
      <c r="D740" s="11" t="s">
        <v>6143</v>
      </c>
      <c r="E740" s="19">
        <v>2</v>
      </c>
      <c r="F740" s="19" t="s">
        <v>4649</v>
      </c>
      <c r="G740" s="19" t="s">
        <v>4650</v>
      </c>
      <c r="H740" s="11" t="s">
        <v>318</v>
      </c>
      <c r="I740" s="11" t="s">
        <v>6195</v>
      </c>
      <c r="J740" s="11" t="s">
        <v>6187</v>
      </c>
      <c r="K740" s="28">
        <v>1</v>
      </c>
      <c r="L740" s="29">
        <v>12.95</v>
      </c>
      <c r="M740" s="29">
        <v>25.9</v>
      </c>
      <c r="N740" s="11" t="s">
        <v>6218</v>
      </c>
      <c r="O740" s="11" t="s">
        <v>6224</v>
      </c>
      <c r="P740" s="11" t="s">
        <v>6190</v>
      </c>
    </row>
    <row r="741" spans="1:16" x14ac:dyDescent="0.35">
      <c r="A741" s="2" t="s">
        <v>4653</v>
      </c>
      <c r="B741" s="3">
        <v>44447</v>
      </c>
      <c r="C741" s="2" t="s">
        <v>4654</v>
      </c>
      <c r="D741" t="s">
        <v>6155</v>
      </c>
      <c r="E741" s="2">
        <v>5</v>
      </c>
      <c r="F741" s="2" t="s">
        <v>4655</v>
      </c>
      <c r="G741" s="2" t="s">
        <v>4656</v>
      </c>
      <c r="H741" t="s">
        <v>19</v>
      </c>
      <c r="I741" t="s">
        <v>6193</v>
      </c>
      <c r="J741" t="s">
        <v>6188</v>
      </c>
      <c r="K741" s="4">
        <v>1</v>
      </c>
      <c r="L741" s="5">
        <v>11.25</v>
      </c>
      <c r="M741" s="5">
        <v>56.25</v>
      </c>
      <c r="N741" t="s">
        <v>6216</v>
      </c>
      <c r="O741" t="s">
        <v>6221</v>
      </c>
      <c r="P741" t="s">
        <v>6191</v>
      </c>
    </row>
    <row r="742" spans="1:16" x14ac:dyDescent="0.35">
      <c r="A742" s="19" t="s">
        <v>4659</v>
      </c>
      <c r="B742" s="27">
        <v>43812</v>
      </c>
      <c r="C742" s="19" t="s">
        <v>4660</v>
      </c>
      <c r="D742" s="11" t="s">
        <v>6178</v>
      </c>
      <c r="E742" s="19">
        <v>3</v>
      </c>
      <c r="F742" s="19" t="s">
        <v>4661</v>
      </c>
      <c r="G742" s="19" t="s">
        <v>4662</v>
      </c>
      <c r="H742" s="11" t="s">
        <v>28</v>
      </c>
      <c r="I742" s="11" t="s">
        <v>6192</v>
      </c>
      <c r="J742" s="11" t="s">
        <v>6186</v>
      </c>
      <c r="K742" s="28">
        <v>0.2</v>
      </c>
      <c r="L742" s="29">
        <v>3.5849999999999995</v>
      </c>
      <c r="M742" s="29">
        <v>10.754999999999999</v>
      </c>
      <c r="N742" s="11" t="s">
        <v>6219</v>
      </c>
      <c r="O742" s="11" t="s">
        <v>6222</v>
      </c>
      <c r="P742" s="11" t="s">
        <v>6191</v>
      </c>
    </row>
    <row r="743" spans="1:16" x14ac:dyDescent="0.35">
      <c r="A743" s="2" t="s">
        <v>4665</v>
      </c>
      <c r="B743" s="3">
        <v>44433</v>
      </c>
      <c r="C743" s="2" t="s">
        <v>4434</v>
      </c>
      <c r="D743" t="s">
        <v>6153</v>
      </c>
      <c r="E743" s="2">
        <v>5</v>
      </c>
      <c r="F743" s="2" t="s">
        <v>4435</v>
      </c>
      <c r="G743" s="2" t="s">
        <v>4436</v>
      </c>
      <c r="H743" t="s">
        <v>318</v>
      </c>
      <c r="I743" t="s">
        <v>6194</v>
      </c>
      <c r="J743" t="s">
        <v>6187</v>
      </c>
      <c r="K743" s="4">
        <v>0.2</v>
      </c>
      <c r="L743" s="5">
        <v>3.645</v>
      </c>
      <c r="M743" s="5">
        <v>18.225000000000001</v>
      </c>
      <c r="N743" t="s">
        <v>6217</v>
      </c>
      <c r="O743" t="s">
        <v>6224</v>
      </c>
      <c r="P743" t="s">
        <v>6191</v>
      </c>
    </row>
    <row r="744" spans="1:16" x14ac:dyDescent="0.35">
      <c r="A744" s="19" t="s">
        <v>4670</v>
      </c>
      <c r="B744" s="27">
        <v>44643</v>
      </c>
      <c r="C744" s="19" t="s">
        <v>4671</v>
      </c>
      <c r="D744" s="11" t="s">
        <v>6173</v>
      </c>
      <c r="E744" s="19">
        <v>4</v>
      </c>
      <c r="F744" s="19" t="s">
        <v>4672</v>
      </c>
      <c r="G744" s="19" t="s">
        <v>4673</v>
      </c>
      <c r="H744" s="11" t="s">
        <v>318</v>
      </c>
      <c r="I744" s="11" t="s">
        <v>6192</v>
      </c>
      <c r="J744" s="11" t="s">
        <v>6186</v>
      </c>
      <c r="K744" s="28">
        <v>0.5</v>
      </c>
      <c r="L744" s="29">
        <v>7.169999999999999</v>
      </c>
      <c r="M744" s="29">
        <v>28.679999999999996</v>
      </c>
      <c r="N744" s="11" t="s">
        <v>6219</v>
      </c>
      <c r="O744" s="11" t="s">
        <v>6222</v>
      </c>
      <c r="P744" s="11" t="s">
        <v>6191</v>
      </c>
    </row>
    <row r="745" spans="1:16" x14ac:dyDescent="0.35">
      <c r="A745" s="2" t="s">
        <v>4676</v>
      </c>
      <c r="B745" s="3">
        <v>43566</v>
      </c>
      <c r="C745" s="2" t="s">
        <v>4677</v>
      </c>
      <c r="D745" t="s">
        <v>6159</v>
      </c>
      <c r="E745" s="2">
        <v>2</v>
      </c>
      <c r="F745" s="2" t="s">
        <v>4678</v>
      </c>
      <c r="G745" s="2" t="s">
        <v>4679</v>
      </c>
      <c r="H745" t="s">
        <v>19</v>
      </c>
      <c r="I745" t="s">
        <v>6195</v>
      </c>
      <c r="J745" t="s">
        <v>6188</v>
      </c>
      <c r="K745" s="4">
        <v>0.2</v>
      </c>
      <c r="L745" s="5">
        <v>4.3650000000000002</v>
      </c>
      <c r="M745" s="5">
        <v>8.73</v>
      </c>
      <c r="N745" t="s">
        <v>6218</v>
      </c>
      <c r="O745" t="s">
        <v>6221</v>
      </c>
      <c r="P745" t="s">
        <v>6191</v>
      </c>
    </row>
    <row r="746" spans="1:16" x14ac:dyDescent="0.35">
      <c r="A746" s="19" t="s">
        <v>4682</v>
      </c>
      <c r="B746" s="27">
        <v>44133</v>
      </c>
      <c r="C746" s="19" t="s">
        <v>4683</v>
      </c>
      <c r="D746" s="11" t="s">
        <v>6162</v>
      </c>
      <c r="E746" s="19">
        <v>4</v>
      </c>
      <c r="F746" s="19" t="s">
        <v>4684</v>
      </c>
      <c r="G746" s="19" t="s">
        <v>4685</v>
      </c>
      <c r="H746" s="11" t="s">
        <v>19</v>
      </c>
      <c r="I746" s="11" t="s">
        <v>6195</v>
      </c>
      <c r="J746" s="11" t="s">
        <v>6188</v>
      </c>
      <c r="K746" s="28">
        <v>1</v>
      </c>
      <c r="L746" s="29">
        <v>14.55</v>
      </c>
      <c r="M746" s="29">
        <v>58.2</v>
      </c>
      <c r="N746" s="11" t="s">
        <v>6218</v>
      </c>
      <c r="O746" s="11" t="s">
        <v>6221</v>
      </c>
      <c r="P746" s="11" t="s">
        <v>6191</v>
      </c>
    </row>
    <row r="747" spans="1:16" x14ac:dyDescent="0.35">
      <c r="A747" s="2" t="s">
        <v>4688</v>
      </c>
      <c r="B747" s="3">
        <v>44042</v>
      </c>
      <c r="C747" s="2" t="s">
        <v>4689</v>
      </c>
      <c r="D747" t="s">
        <v>6158</v>
      </c>
      <c r="E747" s="2">
        <v>3</v>
      </c>
      <c r="F747" s="2" t="s">
        <v>4690</v>
      </c>
      <c r="G747" s="2" t="s">
        <v>4691</v>
      </c>
      <c r="H747" t="s">
        <v>19</v>
      </c>
      <c r="I747" t="s">
        <v>6193</v>
      </c>
      <c r="J747" t="s">
        <v>6187</v>
      </c>
      <c r="K747" s="4">
        <v>0.5</v>
      </c>
      <c r="L747" s="5">
        <v>5.97</v>
      </c>
      <c r="M747" s="5">
        <v>17.91</v>
      </c>
      <c r="N747" t="s">
        <v>6216</v>
      </c>
      <c r="O747" t="s">
        <v>6224</v>
      </c>
      <c r="P747" t="s">
        <v>6191</v>
      </c>
    </row>
    <row r="748" spans="1:16" x14ac:dyDescent="0.35">
      <c r="A748" s="19" t="s">
        <v>4694</v>
      </c>
      <c r="B748" s="27">
        <v>43539</v>
      </c>
      <c r="C748" s="19" t="s">
        <v>4695</v>
      </c>
      <c r="D748" s="11" t="s">
        <v>6174</v>
      </c>
      <c r="E748" s="19">
        <v>6</v>
      </c>
      <c r="F748" s="19" t="s">
        <v>4696</v>
      </c>
      <c r="G748" s="19" t="s">
        <v>6223</v>
      </c>
      <c r="H748" s="11" t="s">
        <v>19</v>
      </c>
      <c r="I748" s="11" t="s">
        <v>6192</v>
      </c>
      <c r="J748" s="11" t="s">
        <v>6188</v>
      </c>
      <c r="K748" s="28">
        <v>0.2</v>
      </c>
      <c r="L748" s="29">
        <v>2.9849999999999999</v>
      </c>
      <c r="M748" s="29">
        <v>17.91</v>
      </c>
      <c r="N748" s="11" t="s">
        <v>6219</v>
      </c>
      <c r="O748" s="11" t="s">
        <v>6221</v>
      </c>
      <c r="P748" s="11" t="s">
        <v>6190</v>
      </c>
    </row>
    <row r="749" spans="1:16" x14ac:dyDescent="0.35">
      <c r="A749" s="2" t="s">
        <v>4699</v>
      </c>
      <c r="B749" s="3">
        <v>44557</v>
      </c>
      <c r="C749" s="2" t="s">
        <v>4700</v>
      </c>
      <c r="D749" t="s">
        <v>6144</v>
      </c>
      <c r="E749" s="2">
        <v>2</v>
      </c>
      <c r="F749" s="2" t="s">
        <v>4701</v>
      </c>
      <c r="G749" s="2" t="s">
        <v>4702</v>
      </c>
      <c r="H749" t="s">
        <v>318</v>
      </c>
      <c r="I749" t="s">
        <v>6194</v>
      </c>
      <c r="J749" t="s">
        <v>6187</v>
      </c>
      <c r="K749" s="4">
        <v>0.5</v>
      </c>
      <c r="L749" s="5">
        <v>7.29</v>
      </c>
      <c r="M749" s="5">
        <v>14.58</v>
      </c>
      <c r="N749" t="s">
        <v>6217</v>
      </c>
      <c r="O749" t="s">
        <v>6224</v>
      </c>
      <c r="P749" t="s">
        <v>6191</v>
      </c>
    </row>
    <row r="750" spans="1:16" x14ac:dyDescent="0.35">
      <c r="A750" s="19" t="s">
        <v>4705</v>
      </c>
      <c r="B750" s="27">
        <v>43741</v>
      </c>
      <c r="C750" s="19" t="s">
        <v>4706</v>
      </c>
      <c r="D750" s="11" t="s">
        <v>6155</v>
      </c>
      <c r="E750" s="19">
        <v>3</v>
      </c>
      <c r="F750" s="19" t="s">
        <v>4707</v>
      </c>
      <c r="G750" s="19" t="s">
        <v>4708</v>
      </c>
      <c r="H750" s="11" t="s">
        <v>318</v>
      </c>
      <c r="I750" s="11" t="s">
        <v>6193</v>
      </c>
      <c r="J750" s="11" t="s">
        <v>6188</v>
      </c>
      <c r="K750" s="28">
        <v>1</v>
      </c>
      <c r="L750" s="29">
        <v>11.25</v>
      </c>
      <c r="M750" s="29">
        <v>33.75</v>
      </c>
      <c r="N750" s="11" t="s">
        <v>6216</v>
      </c>
      <c r="O750" s="11" t="s">
        <v>6221</v>
      </c>
      <c r="P750" s="11" t="s">
        <v>6191</v>
      </c>
    </row>
    <row r="751" spans="1:16" x14ac:dyDescent="0.35">
      <c r="A751" s="2" t="s">
        <v>4711</v>
      </c>
      <c r="B751" s="3">
        <v>43501</v>
      </c>
      <c r="C751" s="2" t="s">
        <v>4712</v>
      </c>
      <c r="D751" t="s">
        <v>6160</v>
      </c>
      <c r="E751" s="2">
        <v>4</v>
      </c>
      <c r="F751" s="2" t="s">
        <v>4713</v>
      </c>
      <c r="G751" s="2" t="s">
        <v>4714</v>
      </c>
      <c r="H751" t="s">
        <v>318</v>
      </c>
      <c r="I751" t="s">
        <v>6195</v>
      </c>
      <c r="J751" t="s">
        <v>6188</v>
      </c>
      <c r="K751" s="4">
        <v>0.5</v>
      </c>
      <c r="L751" s="5">
        <v>8.73</v>
      </c>
      <c r="M751" s="5">
        <v>34.92</v>
      </c>
      <c r="N751" t="s">
        <v>6218</v>
      </c>
      <c r="O751" t="s">
        <v>6221</v>
      </c>
      <c r="P751" t="s">
        <v>6190</v>
      </c>
    </row>
    <row r="752" spans="1:16" x14ac:dyDescent="0.35">
      <c r="A752" s="19" t="s">
        <v>4717</v>
      </c>
      <c r="B752" s="27">
        <v>44074</v>
      </c>
      <c r="C752" s="19" t="s">
        <v>4718</v>
      </c>
      <c r="D752" s="11" t="s">
        <v>6144</v>
      </c>
      <c r="E752" s="19">
        <v>2</v>
      </c>
      <c r="F752" s="19" t="s">
        <v>4719</v>
      </c>
      <c r="G752" s="19" t="s">
        <v>4720</v>
      </c>
      <c r="H752" s="11" t="s">
        <v>19</v>
      </c>
      <c r="I752" s="11" t="s">
        <v>6194</v>
      </c>
      <c r="J752" s="11" t="s">
        <v>6187</v>
      </c>
      <c r="K752" s="28">
        <v>0.5</v>
      </c>
      <c r="L752" s="29">
        <v>7.29</v>
      </c>
      <c r="M752" s="29">
        <v>14.58</v>
      </c>
      <c r="N752" s="11" t="s">
        <v>6217</v>
      </c>
      <c r="O752" s="11" t="s">
        <v>6224</v>
      </c>
      <c r="P752" s="11" t="s">
        <v>6191</v>
      </c>
    </row>
    <row r="753" spans="1:16" x14ac:dyDescent="0.35">
      <c r="A753" s="2" t="s">
        <v>4723</v>
      </c>
      <c r="B753" s="3">
        <v>44209</v>
      </c>
      <c r="C753" s="2" t="s">
        <v>4724</v>
      </c>
      <c r="D753" t="s">
        <v>6163</v>
      </c>
      <c r="E753" s="2">
        <v>2</v>
      </c>
      <c r="F753" s="2" t="s">
        <v>4725</v>
      </c>
      <c r="G753" s="2" t="s">
        <v>4726</v>
      </c>
      <c r="H753" t="s">
        <v>318</v>
      </c>
      <c r="I753" t="s">
        <v>6192</v>
      </c>
      <c r="J753" t="s">
        <v>6187</v>
      </c>
      <c r="K753" s="4">
        <v>0.2</v>
      </c>
      <c r="L753" s="5">
        <v>2.6849999999999996</v>
      </c>
      <c r="M753" s="5">
        <v>5.3699999999999992</v>
      </c>
      <c r="N753" t="s">
        <v>6219</v>
      </c>
      <c r="O753" t="s">
        <v>6224</v>
      </c>
      <c r="P753" t="s">
        <v>6190</v>
      </c>
    </row>
    <row r="754" spans="1:16" x14ac:dyDescent="0.35">
      <c r="A754" s="19" t="s">
        <v>4730</v>
      </c>
      <c r="B754" s="27">
        <v>44277</v>
      </c>
      <c r="C754" s="19" t="s">
        <v>4731</v>
      </c>
      <c r="D754" s="11" t="s">
        <v>6146</v>
      </c>
      <c r="E754" s="19">
        <v>1</v>
      </c>
      <c r="F754" s="19" t="s">
        <v>4732</v>
      </c>
      <c r="G754" s="19" t="s">
        <v>6223</v>
      </c>
      <c r="H754" s="11" t="s">
        <v>19</v>
      </c>
      <c r="I754" s="11" t="s">
        <v>6192</v>
      </c>
      <c r="J754" s="11" t="s">
        <v>6188</v>
      </c>
      <c r="K754" s="28">
        <v>0.5</v>
      </c>
      <c r="L754" s="29">
        <v>5.97</v>
      </c>
      <c r="M754" s="29">
        <v>5.97</v>
      </c>
      <c r="N754" s="11" t="s">
        <v>6219</v>
      </c>
      <c r="O754" s="11" t="s">
        <v>6221</v>
      </c>
      <c r="P754" s="11" t="s">
        <v>6190</v>
      </c>
    </row>
    <row r="755" spans="1:16" x14ac:dyDescent="0.35">
      <c r="A755" s="2" t="s">
        <v>4735</v>
      </c>
      <c r="B755" s="3">
        <v>43847</v>
      </c>
      <c r="C755" s="2" t="s">
        <v>4736</v>
      </c>
      <c r="D755" t="s">
        <v>6161</v>
      </c>
      <c r="E755" s="2">
        <v>2</v>
      </c>
      <c r="F755" s="2" t="s">
        <v>4737</v>
      </c>
      <c r="G755" s="2" t="s">
        <v>4738</v>
      </c>
      <c r="H755" t="s">
        <v>19</v>
      </c>
      <c r="I755" t="s">
        <v>6195</v>
      </c>
      <c r="J755" t="s">
        <v>6186</v>
      </c>
      <c r="K755" s="4">
        <v>0.5</v>
      </c>
      <c r="L755" s="5">
        <v>9.51</v>
      </c>
      <c r="M755" s="5">
        <v>19.02</v>
      </c>
      <c r="N755" t="s">
        <v>6218</v>
      </c>
      <c r="O755" t="s">
        <v>6222</v>
      </c>
      <c r="P755" t="s">
        <v>6191</v>
      </c>
    </row>
    <row r="756" spans="1:16" x14ac:dyDescent="0.35">
      <c r="A756" s="19" t="s">
        <v>4741</v>
      </c>
      <c r="B756" s="27">
        <v>43648</v>
      </c>
      <c r="C756" s="19" t="s">
        <v>4742</v>
      </c>
      <c r="D756" s="11" t="s">
        <v>6141</v>
      </c>
      <c r="E756" s="19">
        <v>2</v>
      </c>
      <c r="F756" s="19" t="s">
        <v>4743</v>
      </c>
      <c r="G756" s="19" t="s">
        <v>4744</v>
      </c>
      <c r="H756" s="11" t="s">
        <v>19</v>
      </c>
      <c r="I756" s="11" t="s">
        <v>6194</v>
      </c>
      <c r="J756" s="11" t="s">
        <v>6188</v>
      </c>
      <c r="K756" s="28">
        <v>1</v>
      </c>
      <c r="L756" s="29">
        <v>13.75</v>
      </c>
      <c r="M756" s="29">
        <v>27.5</v>
      </c>
      <c r="N756" s="11" t="s">
        <v>6217</v>
      </c>
      <c r="O756" s="11" t="s">
        <v>6221</v>
      </c>
      <c r="P756" s="11" t="s">
        <v>6190</v>
      </c>
    </row>
    <row r="757" spans="1:16" x14ac:dyDescent="0.35">
      <c r="A757" s="2" t="s">
        <v>4747</v>
      </c>
      <c r="B757" s="3">
        <v>44704</v>
      </c>
      <c r="C757" s="2" t="s">
        <v>4748</v>
      </c>
      <c r="D757" t="s">
        <v>6158</v>
      </c>
      <c r="E757" s="2">
        <v>5</v>
      </c>
      <c r="F757" s="2" t="s">
        <v>4749</v>
      </c>
      <c r="G757" s="2" t="s">
        <v>4750</v>
      </c>
      <c r="H757" t="s">
        <v>19</v>
      </c>
      <c r="I757" t="s">
        <v>6193</v>
      </c>
      <c r="J757" t="s">
        <v>6187</v>
      </c>
      <c r="K757" s="4">
        <v>0.5</v>
      </c>
      <c r="L757" s="5">
        <v>5.97</v>
      </c>
      <c r="M757" s="5">
        <v>29.849999999999998</v>
      </c>
      <c r="N757" t="s">
        <v>6216</v>
      </c>
      <c r="O757" t="s">
        <v>6224</v>
      </c>
      <c r="P757" t="s">
        <v>6191</v>
      </c>
    </row>
    <row r="758" spans="1:16" x14ac:dyDescent="0.35">
      <c r="A758" s="19" t="s">
        <v>4753</v>
      </c>
      <c r="B758" s="27">
        <v>44726</v>
      </c>
      <c r="C758" s="19" t="s">
        <v>4434</v>
      </c>
      <c r="D758" s="11" t="s">
        <v>6154</v>
      </c>
      <c r="E758" s="19">
        <v>6</v>
      </c>
      <c r="F758" s="19" t="s">
        <v>4435</v>
      </c>
      <c r="G758" s="19" t="s">
        <v>4436</v>
      </c>
      <c r="H758" s="11" t="s">
        <v>318</v>
      </c>
      <c r="I758" s="11" t="s">
        <v>6193</v>
      </c>
      <c r="J758" s="11" t="s">
        <v>6187</v>
      </c>
      <c r="K758" s="28">
        <v>0.2</v>
      </c>
      <c r="L758" s="29">
        <v>2.9849999999999999</v>
      </c>
      <c r="M758" s="29">
        <v>17.91</v>
      </c>
      <c r="N758" s="11" t="s">
        <v>6216</v>
      </c>
      <c r="O758" s="11" t="s">
        <v>6224</v>
      </c>
      <c r="P758" s="11" t="s">
        <v>6191</v>
      </c>
    </row>
    <row r="759" spans="1:16" x14ac:dyDescent="0.35">
      <c r="A759" s="2" t="s">
        <v>4758</v>
      </c>
      <c r="B759" s="3">
        <v>44397</v>
      </c>
      <c r="C759" s="2" t="s">
        <v>4759</v>
      </c>
      <c r="D759" t="s">
        <v>6145</v>
      </c>
      <c r="E759" s="2">
        <v>6</v>
      </c>
      <c r="F759" s="2" t="s">
        <v>4760</v>
      </c>
      <c r="G759" s="2" t="s">
        <v>4761</v>
      </c>
      <c r="H759" t="s">
        <v>19</v>
      </c>
      <c r="I759" t="s">
        <v>6195</v>
      </c>
      <c r="J759" t="s">
        <v>6186</v>
      </c>
      <c r="K759" s="4">
        <v>0.2</v>
      </c>
      <c r="L759" s="5">
        <v>4.7549999999999999</v>
      </c>
      <c r="M759" s="5">
        <v>28.53</v>
      </c>
      <c r="N759" t="s">
        <v>6218</v>
      </c>
      <c r="O759" t="s">
        <v>6222</v>
      </c>
      <c r="P759" t="s">
        <v>6191</v>
      </c>
    </row>
    <row r="760" spans="1:16" x14ac:dyDescent="0.35">
      <c r="A760" s="19" t="s">
        <v>4764</v>
      </c>
      <c r="B760" s="27">
        <v>44715</v>
      </c>
      <c r="C760" s="19" t="s">
        <v>4765</v>
      </c>
      <c r="D760" s="11" t="s">
        <v>6177</v>
      </c>
      <c r="E760" s="19">
        <v>4</v>
      </c>
      <c r="F760" s="19" t="s">
        <v>4766</v>
      </c>
      <c r="G760" s="19" t="s">
        <v>4767</v>
      </c>
      <c r="H760" s="11" t="s">
        <v>19</v>
      </c>
      <c r="I760" s="11" t="s">
        <v>6192</v>
      </c>
      <c r="J760" s="11" t="s">
        <v>6187</v>
      </c>
      <c r="K760" s="28">
        <v>1</v>
      </c>
      <c r="L760" s="29">
        <v>8.9499999999999993</v>
      </c>
      <c r="M760" s="29">
        <v>35.799999999999997</v>
      </c>
      <c r="N760" s="11" t="s">
        <v>6219</v>
      </c>
      <c r="O760" s="11" t="s">
        <v>6224</v>
      </c>
      <c r="P760" s="11" t="s">
        <v>6190</v>
      </c>
    </row>
    <row r="761" spans="1:16" x14ac:dyDescent="0.35">
      <c r="A761" s="2" t="s">
        <v>4770</v>
      </c>
      <c r="B761" s="3">
        <v>43977</v>
      </c>
      <c r="C761" s="2" t="s">
        <v>4771</v>
      </c>
      <c r="D761" t="s">
        <v>6158</v>
      </c>
      <c r="E761" s="2">
        <v>3</v>
      </c>
      <c r="F761" s="2" t="s">
        <v>4772</v>
      </c>
      <c r="G761" s="2" t="s">
        <v>4773</v>
      </c>
      <c r="H761" t="s">
        <v>19</v>
      </c>
      <c r="I761" t="s">
        <v>6193</v>
      </c>
      <c r="J761" t="s">
        <v>6187</v>
      </c>
      <c r="K761" s="4">
        <v>0.5</v>
      </c>
      <c r="L761" s="5">
        <v>5.97</v>
      </c>
      <c r="M761" s="5">
        <v>17.91</v>
      </c>
      <c r="N761" t="s">
        <v>6216</v>
      </c>
      <c r="O761" t="s">
        <v>6224</v>
      </c>
      <c r="P761" t="s">
        <v>6190</v>
      </c>
    </row>
    <row r="762" spans="1:16" x14ac:dyDescent="0.35">
      <c r="A762" s="19" t="s">
        <v>4776</v>
      </c>
      <c r="B762" s="27">
        <v>43672</v>
      </c>
      <c r="C762" s="19" t="s">
        <v>4777</v>
      </c>
      <c r="D762" s="11" t="s">
        <v>6177</v>
      </c>
      <c r="E762" s="19">
        <v>1</v>
      </c>
      <c r="F762" s="19" t="s">
        <v>4778</v>
      </c>
      <c r="G762" s="19" t="s">
        <v>4779</v>
      </c>
      <c r="H762" s="11" t="s">
        <v>19</v>
      </c>
      <c r="I762" s="11" t="s">
        <v>6192</v>
      </c>
      <c r="J762" s="11" t="s">
        <v>6187</v>
      </c>
      <c r="K762" s="28">
        <v>1</v>
      </c>
      <c r="L762" s="29">
        <v>8.9499999999999993</v>
      </c>
      <c r="M762" s="29">
        <v>8.9499999999999993</v>
      </c>
      <c r="N762" s="11" t="s">
        <v>6219</v>
      </c>
      <c r="O762" s="11" t="s">
        <v>6224</v>
      </c>
      <c r="P762" s="11" t="s">
        <v>6191</v>
      </c>
    </row>
    <row r="763" spans="1:16" x14ac:dyDescent="0.35">
      <c r="A763" s="2" t="s">
        <v>4781</v>
      </c>
      <c r="B763" s="3">
        <v>44126</v>
      </c>
      <c r="C763" s="2" t="s">
        <v>4782</v>
      </c>
      <c r="D763" t="s">
        <v>6165</v>
      </c>
      <c r="E763" s="2">
        <v>1</v>
      </c>
      <c r="F763" s="2" t="s">
        <v>4783</v>
      </c>
      <c r="G763" s="2" t="s">
        <v>4784</v>
      </c>
      <c r="H763" t="s">
        <v>19</v>
      </c>
      <c r="I763" t="s">
        <v>6195</v>
      </c>
      <c r="J763" t="s">
        <v>6187</v>
      </c>
      <c r="K763" s="4">
        <v>2.5</v>
      </c>
      <c r="L763" s="5">
        <v>29.784999999999997</v>
      </c>
      <c r="M763" s="5">
        <v>29.784999999999997</v>
      </c>
      <c r="N763" t="s">
        <v>6218</v>
      </c>
      <c r="O763" t="s">
        <v>6224</v>
      </c>
      <c r="P763" t="s">
        <v>6190</v>
      </c>
    </row>
    <row r="764" spans="1:16" x14ac:dyDescent="0.35">
      <c r="A764" s="19" t="s">
        <v>4787</v>
      </c>
      <c r="B764" s="27">
        <v>44189</v>
      </c>
      <c r="C764" s="19" t="s">
        <v>4788</v>
      </c>
      <c r="D764" s="11" t="s">
        <v>6176</v>
      </c>
      <c r="E764" s="19">
        <v>5</v>
      </c>
      <c r="F764" s="19" t="s">
        <v>4789</v>
      </c>
      <c r="G764" s="19" t="s">
        <v>4790</v>
      </c>
      <c r="H764" s="11" t="s">
        <v>19</v>
      </c>
      <c r="I764" s="11" t="s">
        <v>6194</v>
      </c>
      <c r="J764" s="11" t="s">
        <v>6186</v>
      </c>
      <c r="K764" s="28">
        <v>0.5</v>
      </c>
      <c r="L764" s="29">
        <v>8.91</v>
      </c>
      <c r="M764" s="29">
        <v>44.55</v>
      </c>
      <c r="N764" s="11" t="s">
        <v>6217</v>
      </c>
      <c r="O764" s="11" t="s">
        <v>6222</v>
      </c>
      <c r="P764" s="11" t="s">
        <v>6191</v>
      </c>
    </row>
    <row r="765" spans="1:16" x14ac:dyDescent="0.35">
      <c r="A765" s="2" t="s">
        <v>4792</v>
      </c>
      <c r="B765" s="3">
        <v>43714</v>
      </c>
      <c r="C765" s="2" t="s">
        <v>4793</v>
      </c>
      <c r="D765" t="s">
        <v>6171</v>
      </c>
      <c r="E765" s="2">
        <v>6</v>
      </c>
      <c r="F765" s="2" t="s">
        <v>4794</v>
      </c>
      <c r="G765" s="2" t="s">
        <v>4795</v>
      </c>
      <c r="H765" t="s">
        <v>19</v>
      </c>
      <c r="I765" t="s">
        <v>6194</v>
      </c>
      <c r="J765" t="s">
        <v>6186</v>
      </c>
      <c r="K765" s="4">
        <v>1</v>
      </c>
      <c r="L765" s="5">
        <v>14.85</v>
      </c>
      <c r="M765" s="5">
        <v>89.1</v>
      </c>
      <c r="N765" t="s">
        <v>6217</v>
      </c>
      <c r="O765" t="s">
        <v>6222</v>
      </c>
      <c r="P765" t="s">
        <v>6190</v>
      </c>
    </row>
    <row r="766" spans="1:16" x14ac:dyDescent="0.35">
      <c r="A766" s="19" t="s">
        <v>4797</v>
      </c>
      <c r="B766" s="27">
        <v>43563</v>
      </c>
      <c r="C766" s="19" t="s">
        <v>4798</v>
      </c>
      <c r="D766" s="11" t="s">
        <v>6160</v>
      </c>
      <c r="E766" s="19">
        <v>5</v>
      </c>
      <c r="F766" s="19" t="s">
        <v>4799</v>
      </c>
      <c r="G766" s="19" t="s">
        <v>4800</v>
      </c>
      <c r="H766" s="11" t="s">
        <v>28</v>
      </c>
      <c r="I766" s="11" t="s">
        <v>6195</v>
      </c>
      <c r="J766" s="11" t="s">
        <v>6188</v>
      </c>
      <c r="K766" s="28">
        <v>0.5</v>
      </c>
      <c r="L766" s="29">
        <v>8.73</v>
      </c>
      <c r="M766" s="29">
        <v>43.650000000000006</v>
      </c>
      <c r="N766" s="11" t="s">
        <v>6218</v>
      </c>
      <c r="O766" s="11" t="s">
        <v>6221</v>
      </c>
      <c r="P766" s="11" t="s">
        <v>6191</v>
      </c>
    </row>
    <row r="767" spans="1:16" x14ac:dyDescent="0.35">
      <c r="A767" s="2" t="s">
        <v>4803</v>
      </c>
      <c r="B767" s="3">
        <v>44587</v>
      </c>
      <c r="C767" s="2" t="s">
        <v>4804</v>
      </c>
      <c r="D767" t="s">
        <v>6180</v>
      </c>
      <c r="E767" s="2">
        <v>3</v>
      </c>
      <c r="F767" s="2" t="s">
        <v>4805</v>
      </c>
      <c r="G767" s="2" t="s">
        <v>6223</v>
      </c>
      <c r="H767" t="s">
        <v>19</v>
      </c>
      <c r="I767" t="s">
        <v>6193</v>
      </c>
      <c r="J767" t="s">
        <v>6186</v>
      </c>
      <c r="K767" s="4">
        <v>0.5</v>
      </c>
      <c r="L767" s="5">
        <v>7.77</v>
      </c>
      <c r="M767" s="5">
        <v>23.31</v>
      </c>
      <c r="N767" t="s">
        <v>6216</v>
      </c>
      <c r="O767" t="s">
        <v>6222</v>
      </c>
      <c r="P767" t="s">
        <v>6191</v>
      </c>
    </row>
    <row r="768" spans="1:16" x14ac:dyDescent="0.35">
      <c r="A768" s="19" t="s">
        <v>4808</v>
      </c>
      <c r="B768" s="27">
        <v>43797</v>
      </c>
      <c r="C768" s="19" t="s">
        <v>4809</v>
      </c>
      <c r="D768" s="11" t="s">
        <v>6182</v>
      </c>
      <c r="E768" s="19">
        <v>6</v>
      </c>
      <c r="F768" s="19" t="s">
        <v>4810</v>
      </c>
      <c r="G768" s="19" t="s">
        <v>4811</v>
      </c>
      <c r="H768" s="11" t="s">
        <v>19</v>
      </c>
      <c r="I768" s="11" t="s">
        <v>6193</v>
      </c>
      <c r="J768" s="11" t="s">
        <v>6186</v>
      </c>
      <c r="K768" s="28">
        <v>2.5</v>
      </c>
      <c r="L768" s="29">
        <v>29.784999999999997</v>
      </c>
      <c r="M768" s="29">
        <v>178.70999999999998</v>
      </c>
      <c r="N768" s="11" t="s">
        <v>6216</v>
      </c>
      <c r="O768" s="11" t="s">
        <v>6222</v>
      </c>
      <c r="P768" s="11" t="s">
        <v>6190</v>
      </c>
    </row>
    <row r="769" spans="1:16" x14ac:dyDescent="0.35">
      <c r="A769" s="2" t="s">
        <v>4814</v>
      </c>
      <c r="B769" s="3">
        <v>43667</v>
      </c>
      <c r="C769" s="2" t="s">
        <v>4815</v>
      </c>
      <c r="D769" t="s">
        <v>6138</v>
      </c>
      <c r="E769" s="2">
        <v>6</v>
      </c>
      <c r="F769" s="2" t="s">
        <v>4816</v>
      </c>
      <c r="G769" s="2" t="s">
        <v>4817</v>
      </c>
      <c r="H769" t="s">
        <v>19</v>
      </c>
      <c r="I769" t="s">
        <v>6192</v>
      </c>
      <c r="J769" t="s">
        <v>6188</v>
      </c>
      <c r="K769" s="4">
        <v>1</v>
      </c>
      <c r="L769" s="5">
        <v>9.9499999999999993</v>
      </c>
      <c r="M769" s="5">
        <v>59.699999999999996</v>
      </c>
      <c r="N769" t="s">
        <v>6219</v>
      </c>
      <c r="O769" t="s">
        <v>6221</v>
      </c>
      <c r="P769" t="s">
        <v>6190</v>
      </c>
    </row>
    <row r="770" spans="1:16" x14ac:dyDescent="0.35">
      <c r="A770" s="19" t="s">
        <v>4814</v>
      </c>
      <c r="B770" s="27">
        <v>43667</v>
      </c>
      <c r="C770" s="19" t="s">
        <v>4815</v>
      </c>
      <c r="D770" s="11" t="s">
        <v>6180</v>
      </c>
      <c r="E770" s="19">
        <v>2</v>
      </c>
      <c r="F770" s="19" t="s">
        <v>4816</v>
      </c>
      <c r="G770" s="19" t="s">
        <v>4817</v>
      </c>
      <c r="H770" s="11" t="s">
        <v>19</v>
      </c>
      <c r="I770" s="11" t="s">
        <v>6193</v>
      </c>
      <c r="J770" s="11" t="s">
        <v>6186</v>
      </c>
      <c r="K770" s="28">
        <v>0.5</v>
      </c>
      <c r="L770" s="29">
        <v>7.77</v>
      </c>
      <c r="M770" s="29">
        <v>15.54</v>
      </c>
      <c r="N770" s="11" t="s">
        <v>6216</v>
      </c>
      <c r="O770" s="11" t="s">
        <v>6222</v>
      </c>
      <c r="P770" s="11" t="s">
        <v>6190</v>
      </c>
    </row>
    <row r="771" spans="1:16" x14ac:dyDescent="0.35">
      <c r="A771" s="2" t="s">
        <v>4825</v>
      </c>
      <c r="B771" s="3">
        <v>44267</v>
      </c>
      <c r="C771" s="2" t="s">
        <v>4759</v>
      </c>
      <c r="D771" t="s">
        <v>6182</v>
      </c>
      <c r="E771" s="2">
        <v>3</v>
      </c>
      <c r="F771" s="2" t="s">
        <v>4760</v>
      </c>
      <c r="G771" s="2" t="s">
        <v>4761</v>
      </c>
      <c r="H771" t="s">
        <v>19</v>
      </c>
      <c r="I771" t="s">
        <v>6193</v>
      </c>
      <c r="J771" t="s">
        <v>6186</v>
      </c>
      <c r="K771" s="4">
        <v>2.5</v>
      </c>
      <c r="L771" s="5">
        <v>29.784999999999997</v>
      </c>
      <c r="M771" s="5">
        <v>89.35499999999999</v>
      </c>
      <c r="N771" t="s">
        <v>6216</v>
      </c>
      <c r="O771" t="s">
        <v>6222</v>
      </c>
      <c r="P771" t="s">
        <v>6191</v>
      </c>
    </row>
    <row r="772" spans="1:16" x14ac:dyDescent="0.35">
      <c r="A772" s="19" t="s">
        <v>4831</v>
      </c>
      <c r="B772" s="27">
        <v>44562</v>
      </c>
      <c r="C772" s="19" t="s">
        <v>4759</v>
      </c>
      <c r="D772" s="11" t="s">
        <v>6179</v>
      </c>
      <c r="E772" s="19">
        <v>2</v>
      </c>
      <c r="F772" s="19" t="s">
        <v>4760</v>
      </c>
      <c r="G772" s="19" t="s">
        <v>4761</v>
      </c>
      <c r="H772" s="11" t="s">
        <v>19</v>
      </c>
      <c r="I772" s="11" t="s">
        <v>6192</v>
      </c>
      <c r="J772" s="11" t="s">
        <v>6186</v>
      </c>
      <c r="K772" s="28">
        <v>1</v>
      </c>
      <c r="L772" s="29">
        <v>11.95</v>
      </c>
      <c r="M772" s="29">
        <v>23.9</v>
      </c>
      <c r="N772" s="11" t="s">
        <v>6219</v>
      </c>
      <c r="O772" s="11" t="s">
        <v>6222</v>
      </c>
      <c r="P772" s="11" t="s">
        <v>6191</v>
      </c>
    </row>
    <row r="773" spans="1:16" x14ac:dyDescent="0.35">
      <c r="A773" s="2" t="s">
        <v>4836</v>
      </c>
      <c r="B773" s="3">
        <v>43912</v>
      </c>
      <c r="C773" s="2" t="s">
        <v>4837</v>
      </c>
      <c r="D773" t="s">
        <v>6151</v>
      </c>
      <c r="E773" s="2">
        <v>6</v>
      </c>
      <c r="F773" s="2" t="s">
        <v>4838</v>
      </c>
      <c r="G773" s="2" t="s">
        <v>4839</v>
      </c>
      <c r="H773" t="s">
        <v>28</v>
      </c>
      <c r="I773" t="s">
        <v>6192</v>
      </c>
      <c r="J773" t="s">
        <v>6188</v>
      </c>
      <c r="K773" s="4">
        <v>2.5</v>
      </c>
      <c r="L773" s="5">
        <v>22.884999999999998</v>
      </c>
      <c r="M773" s="5">
        <v>137.31</v>
      </c>
      <c r="N773" t="s">
        <v>6219</v>
      </c>
      <c r="O773" t="s">
        <v>6221</v>
      </c>
      <c r="P773" t="s">
        <v>6191</v>
      </c>
    </row>
    <row r="774" spans="1:16" x14ac:dyDescent="0.35">
      <c r="A774" s="19" t="s">
        <v>4842</v>
      </c>
      <c r="B774" s="27">
        <v>44092</v>
      </c>
      <c r="C774" s="19" t="s">
        <v>4843</v>
      </c>
      <c r="D774" s="11" t="s">
        <v>6147</v>
      </c>
      <c r="E774" s="19">
        <v>1</v>
      </c>
      <c r="F774" s="19" t="s">
        <v>4844</v>
      </c>
      <c r="G774" s="19" t="s">
        <v>4845</v>
      </c>
      <c r="H774" s="11" t="s">
        <v>19</v>
      </c>
      <c r="I774" s="11" t="s">
        <v>6193</v>
      </c>
      <c r="J774" s="11" t="s">
        <v>6187</v>
      </c>
      <c r="K774" s="28">
        <v>1</v>
      </c>
      <c r="L774" s="29">
        <v>9.9499999999999993</v>
      </c>
      <c r="M774" s="29">
        <v>9.9499999999999993</v>
      </c>
      <c r="N774" s="11" t="s">
        <v>6216</v>
      </c>
      <c r="O774" s="11" t="s">
        <v>6224</v>
      </c>
      <c r="P774" s="11" t="s">
        <v>6191</v>
      </c>
    </row>
    <row r="775" spans="1:16" x14ac:dyDescent="0.35">
      <c r="A775" s="2" t="s">
        <v>4847</v>
      </c>
      <c r="B775" s="3">
        <v>43468</v>
      </c>
      <c r="C775" s="2" t="s">
        <v>4848</v>
      </c>
      <c r="D775" t="s">
        <v>6173</v>
      </c>
      <c r="E775" s="2">
        <v>3</v>
      </c>
      <c r="F775" s="2" t="s">
        <v>4849</v>
      </c>
      <c r="G775" s="2" t="s">
        <v>4850</v>
      </c>
      <c r="H775" t="s">
        <v>19</v>
      </c>
      <c r="I775" t="s">
        <v>6192</v>
      </c>
      <c r="J775" t="s">
        <v>6186</v>
      </c>
      <c r="K775" s="4">
        <v>0.5</v>
      </c>
      <c r="L775" s="5">
        <v>7.169999999999999</v>
      </c>
      <c r="M775" s="5">
        <v>21.509999999999998</v>
      </c>
      <c r="N775" t="s">
        <v>6219</v>
      </c>
      <c r="O775" t="s">
        <v>6222</v>
      </c>
      <c r="P775" t="s">
        <v>6191</v>
      </c>
    </row>
    <row r="776" spans="1:16" x14ac:dyDescent="0.35">
      <c r="A776" s="19" t="s">
        <v>4853</v>
      </c>
      <c r="B776" s="27">
        <v>44468</v>
      </c>
      <c r="C776" s="19" t="s">
        <v>4854</v>
      </c>
      <c r="D776" s="11" t="s">
        <v>6141</v>
      </c>
      <c r="E776" s="19">
        <v>6</v>
      </c>
      <c r="F776" s="19" t="s">
        <v>4855</v>
      </c>
      <c r="G776" s="19" t="s">
        <v>6223</v>
      </c>
      <c r="H776" s="11" t="s">
        <v>19</v>
      </c>
      <c r="I776" s="11" t="s">
        <v>6194</v>
      </c>
      <c r="J776" s="11" t="s">
        <v>6188</v>
      </c>
      <c r="K776" s="28">
        <v>1</v>
      </c>
      <c r="L776" s="29">
        <v>13.75</v>
      </c>
      <c r="M776" s="29">
        <v>82.5</v>
      </c>
      <c r="N776" s="11" t="s">
        <v>6217</v>
      </c>
      <c r="O776" s="11" t="s">
        <v>6221</v>
      </c>
      <c r="P776" s="11" t="s">
        <v>6191</v>
      </c>
    </row>
    <row r="777" spans="1:16" x14ac:dyDescent="0.35">
      <c r="A777" s="2" t="s">
        <v>4858</v>
      </c>
      <c r="B777" s="3">
        <v>44488</v>
      </c>
      <c r="C777" s="2" t="s">
        <v>4859</v>
      </c>
      <c r="D777" t="s">
        <v>6159</v>
      </c>
      <c r="E777" s="2">
        <v>2</v>
      </c>
      <c r="F777" s="2" t="s">
        <v>4860</v>
      </c>
      <c r="G777" s="2" t="s">
        <v>4861</v>
      </c>
      <c r="H777" t="s">
        <v>318</v>
      </c>
      <c r="I777" t="s">
        <v>6195</v>
      </c>
      <c r="J777" t="s">
        <v>6188</v>
      </c>
      <c r="K777" s="4">
        <v>0.2</v>
      </c>
      <c r="L777" s="5">
        <v>4.3650000000000002</v>
      </c>
      <c r="M777" s="5">
        <v>8.73</v>
      </c>
      <c r="N777" t="s">
        <v>6218</v>
      </c>
      <c r="O777" t="s">
        <v>6221</v>
      </c>
      <c r="P777" t="s">
        <v>6191</v>
      </c>
    </row>
    <row r="778" spans="1:16" x14ac:dyDescent="0.35">
      <c r="A778" s="19" t="s">
        <v>4864</v>
      </c>
      <c r="B778" s="27">
        <v>44756</v>
      </c>
      <c r="C778" s="19" t="s">
        <v>4865</v>
      </c>
      <c r="D778" s="11" t="s">
        <v>6138</v>
      </c>
      <c r="E778" s="19">
        <v>2</v>
      </c>
      <c r="F778" s="19" t="s">
        <v>4866</v>
      </c>
      <c r="G778" s="19" t="s">
        <v>6223</v>
      </c>
      <c r="H778" s="11" t="s">
        <v>19</v>
      </c>
      <c r="I778" s="11" t="s">
        <v>6192</v>
      </c>
      <c r="J778" s="11" t="s">
        <v>6188</v>
      </c>
      <c r="K778" s="28">
        <v>1</v>
      </c>
      <c r="L778" s="29">
        <v>9.9499999999999993</v>
      </c>
      <c r="M778" s="29">
        <v>19.899999999999999</v>
      </c>
      <c r="N778" s="11" t="s">
        <v>6219</v>
      </c>
      <c r="O778" s="11" t="s">
        <v>6221</v>
      </c>
      <c r="P778" s="11" t="s">
        <v>6190</v>
      </c>
    </row>
    <row r="779" spans="1:16" x14ac:dyDescent="0.35">
      <c r="A779" s="2" t="s">
        <v>4869</v>
      </c>
      <c r="B779" s="3">
        <v>44396</v>
      </c>
      <c r="C779" s="2" t="s">
        <v>4870</v>
      </c>
      <c r="D779" t="s">
        <v>6176</v>
      </c>
      <c r="E779" s="2">
        <v>2</v>
      </c>
      <c r="F779" s="2" t="s">
        <v>4871</v>
      </c>
      <c r="G779" s="2" t="s">
        <v>4872</v>
      </c>
      <c r="H779" t="s">
        <v>19</v>
      </c>
      <c r="I779" t="s">
        <v>6194</v>
      </c>
      <c r="J779" t="s">
        <v>6186</v>
      </c>
      <c r="K779" s="4">
        <v>0.5</v>
      </c>
      <c r="L779" s="5">
        <v>8.91</v>
      </c>
      <c r="M779" s="5">
        <v>17.82</v>
      </c>
      <c r="N779" t="s">
        <v>6217</v>
      </c>
      <c r="O779" t="s">
        <v>6222</v>
      </c>
      <c r="P779" t="s">
        <v>6190</v>
      </c>
    </row>
    <row r="780" spans="1:16" x14ac:dyDescent="0.35">
      <c r="A780" s="19" t="s">
        <v>4875</v>
      </c>
      <c r="B780" s="27">
        <v>44540</v>
      </c>
      <c r="C780" s="19" t="s">
        <v>4876</v>
      </c>
      <c r="D780" s="11" t="s">
        <v>6157</v>
      </c>
      <c r="E780" s="19">
        <v>3</v>
      </c>
      <c r="F780" s="19" t="s">
        <v>4877</v>
      </c>
      <c r="G780" s="19" t="s">
        <v>4878</v>
      </c>
      <c r="H780" s="11" t="s">
        <v>19</v>
      </c>
      <c r="I780" s="11" t="s">
        <v>6193</v>
      </c>
      <c r="J780" s="11" t="s">
        <v>6188</v>
      </c>
      <c r="K780" s="28">
        <v>0.5</v>
      </c>
      <c r="L780" s="29">
        <v>6.75</v>
      </c>
      <c r="M780" s="29">
        <v>20.25</v>
      </c>
      <c r="N780" s="11" t="s">
        <v>6216</v>
      </c>
      <c r="O780" s="11" t="s">
        <v>6221</v>
      </c>
      <c r="P780" s="11" t="s">
        <v>6191</v>
      </c>
    </row>
    <row r="781" spans="1:16" x14ac:dyDescent="0.35">
      <c r="A781" s="2" t="s">
        <v>4881</v>
      </c>
      <c r="B781" s="3">
        <v>43541</v>
      </c>
      <c r="C781" s="2" t="s">
        <v>4882</v>
      </c>
      <c r="D781" t="s">
        <v>6182</v>
      </c>
      <c r="E781" s="2">
        <v>2</v>
      </c>
      <c r="F781" s="2" t="s">
        <v>4883</v>
      </c>
      <c r="G781" s="2" t="s">
        <v>4884</v>
      </c>
      <c r="H781" t="s">
        <v>19</v>
      </c>
      <c r="I781" t="s">
        <v>6193</v>
      </c>
      <c r="J781" t="s">
        <v>6186</v>
      </c>
      <c r="K781" s="4">
        <v>2.5</v>
      </c>
      <c r="L781" s="5">
        <v>29.784999999999997</v>
      </c>
      <c r="M781" s="5">
        <v>59.569999999999993</v>
      </c>
      <c r="N781" t="s">
        <v>6216</v>
      </c>
      <c r="O781" t="s">
        <v>6222</v>
      </c>
      <c r="P781" t="s">
        <v>6191</v>
      </c>
    </row>
    <row r="782" spans="1:16" x14ac:dyDescent="0.35">
      <c r="A782" s="19" t="s">
        <v>4886</v>
      </c>
      <c r="B782" s="27">
        <v>43889</v>
      </c>
      <c r="C782" s="19" t="s">
        <v>4933</v>
      </c>
      <c r="D782" s="11" t="s">
        <v>6161</v>
      </c>
      <c r="E782" s="19">
        <v>2</v>
      </c>
      <c r="F782" s="19" t="s">
        <v>4934</v>
      </c>
      <c r="G782" s="19" t="s">
        <v>4935</v>
      </c>
      <c r="H782" s="11" t="s">
        <v>19</v>
      </c>
      <c r="I782" s="11" t="s">
        <v>6195</v>
      </c>
      <c r="J782" s="11" t="s">
        <v>6186</v>
      </c>
      <c r="K782" s="28">
        <v>0.5</v>
      </c>
      <c r="L782" s="29">
        <v>9.51</v>
      </c>
      <c r="M782" s="29">
        <v>19.02</v>
      </c>
      <c r="N782" s="11" t="s">
        <v>6218</v>
      </c>
      <c r="O782" s="11" t="s">
        <v>6222</v>
      </c>
      <c r="P782" s="11" t="s">
        <v>6190</v>
      </c>
    </row>
    <row r="783" spans="1:16" x14ac:dyDescent="0.35">
      <c r="A783" s="2" t="s">
        <v>4892</v>
      </c>
      <c r="B783" s="3">
        <v>43985</v>
      </c>
      <c r="C783" s="2" t="s">
        <v>4893</v>
      </c>
      <c r="D783" t="s">
        <v>6143</v>
      </c>
      <c r="E783" s="2">
        <v>6</v>
      </c>
      <c r="F783" s="2" t="s">
        <v>4894</v>
      </c>
      <c r="G783" s="2" t="s">
        <v>4895</v>
      </c>
      <c r="H783" t="s">
        <v>19</v>
      </c>
      <c r="I783" t="s">
        <v>6195</v>
      </c>
      <c r="J783" t="s">
        <v>6187</v>
      </c>
      <c r="K783" s="4">
        <v>1</v>
      </c>
      <c r="L783" s="5">
        <v>12.95</v>
      </c>
      <c r="M783" s="5">
        <v>77.699999999999989</v>
      </c>
      <c r="N783" t="s">
        <v>6218</v>
      </c>
      <c r="O783" t="s">
        <v>6224</v>
      </c>
      <c r="P783" t="s">
        <v>6190</v>
      </c>
    </row>
    <row r="784" spans="1:16" x14ac:dyDescent="0.35">
      <c r="A784" s="19" t="s">
        <v>4898</v>
      </c>
      <c r="B784" s="27">
        <v>43883</v>
      </c>
      <c r="C784" s="19" t="s">
        <v>4899</v>
      </c>
      <c r="D784" s="11" t="s">
        <v>6141</v>
      </c>
      <c r="E784" s="19">
        <v>3</v>
      </c>
      <c r="F784" s="19" t="s">
        <v>4900</v>
      </c>
      <c r="G784" s="19" t="s">
        <v>6223</v>
      </c>
      <c r="H784" s="11" t="s">
        <v>19</v>
      </c>
      <c r="I784" s="11" t="s">
        <v>6194</v>
      </c>
      <c r="J784" s="11" t="s">
        <v>6188</v>
      </c>
      <c r="K784" s="28">
        <v>1</v>
      </c>
      <c r="L784" s="29">
        <v>13.75</v>
      </c>
      <c r="M784" s="29">
        <v>41.25</v>
      </c>
      <c r="N784" s="11" t="s">
        <v>6217</v>
      </c>
      <c r="O784" s="11" t="s">
        <v>6221</v>
      </c>
      <c r="P784" s="11" t="s">
        <v>6191</v>
      </c>
    </row>
    <row r="785" spans="1:16" x14ac:dyDescent="0.35">
      <c r="A785" s="2" t="s">
        <v>4903</v>
      </c>
      <c r="B785" s="3">
        <v>43778</v>
      </c>
      <c r="C785" s="2" t="s">
        <v>4904</v>
      </c>
      <c r="D785" t="s">
        <v>6164</v>
      </c>
      <c r="E785" s="2">
        <v>4</v>
      </c>
      <c r="F785" s="2" t="s">
        <v>4905</v>
      </c>
      <c r="G785" s="2" t="s">
        <v>4906</v>
      </c>
      <c r="H785" t="s">
        <v>19</v>
      </c>
      <c r="I785" t="s">
        <v>6195</v>
      </c>
      <c r="J785" t="s">
        <v>6186</v>
      </c>
      <c r="K785" s="4">
        <v>2.5</v>
      </c>
      <c r="L785" s="5">
        <v>36.454999999999998</v>
      </c>
      <c r="M785" s="5">
        <v>145.82</v>
      </c>
      <c r="N785" t="s">
        <v>6218</v>
      </c>
      <c r="O785" t="s">
        <v>6222</v>
      </c>
      <c r="P785" t="s">
        <v>6191</v>
      </c>
    </row>
    <row r="786" spans="1:16" x14ac:dyDescent="0.35">
      <c r="A786" s="19" t="s">
        <v>4909</v>
      </c>
      <c r="B786" s="27">
        <v>43897</v>
      </c>
      <c r="C786" s="19" t="s">
        <v>4910</v>
      </c>
      <c r="D786" s="11" t="s">
        <v>6184</v>
      </c>
      <c r="E786" s="19">
        <v>6</v>
      </c>
      <c r="F786" s="19" t="s">
        <v>4911</v>
      </c>
      <c r="G786" s="19" t="s">
        <v>4912</v>
      </c>
      <c r="H786" s="11" t="s">
        <v>318</v>
      </c>
      <c r="I786" s="11" t="s">
        <v>6194</v>
      </c>
      <c r="J786" s="11" t="s">
        <v>6186</v>
      </c>
      <c r="K786" s="28">
        <v>0.2</v>
      </c>
      <c r="L786" s="29">
        <v>4.4550000000000001</v>
      </c>
      <c r="M786" s="29">
        <v>26.73</v>
      </c>
      <c r="N786" s="11" t="s">
        <v>6217</v>
      </c>
      <c r="O786" s="11" t="s">
        <v>6222</v>
      </c>
      <c r="P786" s="11" t="s">
        <v>6191</v>
      </c>
    </row>
    <row r="787" spans="1:16" x14ac:dyDescent="0.35">
      <c r="A787" s="2" t="s">
        <v>4915</v>
      </c>
      <c r="B787" s="3">
        <v>44312</v>
      </c>
      <c r="C787" s="2" t="s">
        <v>4916</v>
      </c>
      <c r="D787" t="s">
        <v>6160</v>
      </c>
      <c r="E787" s="2">
        <v>5</v>
      </c>
      <c r="F787" s="2" t="s">
        <v>4917</v>
      </c>
      <c r="G787" s="2" t="s">
        <v>4918</v>
      </c>
      <c r="H787" t="s">
        <v>19</v>
      </c>
      <c r="I787" t="s">
        <v>6195</v>
      </c>
      <c r="J787" t="s">
        <v>6188</v>
      </c>
      <c r="K787" s="4">
        <v>0.5</v>
      </c>
      <c r="L787" s="5">
        <v>8.73</v>
      </c>
      <c r="M787" s="5">
        <v>43.650000000000006</v>
      </c>
      <c r="N787" t="s">
        <v>6218</v>
      </c>
      <c r="O787" t="s">
        <v>6221</v>
      </c>
      <c r="P787" t="s">
        <v>6190</v>
      </c>
    </row>
    <row r="788" spans="1:16" x14ac:dyDescent="0.35">
      <c r="A788" s="19" t="s">
        <v>4921</v>
      </c>
      <c r="B788" s="27">
        <v>44511</v>
      </c>
      <c r="C788" s="19" t="s">
        <v>4922</v>
      </c>
      <c r="D788" s="11" t="s">
        <v>6170</v>
      </c>
      <c r="E788" s="19">
        <v>2</v>
      </c>
      <c r="F788" s="19" t="s">
        <v>4923</v>
      </c>
      <c r="G788" s="19" t="s">
        <v>4924</v>
      </c>
      <c r="H788" s="11" t="s">
        <v>19</v>
      </c>
      <c r="I788" s="11" t="s">
        <v>6195</v>
      </c>
      <c r="J788" s="11" t="s">
        <v>6186</v>
      </c>
      <c r="K788" s="28">
        <v>1</v>
      </c>
      <c r="L788" s="29">
        <v>15.85</v>
      </c>
      <c r="M788" s="29">
        <v>31.7</v>
      </c>
      <c r="N788" s="11" t="s">
        <v>6218</v>
      </c>
      <c r="O788" s="11" t="s">
        <v>6222</v>
      </c>
      <c r="P788" s="11" t="s">
        <v>6191</v>
      </c>
    </row>
    <row r="789" spans="1:16" x14ac:dyDescent="0.35">
      <c r="A789" s="2" t="s">
        <v>4926</v>
      </c>
      <c r="B789" s="3">
        <v>44362</v>
      </c>
      <c r="C789" s="2" t="s">
        <v>4927</v>
      </c>
      <c r="D789" t="s">
        <v>6168</v>
      </c>
      <c r="E789" s="2">
        <v>1</v>
      </c>
      <c r="F789" s="2" t="s">
        <v>4928</v>
      </c>
      <c r="G789" s="2" t="s">
        <v>4929</v>
      </c>
      <c r="H789" t="s">
        <v>19</v>
      </c>
      <c r="I789" t="s">
        <v>6193</v>
      </c>
      <c r="J789" t="s">
        <v>6187</v>
      </c>
      <c r="K789" s="4">
        <v>2.5</v>
      </c>
      <c r="L789" s="5">
        <v>22.884999999999998</v>
      </c>
      <c r="M789" s="5">
        <v>22.884999999999998</v>
      </c>
      <c r="N789" t="s">
        <v>6216</v>
      </c>
      <c r="O789" t="s">
        <v>6224</v>
      </c>
      <c r="P789" t="s">
        <v>6191</v>
      </c>
    </row>
    <row r="790" spans="1:16" x14ac:dyDescent="0.35">
      <c r="A790" s="19" t="s">
        <v>4932</v>
      </c>
      <c r="B790" s="27">
        <v>43888</v>
      </c>
      <c r="C790" s="19" t="s">
        <v>4933</v>
      </c>
      <c r="D790" s="11" t="s">
        <v>6185</v>
      </c>
      <c r="E790" s="19">
        <v>1</v>
      </c>
      <c r="F790" s="19" t="s">
        <v>4934</v>
      </c>
      <c r="G790" s="19" t="s">
        <v>4935</v>
      </c>
      <c r="H790" s="11" t="s">
        <v>19</v>
      </c>
      <c r="I790" s="11" t="s">
        <v>6194</v>
      </c>
      <c r="J790" s="11" t="s">
        <v>6187</v>
      </c>
      <c r="K790" s="28">
        <v>2.5</v>
      </c>
      <c r="L790" s="29">
        <v>27.945</v>
      </c>
      <c r="M790" s="29">
        <v>27.945</v>
      </c>
      <c r="N790" s="11" t="s">
        <v>6217</v>
      </c>
      <c r="O790" s="11" t="s">
        <v>6224</v>
      </c>
      <c r="P790" s="11" t="s">
        <v>6190</v>
      </c>
    </row>
    <row r="791" spans="1:16" x14ac:dyDescent="0.35">
      <c r="A791" s="2" t="s">
        <v>4938</v>
      </c>
      <c r="B791" s="3">
        <v>44305</v>
      </c>
      <c r="C791" s="2" t="s">
        <v>4939</v>
      </c>
      <c r="D791" t="s">
        <v>6141</v>
      </c>
      <c r="E791" s="2">
        <v>6</v>
      </c>
      <c r="F791" s="2" t="s">
        <v>4940</v>
      </c>
      <c r="G791" s="2" t="s">
        <v>6223</v>
      </c>
      <c r="H791" t="s">
        <v>19</v>
      </c>
      <c r="I791" t="s">
        <v>6194</v>
      </c>
      <c r="J791" t="s">
        <v>6188</v>
      </c>
      <c r="K791" s="4">
        <v>1</v>
      </c>
      <c r="L791" s="5">
        <v>13.75</v>
      </c>
      <c r="M791" s="5">
        <v>82.5</v>
      </c>
      <c r="N791" t="s">
        <v>6217</v>
      </c>
      <c r="O791" t="s">
        <v>6221</v>
      </c>
      <c r="P791" t="s">
        <v>6190</v>
      </c>
    </row>
    <row r="792" spans="1:16" x14ac:dyDescent="0.35">
      <c r="A792" s="19" t="s">
        <v>4943</v>
      </c>
      <c r="B792" s="27">
        <v>44771</v>
      </c>
      <c r="C792" s="19" t="s">
        <v>4944</v>
      </c>
      <c r="D792" s="11" t="s">
        <v>6151</v>
      </c>
      <c r="E792" s="19">
        <v>2</v>
      </c>
      <c r="F792" s="19" t="s">
        <v>4945</v>
      </c>
      <c r="G792" s="19" t="s">
        <v>4946</v>
      </c>
      <c r="H792" s="11" t="s">
        <v>318</v>
      </c>
      <c r="I792" s="11" t="s">
        <v>6192</v>
      </c>
      <c r="J792" s="11" t="s">
        <v>6188</v>
      </c>
      <c r="K792" s="28">
        <v>2.5</v>
      </c>
      <c r="L792" s="29">
        <v>22.884999999999998</v>
      </c>
      <c r="M792" s="29">
        <v>45.769999999999996</v>
      </c>
      <c r="N792" s="11" t="s">
        <v>6219</v>
      </c>
      <c r="O792" s="11" t="s">
        <v>6221</v>
      </c>
      <c r="P792" s="11" t="s">
        <v>6190</v>
      </c>
    </row>
    <row r="793" spans="1:16" x14ac:dyDescent="0.35">
      <c r="A793" s="2" t="s">
        <v>4949</v>
      </c>
      <c r="B793" s="3">
        <v>43485</v>
      </c>
      <c r="C793" s="2" t="s">
        <v>4950</v>
      </c>
      <c r="D793" t="s">
        <v>6140</v>
      </c>
      <c r="E793" s="2">
        <v>6</v>
      </c>
      <c r="F793" s="2" t="s">
        <v>4951</v>
      </c>
      <c r="G793" s="2" t="s">
        <v>4952</v>
      </c>
      <c r="H793" t="s">
        <v>19</v>
      </c>
      <c r="I793" t="s">
        <v>6193</v>
      </c>
      <c r="J793" t="s">
        <v>6186</v>
      </c>
      <c r="K793" s="4">
        <v>1</v>
      </c>
      <c r="L793" s="5">
        <v>12.95</v>
      </c>
      <c r="M793" s="5">
        <v>77.699999999999989</v>
      </c>
      <c r="N793" t="s">
        <v>6216</v>
      </c>
      <c r="O793" t="s">
        <v>6222</v>
      </c>
      <c r="P793" t="s">
        <v>6191</v>
      </c>
    </row>
    <row r="794" spans="1:16" x14ac:dyDescent="0.35">
      <c r="A794" s="19" t="s">
        <v>4955</v>
      </c>
      <c r="B794" s="27">
        <v>44613</v>
      </c>
      <c r="C794" s="19" t="s">
        <v>4956</v>
      </c>
      <c r="D794" s="11" t="s">
        <v>6180</v>
      </c>
      <c r="E794" s="19">
        <v>3</v>
      </c>
      <c r="F794" s="19" t="s">
        <v>4957</v>
      </c>
      <c r="G794" s="19" t="s">
        <v>4958</v>
      </c>
      <c r="H794" s="11" t="s">
        <v>19</v>
      </c>
      <c r="I794" s="11" t="s">
        <v>6193</v>
      </c>
      <c r="J794" s="11" t="s">
        <v>6186</v>
      </c>
      <c r="K794" s="28">
        <v>0.5</v>
      </c>
      <c r="L794" s="29">
        <v>7.77</v>
      </c>
      <c r="M794" s="29">
        <v>23.31</v>
      </c>
      <c r="N794" s="11" t="s">
        <v>6216</v>
      </c>
      <c r="O794" s="11" t="s">
        <v>6222</v>
      </c>
      <c r="P794" s="11" t="s">
        <v>6191</v>
      </c>
    </row>
    <row r="795" spans="1:16" x14ac:dyDescent="0.35">
      <c r="A795" s="2" t="s">
        <v>4961</v>
      </c>
      <c r="B795" s="3">
        <v>43954</v>
      </c>
      <c r="C795" s="2" t="s">
        <v>4962</v>
      </c>
      <c r="D795" t="s">
        <v>6145</v>
      </c>
      <c r="E795" s="2">
        <v>5</v>
      </c>
      <c r="F795" s="2" t="s">
        <v>4963</v>
      </c>
      <c r="G795" s="2" t="s">
        <v>4964</v>
      </c>
      <c r="H795" t="s">
        <v>19</v>
      </c>
      <c r="I795" t="s">
        <v>6195</v>
      </c>
      <c r="J795" t="s">
        <v>6186</v>
      </c>
      <c r="K795" s="4">
        <v>0.2</v>
      </c>
      <c r="L795" s="5">
        <v>4.7549999999999999</v>
      </c>
      <c r="M795" s="5">
        <v>23.774999999999999</v>
      </c>
      <c r="N795" t="s">
        <v>6218</v>
      </c>
      <c r="O795" t="s">
        <v>6222</v>
      </c>
      <c r="P795" t="s">
        <v>6190</v>
      </c>
    </row>
    <row r="796" spans="1:16" x14ac:dyDescent="0.35">
      <c r="A796" s="19" t="s">
        <v>4967</v>
      </c>
      <c r="B796" s="27">
        <v>43545</v>
      </c>
      <c r="C796" s="19" t="s">
        <v>4968</v>
      </c>
      <c r="D796" s="11" t="s">
        <v>6160</v>
      </c>
      <c r="E796" s="19">
        <v>6</v>
      </c>
      <c r="F796" s="19" t="s">
        <v>4969</v>
      </c>
      <c r="G796" s="19" t="s">
        <v>4970</v>
      </c>
      <c r="H796" s="11" t="s">
        <v>28</v>
      </c>
      <c r="I796" s="11" t="s">
        <v>6195</v>
      </c>
      <c r="J796" s="11" t="s">
        <v>6188</v>
      </c>
      <c r="K796" s="28">
        <v>0.5</v>
      </c>
      <c r="L796" s="29">
        <v>8.73</v>
      </c>
      <c r="M796" s="29">
        <v>52.38</v>
      </c>
      <c r="N796" s="11" t="s">
        <v>6218</v>
      </c>
      <c r="O796" s="11" t="s">
        <v>6221</v>
      </c>
      <c r="P796" s="11" t="s">
        <v>6190</v>
      </c>
    </row>
    <row r="797" spans="1:16" x14ac:dyDescent="0.35">
      <c r="A797" s="2" t="s">
        <v>4973</v>
      </c>
      <c r="B797" s="3">
        <v>43629</v>
      </c>
      <c r="C797" s="2" t="s">
        <v>4974</v>
      </c>
      <c r="D797" t="s">
        <v>6178</v>
      </c>
      <c r="E797" s="2">
        <v>5</v>
      </c>
      <c r="F797" s="2" t="s">
        <v>4975</v>
      </c>
      <c r="G797" s="2" t="s">
        <v>4976</v>
      </c>
      <c r="H797" t="s">
        <v>19</v>
      </c>
      <c r="I797" t="s">
        <v>6192</v>
      </c>
      <c r="J797" t="s">
        <v>6186</v>
      </c>
      <c r="K797" s="4">
        <v>0.2</v>
      </c>
      <c r="L797" s="5">
        <v>3.5849999999999995</v>
      </c>
      <c r="M797" s="5">
        <v>17.924999999999997</v>
      </c>
      <c r="N797" t="s">
        <v>6219</v>
      </c>
      <c r="O797" t="s">
        <v>6222</v>
      </c>
      <c r="P797" t="s">
        <v>6191</v>
      </c>
    </row>
    <row r="798" spans="1:16" x14ac:dyDescent="0.35">
      <c r="A798" s="19" t="s">
        <v>4979</v>
      </c>
      <c r="B798" s="27">
        <v>43987</v>
      </c>
      <c r="C798" s="19" t="s">
        <v>4980</v>
      </c>
      <c r="D798" s="11" t="s">
        <v>6182</v>
      </c>
      <c r="E798" s="19">
        <v>5</v>
      </c>
      <c r="F798" s="19" t="s">
        <v>4981</v>
      </c>
      <c r="G798" s="19" t="s">
        <v>4982</v>
      </c>
      <c r="H798" s="11" t="s">
        <v>19</v>
      </c>
      <c r="I798" s="11" t="s">
        <v>6193</v>
      </c>
      <c r="J798" s="11" t="s">
        <v>6186</v>
      </c>
      <c r="K798" s="28">
        <v>2.5</v>
      </c>
      <c r="L798" s="29">
        <v>29.784999999999997</v>
      </c>
      <c r="M798" s="29">
        <v>148.92499999999998</v>
      </c>
      <c r="N798" s="11" t="s">
        <v>6216</v>
      </c>
      <c r="O798" s="11" t="s">
        <v>6222</v>
      </c>
      <c r="P798" s="11" t="s">
        <v>6191</v>
      </c>
    </row>
    <row r="799" spans="1:16" x14ac:dyDescent="0.35">
      <c r="A799" s="2" t="s">
        <v>4985</v>
      </c>
      <c r="B799" s="3">
        <v>43540</v>
      </c>
      <c r="C799" s="2" t="s">
        <v>4986</v>
      </c>
      <c r="D799" t="s">
        <v>6173</v>
      </c>
      <c r="E799" s="2">
        <v>4</v>
      </c>
      <c r="F799" s="2" t="s">
        <v>4987</v>
      </c>
      <c r="G799" s="2" t="s">
        <v>4988</v>
      </c>
      <c r="H799" t="s">
        <v>19</v>
      </c>
      <c r="I799" t="s">
        <v>6192</v>
      </c>
      <c r="J799" t="s">
        <v>6186</v>
      </c>
      <c r="K799" s="4">
        <v>0.5</v>
      </c>
      <c r="L799" s="5">
        <v>7.169999999999999</v>
      </c>
      <c r="M799" s="5">
        <v>28.679999999999996</v>
      </c>
      <c r="N799" t="s">
        <v>6219</v>
      </c>
      <c r="O799" t="s">
        <v>6222</v>
      </c>
      <c r="P799" t="s">
        <v>6191</v>
      </c>
    </row>
    <row r="800" spans="1:16" x14ac:dyDescent="0.35">
      <c r="A800" s="19" t="s">
        <v>4991</v>
      </c>
      <c r="B800" s="27">
        <v>44533</v>
      </c>
      <c r="C800" s="19" t="s">
        <v>4992</v>
      </c>
      <c r="D800" s="11" t="s">
        <v>6161</v>
      </c>
      <c r="E800" s="19">
        <v>1</v>
      </c>
      <c r="F800" s="19" t="s">
        <v>4993</v>
      </c>
      <c r="G800" s="19" t="s">
        <v>6223</v>
      </c>
      <c r="H800" s="11" t="s">
        <v>19</v>
      </c>
      <c r="I800" s="11" t="s">
        <v>6195</v>
      </c>
      <c r="J800" s="11" t="s">
        <v>6186</v>
      </c>
      <c r="K800" s="28">
        <v>0.5</v>
      </c>
      <c r="L800" s="29">
        <v>9.51</v>
      </c>
      <c r="M800" s="29">
        <v>9.51</v>
      </c>
      <c r="N800" s="11" t="s">
        <v>6218</v>
      </c>
      <c r="O800" s="11" t="s">
        <v>6222</v>
      </c>
      <c r="P800" s="11" t="s">
        <v>6191</v>
      </c>
    </row>
    <row r="801" spans="1:16" x14ac:dyDescent="0.35">
      <c r="A801" s="2" t="s">
        <v>4996</v>
      </c>
      <c r="B801" s="3">
        <v>44751</v>
      </c>
      <c r="C801" s="2" t="s">
        <v>4997</v>
      </c>
      <c r="D801" t="s">
        <v>6180</v>
      </c>
      <c r="E801" s="2">
        <v>4</v>
      </c>
      <c r="F801" s="2" t="s">
        <v>4998</v>
      </c>
      <c r="G801" s="2" t="s">
        <v>4999</v>
      </c>
      <c r="H801" t="s">
        <v>19</v>
      </c>
      <c r="I801" t="s">
        <v>6193</v>
      </c>
      <c r="J801" t="s">
        <v>6186</v>
      </c>
      <c r="K801" s="4">
        <v>0.5</v>
      </c>
      <c r="L801" s="5">
        <v>7.77</v>
      </c>
      <c r="M801" s="5">
        <v>31.08</v>
      </c>
      <c r="N801" t="s">
        <v>6216</v>
      </c>
      <c r="O801" t="s">
        <v>6222</v>
      </c>
      <c r="P801" t="s">
        <v>6191</v>
      </c>
    </row>
    <row r="802" spans="1:16" x14ac:dyDescent="0.35">
      <c r="A802" s="19" t="s">
        <v>5002</v>
      </c>
      <c r="B802" s="27">
        <v>43950</v>
      </c>
      <c r="C802" s="19" t="s">
        <v>5003</v>
      </c>
      <c r="D802" s="11" t="s">
        <v>6163</v>
      </c>
      <c r="E802" s="19">
        <v>3</v>
      </c>
      <c r="F802" s="19" t="s">
        <v>5004</v>
      </c>
      <c r="G802" s="19" t="s">
        <v>5005</v>
      </c>
      <c r="H802" s="11" t="s">
        <v>19</v>
      </c>
      <c r="I802" s="11" t="s">
        <v>6192</v>
      </c>
      <c r="J802" s="11" t="s">
        <v>6187</v>
      </c>
      <c r="K802" s="28">
        <v>0.2</v>
      </c>
      <c r="L802" s="29">
        <v>2.6849999999999996</v>
      </c>
      <c r="M802" s="29">
        <v>8.0549999999999997</v>
      </c>
      <c r="N802" s="11" t="s">
        <v>6219</v>
      </c>
      <c r="O802" s="11" t="s">
        <v>6224</v>
      </c>
      <c r="P802" s="11" t="s">
        <v>6190</v>
      </c>
    </row>
    <row r="803" spans="1:16" x14ac:dyDescent="0.35">
      <c r="A803" s="2" t="s">
        <v>5008</v>
      </c>
      <c r="B803" s="3">
        <v>44588</v>
      </c>
      <c r="C803" s="2" t="s">
        <v>5009</v>
      </c>
      <c r="D803" t="s">
        <v>6183</v>
      </c>
      <c r="E803" s="2">
        <v>3</v>
      </c>
      <c r="F803" s="2" t="s">
        <v>5010</v>
      </c>
      <c r="G803" s="2" t="s">
        <v>6223</v>
      </c>
      <c r="H803" t="s">
        <v>19</v>
      </c>
      <c r="I803" t="s">
        <v>6194</v>
      </c>
      <c r="J803" t="s">
        <v>6187</v>
      </c>
      <c r="K803" s="4">
        <v>1</v>
      </c>
      <c r="L803" s="5">
        <v>12.15</v>
      </c>
      <c r="M803" s="5">
        <v>36.450000000000003</v>
      </c>
      <c r="N803" t="s">
        <v>6217</v>
      </c>
      <c r="O803" t="s">
        <v>6224</v>
      </c>
      <c r="P803" t="s">
        <v>6190</v>
      </c>
    </row>
    <row r="804" spans="1:16" x14ac:dyDescent="0.35">
      <c r="A804" s="19" t="s">
        <v>5012</v>
      </c>
      <c r="B804" s="27">
        <v>44240</v>
      </c>
      <c r="C804" s="19" t="s">
        <v>5013</v>
      </c>
      <c r="D804" s="11" t="s">
        <v>6163</v>
      </c>
      <c r="E804" s="19">
        <v>6</v>
      </c>
      <c r="F804" s="19" t="s">
        <v>5014</v>
      </c>
      <c r="G804" s="19" t="s">
        <v>5015</v>
      </c>
      <c r="H804" s="11" t="s">
        <v>318</v>
      </c>
      <c r="I804" s="11" t="s">
        <v>6192</v>
      </c>
      <c r="J804" s="11" t="s">
        <v>6187</v>
      </c>
      <c r="K804" s="28">
        <v>0.2</v>
      </c>
      <c r="L804" s="29">
        <v>2.6849999999999996</v>
      </c>
      <c r="M804" s="29">
        <v>16.11</v>
      </c>
      <c r="N804" s="11" t="s">
        <v>6219</v>
      </c>
      <c r="O804" s="11" t="s">
        <v>6224</v>
      </c>
      <c r="P804" s="11" t="s">
        <v>6191</v>
      </c>
    </row>
    <row r="805" spans="1:16" x14ac:dyDescent="0.35">
      <c r="A805" s="2" t="s">
        <v>5018</v>
      </c>
      <c r="B805" s="3">
        <v>44025</v>
      </c>
      <c r="C805" s="2" t="s">
        <v>5019</v>
      </c>
      <c r="D805" t="s">
        <v>6149</v>
      </c>
      <c r="E805" s="2">
        <v>2</v>
      </c>
      <c r="F805" s="2" t="s">
        <v>5020</v>
      </c>
      <c r="G805" s="2" t="s">
        <v>5021</v>
      </c>
      <c r="H805" t="s">
        <v>19</v>
      </c>
      <c r="I805" t="s">
        <v>6192</v>
      </c>
      <c r="J805" t="s">
        <v>6187</v>
      </c>
      <c r="K805" s="4">
        <v>2.5</v>
      </c>
      <c r="L805" s="5">
        <v>20.584999999999997</v>
      </c>
      <c r="M805" s="5">
        <v>41.169999999999995</v>
      </c>
      <c r="N805" t="s">
        <v>6219</v>
      </c>
      <c r="O805" t="s">
        <v>6224</v>
      </c>
      <c r="P805" t="s">
        <v>6190</v>
      </c>
    </row>
    <row r="806" spans="1:16" x14ac:dyDescent="0.35">
      <c r="A806" s="19" t="s">
        <v>5024</v>
      </c>
      <c r="B806" s="27">
        <v>43902</v>
      </c>
      <c r="C806" s="19" t="s">
        <v>5025</v>
      </c>
      <c r="D806" s="11" t="s">
        <v>6163</v>
      </c>
      <c r="E806" s="19">
        <v>4</v>
      </c>
      <c r="F806" s="19" t="s">
        <v>5026</v>
      </c>
      <c r="G806" s="19" t="s">
        <v>5027</v>
      </c>
      <c r="H806" s="11" t="s">
        <v>19</v>
      </c>
      <c r="I806" s="11" t="s">
        <v>6192</v>
      </c>
      <c r="J806" s="11" t="s">
        <v>6187</v>
      </c>
      <c r="K806" s="28">
        <v>0.2</v>
      </c>
      <c r="L806" s="29">
        <v>2.6849999999999996</v>
      </c>
      <c r="M806" s="29">
        <v>10.739999999999998</v>
      </c>
      <c r="N806" s="11" t="s">
        <v>6219</v>
      </c>
      <c r="O806" s="11" t="s">
        <v>6224</v>
      </c>
      <c r="P806" s="11" t="s">
        <v>6191</v>
      </c>
    </row>
    <row r="807" spans="1:16" x14ac:dyDescent="0.35">
      <c r="A807" s="2" t="s">
        <v>5030</v>
      </c>
      <c r="B807" s="3">
        <v>43955</v>
      </c>
      <c r="C807" s="2" t="s">
        <v>5031</v>
      </c>
      <c r="D807" t="s">
        <v>6166</v>
      </c>
      <c r="E807" s="2">
        <v>4</v>
      </c>
      <c r="F807" s="2" t="s">
        <v>5032</v>
      </c>
      <c r="G807" s="2" t="s">
        <v>5033</v>
      </c>
      <c r="H807" t="s">
        <v>19</v>
      </c>
      <c r="I807" t="s">
        <v>6194</v>
      </c>
      <c r="J807" t="s">
        <v>6188</v>
      </c>
      <c r="K807" s="4">
        <v>2.5</v>
      </c>
      <c r="L807" s="5">
        <v>31.624999999999996</v>
      </c>
      <c r="M807" s="5">
        <v>126.49999999999999</v>
      </c>
      <c r="N807" t="s">
        <v>6217</v>
      </c>
      <c r="O807" t="s">
        <v>6221</v>
      </c>
      <c r="P807" t="s">
        <v>6191</v>
      </c>
    </row>
    <row r="808" spans="1:16" x14ac:dyDescent="0.35">
      <c r="A808" s="19" t="s">
        <v>5035</v>
      </c>
      <c r="B808" s="27">
        <v>44289</v>
      </c>
      <c r="C808" s="19" t="s">
        <v>5036</v>
      </c>
      <c r="D808" s="11" t="s">
        <v>6179</v>
      </c>
      <c r="E808" s="19">
        <v>2</v>
      </c>
      <c r="F808" s="19" t="s">
        <v>5037</v>
      </c>
      <c r="G808" s="19" t="s">
        <v>6223</v>
      </c>
      <c r="H808" s="11" t="s">
        <v>28</v>
      </c>
      <c r="I808" s="11" t="s">
        <v>6192</v>
      </c>
      <c r="J808" s="11" t="s">
        <v>6186</v>
      </c>
      <c r="K808" s="28">
        <v>1</v>
      </c>
      <c r="L808" s="29">
        <v>11.95</v>
      </c>
      <c r="M808" s="29">
        <v>23.9</v>
      </c>
      <c r="N808" s="11" t="s">
        <v>6219</v>
      </c>
      <c r="O808" s="11" t="s">
        <v>6222</v>
      </c>
      <c r="P808" s="11" t="s">
        <v>6191</v>
      </c>
    </row>
    <row r="809" spans="1:16" x14ac:dyDescent="0.35">
      <c r="A809" s="2" t="s">
        <v>5040</v>
      </c>
      <c r="B809" s="3">
        <v>44713</v>
      </c>
      <c r="C809" s="2" t="s">
        <v>5041</v>
      </c>
      <c r="D809" t="s">
        <v>6146</v>
      </c>
      <c r="E809" s="2">
        <v>1</v>
      </c>
      <c r="F809" s="2" t="s">
        <v>5042</v>
      </c>
      <c r="G809" s="2" t="s">
        <v>6223</v>
      </c>
      <c r="H809" t="s">
        <v>19</v>
      </c>
      <c r="I809" t="s">
        <v>6192</v>
      </c>
      <c r="J809" t="s">
        <v>6188</v>
      </c>
      <c r="K809" s="4">
        <v>0.5</v>
      </c>
      <c r="L809" s="5">
        <v>5.97</v>
      </c>
      <c r="M809" s="5">
        <v>5.97</v>
      </c>
      <c r="N809" t="s">
        <v>6219</v>
      </c>
      <c r="O809" t="s">
        <v>6221</v>
      </c>
      <c r="P809" t="s">
        <v>6191</v>
      </c>
    </row>
    <row r="810" spans="1:16" x14ac:dyDescent="0.35">
      <c r="A810" s="19" t="s">
        <v>5046</v>
      </c>
      <c r="B810" s="27">
        <v>44241</v>
      </c>
      <c r="C810" s="19" t="s">
        <v>5047</v>
      </c>
      <c r="D810" s="11" t="s">
        <v>6150</v>
      </c>
      <c r="E810" s="19">
        <v>2</v>
      </c>
      <c r="F810" s="19" t="s">
        <v>5048</v>
      </c>
      <c r="G810" s="19" t="s">
        <v>6223</v>
      </c>
      <c r="H810" s="11" t="s">
        <v>28</v>
      </c>
      <c r="I810" s="11" t="s">
        <v>6195</v>
      </c>
      <c r="J810" s="11" t="s">
        <v>6187</v>
      </c>
      <c r="K810" s="28">
        <v>0.2</v>
      </c>
      <c r="L810" s="29">
        <v>3.8849999999999998</v>
      </c>
      <c r="M810" s="29">
        <v>7.77</v>
      </c>
      <c r="N810" s="11" t="s">
        <v>6218</v>
      </c>
      <c r="O810" s="11" t="s">
        <v>6224</v>
      </c>
      <c r="P810" s="11" t="s">
        <v>6190</v>
      </c>
    </row>
    <row r="811" spans="1:16" x14ac:dyDescent="0.35">
      <c r="A811" s="2" t="s">
        <v>5050</v>
      </c>
      <c r="B811" s="3">
        <v>44543</v>
      </c>
      <c r="C811" s="2" t="s">
        <v>5051</v>
      </c>
      <c r="D811" t="s">
        <v>6169</v>
      </c>
      <c r="E811" s="2">
        <v>3</v>
      </c>
      <c r="F811" s="2" t="s">
        <v>5052</v>
      </c>
      <c r="G811" s="2" t="s">
        <v>5053</v>
      </c>
      <c r="H811" t="s">
        <v>318</v>
      </c>
      <c r="I811" t="s">
        <v>6195</v>
      </c>
      <c r="J811" t="s">
        <v>6187</v>
      </c>
      <c r="K811" s="4">
        <v>0.5</v>
      </c>
      <c r="L811" s="5">
        <v>7.77</v>
      </c>
      <c r="M811" s="5">
        <v>23.31</v>
      </c>
      <c r="N811" t="s">
        <v>6218</v>
      </c>
      <c r="O811" t="s">
        <v>6224</v>
      </c>
      <c r="P811" t="s">
        <v>6191</v>
      </c>
    </row>
    <row r="812" spans="1:16" x14ac:dyDescent="0.35">
      <c r="A812" s="19" t="s">
        <v>5056</v>
      </c>
      <c r="B812" s="27">
        <v>43868</v>
      </c>
      <c r="C812" s="19" t="s">
        <v>5113</v>
      </c>
      <c r="D812" s="11" t="s">
        <v>6142</v>
      </c>
      <c r="E812" s="19">
        <v>5</v>
      </c>
      <c r="F812" s="19" t="s">
        <v>5114</v>
      </c>
      <c r="G812" s="19" t="s">
        <v>6223</v>
      </c>
      <c r="H812" s="11" t="s">
        <v>19</v>
      </c>
      <c r="I812" s="11" t="s">
        <v>6192</v>
      </c>
      <c r="J812" s="11" t="s">
        <v>6186</v>
      </c>
      <c r="K812" s="28">
        <v>2.5</v>
      </c>
      <c r="L812" s="29">
        <v>27.484999999999996</v>
      </c>
      <c r="M812" s="29">
        <v>137.42499999999998</v>
      </c>
      <c r="N812" s="11" t="s">
        <v>6219</v>
      </c>
      <c r="O812" s="11" t="s">
        <v>6222</v>
      </c>
      <c r="P812" s="11" t="s">
        <v>6191</v>
      </c>
    </row>
    <row r="813" spans="1:16" x14ac:dyDescent="0.35">
      <c r="A813" s="2" t="s">
        <v>5062</v>
      </c>
      <c r="B813" s="3">
        <v>44235</v>
      </c>
      <c r="C813" s="2" t="s">
        <v>5063</v>
      </c>
      <c r="D813" t="s">
        <v>6163</v>
      </c>
      <c r="E813" s="2">
        <v>3</v>
      </c>
      <c r="F813" s="2" t="s">
        <v>5064</v>
      </c>
      <c r="G813" s="2" t="s">
        <v>6223</v>
      </c>
      <c r="H813" t="s">
        <v>19</v>
      </c>
      <c r="I813" t="s">
        <v>6192</v>
      </c>
      <c r="J813" t="s">
        <v>6187</v>
      </c>
      <c r="K813" s="4">
        <v>0.2</v>
      </c>
      <c r="L813" s="5">
        <v>2.6849999999999996</v>
      </c>
      <c r="M813" s="5">
        <v>8.0549999999999997</v>
      </c>
      <c r="N813" t="s">
        <v>6219</v>
      </c>
      <c r="O813" t="s">
        <v>6224</v>
      </c>
      <c r="P813" t="s">
        <v>6190</v>
      </c>
    </row>
    <row r="814" spans="1:16" x14ac:dyDescent="0.35">
      <c r="A814" s="19" t="s">
        <v>5067</v>
      </c>
      <c r="B814" s="27">
        <v>44054</v>
      </c>
      <c r="C814" s="19" t="s">
        <v>5068</v>
      </c>
      <c r="D814" s="11" t="s">
        <v>6161</v>
      </c>
      <c r="E814" s="19">
        <v>3</v>
      </c>
      <c r="F814" s="19" t="s">
        <v>5069</v>
      </c>
      <c r="G814" s="19" t="s">
        <v>5070</v>
      </c>
      <c r="H814" s="11" t="s">
        <v>19</v>
      </c>
      <c r="I814" s="11" t="s">
        <v>6195</v>
      </c>
      <c r="J814" s="11" t="s">
        <v>6186</v>
      </c>
      <c r="K814" s="28">
        <v>0.5</v>
      </c>
      <c r="L814" s="29">
        <v>9.51</v>
      </c>
      <c r="M814" s="29">
        <v>28.53</v>
      </c>
      <c r="N814" s="11" t="s">
        <v>6218</v>
      </c>
      <c r="O814" s="11" t="s">
        <v>6222</v>
      </c>
      <c r="P814" s="11" t="s">
        <v>6191</v>
      </c>
    </row>
    <row r="815" spans="1:16" x14ac:dyDescent="0.35">
      <c r="A815" s="2" t="s">
        <v>5073</v>
      </c>
      <c r="B815" s="3">
        <v>44114</v>
      </c>
      <c r="C815" s="2" t="s">
        <v>5074</v>
      </c>
      <c r="D815" t="s">
        <v>6155</v>
      </c>
      <c r="E815" s="2">
        <v>6</v>
      </c>
      <c r="F815" s="2" t="s">
        <v>5075</v>
      </c>
      <c r="G815" s="2" t="s">
        <v>5076</v>
      </c>
      <c r="H815" t="s">
        <v>318</v>
      </c>
      <c r="I815" t="s">
        <v>6193</v>
      </c>
      <c r="J815" t="s">
        <v>6188</v>
      </c>
      <c r="K815" s="4">
        <v>1</v>
      </c>
      <c r="L815" s="5">
        <v>11.25</v>
      </c>
      <c r="M815" s="5">
        <v>67.5</v>
      </c>
      <c r="N815" t="s">
        <v>6216</v>
      </c>
      <c r="O815" t="s">
        <v>6221</v>
      </c>
      <c r="P815" t="s">
        <v>6190</v>
      </c>
    </row>
    <row r="816" spans="1:16" x14ac:dyDescent="0.35">
      <c r="A816" s="19" t="s">
        <v>5073</v>
      </c>
      <c r="B816" s="27">
        <v>44114</v>
      </c>
      <c r="C816" s="19" t="s">
        <v>5074</v>
      </c>
      <c r="D816" s="11" t="s">
        <v>6165</v>
      </c>
      <c r="E816" s="19">
        <v>6</v>
      </c>
      <c r="F816" s="19" t="s">
        <v>5075</v>
      </c>
      <c r="G816" s="19" t="s">
        <v>5076</v>
      </c>
      <c r="H816" s="11" t="s">
        <v>318</v>
      </c>
      <c r="I816" s="11" t="s">
        <v>6195</v>
      </c>
      <c r="J816" s="11" t="s">
        <v>6187</v>
      </c>
      <c r="K816" s="28">
        <v>2.5</v>
      </c>
      <c r="L816" s="29">
        <v>29.784999999999997</v>
      </c>
      <c r="M816" s="29">
        <v>178.70999999999998</v>
      </c>
      <c r="N816" s="11" t="s">
        <v>6218</v>
      </c>
      <c r="O816" s="11" t="s">
        <v>6224</v>
      </c>
      <c r="P816" s="11" t="s">
        <v>6190</v>
      </c>
    </row>
    <row r="817" spans="1:16" x14ac:dyDescent="0.35">
      <c r="A817" s="2" t="s">
        <v>5084</v>
      </c>
      <c r="B817" s="3">
        <v>44173</v>
      </c>
      <c r="C817" s="2" t="s">
        <v>5085</v>
      </c>
      <c r="D817" t="s">
        <v>6166</v>
      </c>
      <c r="E817" s="2">
        <v>1</v>
      </c>
      <c r="F817" s="2" t="s">
        <v>5086</v>
      </c>
      <c r="G817" s="2" t="s">
        <v>5087</v>
      </c>
      <c r="H817" t="s">
        <v>19</v>
      </c>
      <c r="I817" t="s">
        <v>6194</v>
      </c>
      <c r="J817" t="s">
        <v>6188</v>
      </c>
      <c r="K817" s="4">
        <v>2.5</v>
      </c>
      <c r="L817" s="5">
        <v>31.624999999999996</v>
      </c>
      <c r="M817" s="5">
        <v>31.624999999999996</v>
      </c>
      <c r="N817" t="s">
        <v>6217</v>
      </c>
      <c r="O817" t="s">
        <v>6221</v>
      </c>
      <c r="P817" t="s">
        <v>6190</v>
      </c>
    </row>
    <row r="818" spans="1:16" x14ac:dyDescent="0.35">
      <c r="A818" s="19" t="s">
        <v>5090</v>
      </c>
      <c r="B818" s="27">
        <v>43573</v>
      </c>
      <c r="C818" s="19" t="s">
        <v>5091</v>
      </c>
      <c r="D818" s="11" t="s">
        <v>6184</v>
      </c>
      <c r="E818" s="19">
        <v>2</v>
      </c>
      <c r="F818" s="19" t="s">
        <v>5092</v>
      </c>
      <c r="G818" s="19" t="s">
        <v>5093</v>
      </c>
      <c r="H818" s="11" t="s">
        <v>19</v>
      </c>
      <c r="I818" s="11" t="s">
        <v>6194</v>
      </c>
      <c r="J818" s="11" t="s">
        <v>6186</v>
      </c>
      <c r="K818" s="28">
        <v>0.2</v>
      </c>
      <c r="L818" s="29">
        <v>4.4550000000000001</v>
      </c>
      <c r="M818" s="29">
        <v>8.91</v>
      </c>
      <c r="N818" s="11" t="s">
        <v>6217</v>
      </c>
      <c r="O818" s="11" t="s">
        <v>6222</v>
      </c>
      <c r="P818" s="11" t="s">
        <v>6191</v>
      </c>
    </row>
    <row r="819" spans="1:16" x14ac:dyDescent="0.35">
      <c r="A819" s="2" t="s">
        <v>5096</v>
      </c>
      <c r="B819" s="3">
        <v>44200</v>
      </c>
      <c r="C819" s="2" t="s">
        <v>5097</v>
      </c>
      <c r="D819" t="s">
        <v>6146</v>
      </c>
      <c r="E819" s="2">
        <v>6</v>
      </c>
      <c r="F819" s="2" t="s">
        <v>5098</v>
      </c>
      <c r="G819" s="2" t="s">
        <v>5099</v>
      </c>
      <c r="H819" t="s">
        <v>19</v>
      </c>
      <c r="I819" t="s">
        <v>6192</v>
      </c>
      <c r="J819" t="s">
        <v>6188</v>
      </c>
      <c r="K819" s="4">
        <v>0.5</v>
      </c>
      <c r="L819" s="5">
        <v>5.97</v>
      </c>
      <c r="M819" s="5">
        <v>35.82</v>
      </c>
      <c r="N819" t="s">
        <v>6219</v>
      </c>
      <c r="O819" t="s">
        <v>6221</v>
      </c>
      <c r="P819" t="s">
        <v>6191</v>
      </c>
    </row>
    <row r="820" spans="1:16" x14ac:dyDescent="0.35">
      <c r="A820" s="19" t="s">
        <v>5102</v>
      </c>
      <c r="B820" s="27">
        <v>43534</v>
      </c>
      <c r="C820" s="19" t="s">
        <v>5103</v>
      </c>
      <c r="D820" s="11" t="s">
        <v>6161</v>
      </c>
      <c r="E820" s="19">
        <v>4</v>
      </c>
      <c r="F820" s="19" t="s">
        <v>5104</v>
      </c>
      <c r="G820" s="19" t="s">
        <v>5105</v>
      </c>
      <c r="H820" s="11" t="s">
        <v>318</v>
      </c>
      <c r="I820" s="11" t="s">
        <v>6195</v>
      </c>
      <c r="J820" s="11" t="s">
        <v>6186</v>
      </c>
      <c r="K820" s="28">
        <v>0.5</v>
      </c>
      <c r="L820" s="29">
        <v>9.51</v>
      </c>
      <c r="M820" s="29">
        <v>38.04</v>
      </c>
      <c r="N820" s="11" t="s">
        <v>6218</v>
      </c>
      <c r="O820" s="11" t="s">
        <v>6222</v>
      </c>
      <c r="P820" s="11" t="s">
        <v>6191</v>
      </c>
    </row>
    <row r="821" spans="1:16" x14ac:dyDescent="0.35">
      <c r="A821" s="2" t="s">
        <v>5107</v>
      </c>
      <c r="B821" s="3">
        <v>43798</v>
      </c>
      <c r="C821" s="2" t="s">
        <v>5108</v>
      </c>
      <c r="D821" t="s">
        <v>6169</v>
      </c>
      <c r="E821" s="2">
        <v>2</v>
      </c>
      <c r="F821" s="2" t="s">
        <v>5109</v>
      </c>
      <c r="G821" s="2" t="s">
        <v>5110</v>
      </c>
      <c r="H821" t="s">
        <v>19</v>
      </c>
      <c r="I821" t="s">
        <v>6195</v>
      </c>
      <c r="J821" t="s">
        <v>6187</v>
      </c>
      <c r="K821" s="4">
        <v>0.5</v>
      </c>
      <c r="L821" s="5">
        <v>7.77</v>
      </c>
      <c r="M821" s="5">
        <v>15.54</v>
      </c>
      <c r="N821" t="s">
        <v>6218</v>
      </c>
      <c r="O821" t="s">
        <v>6224</v>
      </c>
      <c r="P821" t="s">
        <v>6191</v>
      </c>
    </row>
    <row r="822" spans="1:16" x14ac:dyDescent="0.35">
      <c r="A822" s="19" t="s">
        <v>5112</v>
      </c>
      <c r="B822" s="27">
        <v>44761</v>
      </c>
      <c r="C822" s="19" t="s">
        <v>5113</v>
      </c>
      <c r="D822" s="11" t="s">
        <v>6170</v>
      </c>
      <c r="E822" s="19">
        <v>5</v>
      </c>
      <c r="F822" s="19" t="s">
        <v>5114</v>
      </c>
      <c r="G822" s="19" t="s">
        <v>6223</v>
      </c>
      <c r="H822" s="11" t="s">
        <v>19</v>
      </c>
      <c r="I822" s="11" t="s">
        <v>6195</v>
      </c>
      <c r="J822" s="11" t="s">
        <v>6186</v>
      </c>
      <c r="K822" s="28">
        <v>1</v>
      </c>
      <c r="L822" s="29">
        <v>15.85</v>
      </c>
      <c r="M822" s="29">
        <v>79.25</v>
      </c>
      <c r="N822" s="11" t="s">
        <v>6218</v>
      </c>
      <c r="O822" s="11" t="s">
        <v>6222</v>
      </c>
      <c r="P822" s="11" t="s">
        <v>6191</v>
      </c>
    </row>
    <row r="823" spans="1:16" x14ac:dyDescent="0.35">
      <c r="A823" s="2" t="s">
        <v>5117</v>
      </c>
      <c r="B823" s="3">
        <v>44008</v>
      </c>
      <c r="C823" s="2" t="s">
        <v>5118</v>
      </c>
      <c r="D823" t="s">
        <v>6145</v>
      </c>
      <c r="E823" s="2">
        <v>1</v>
      </c>
      <c r="F823" s="2" t="s">
        <v>5119</v>
      </c>
      <c r="G823" s="2" t="s">
        <v>5120</v>
      </c>
      <c r="H823" t="s">
        <v>19</v>
      </c>
      <c r="I823" t="s">
        <v>6195</v>
      </c>
      <c r="J823" t="s">
        <v>6186</v>
      </c>
      <c r="K823" s="4">
        <v>0.2</v>
      </c>
      <c r="L823" s="5">
        <v>4.7549999999999999</v>
      </c>
      <c r="M823" s="5">
        <v>4.7549999999999999</v>
      </c>
      <c r="N823" t="s">
        <v>6218</v>
      </c>
      <c r="O823" t="s">
        <v>6222</v>
      </c>
      <c r="P823" t="s">
        <v>6190</v>
      </c>
    </row>
    <row r="824" spans="1:16" x14ac:dyDescent="0.35">
      <c r="A824" s="19" t="s">
        <v>5123</v>
      </c>
      <c r="B824" s="27">
        <v>43510</v>
      </c>
      <c r="C824" s="19" t="s">
        <v>5124</v>
      </c>
      <c r="D824" s="11" t="s">
        <v>6141</v>
      </c>
      <c r="E824" s="19">
        <v>4</v>
      </c>
      <c r="F824" s="19" t="s">
        <v>5125</v>
      </c>
      <c r="G824" s="19" t="s">
        <v>5126</v>
      </c>
      <c r="H824" s="11" t="s">
        <v>19</v>
      </c>
      <c r="I824" s="11" t="s">
        <v>6194</v>
      </c>
      <c r="J824" s="11" t="s">
        <v>6188</v>
      </c>
      <c r="K824" s="28">
        <v>1</v>
      </c>
      <c r="L824" s="29">
        <v>13.75</v>
      </c>
      <c r="M824" s="29">
        <v>55</v>
      </c>
      <c r="N824" s="11" t="s">
        <v>6217</v>
      </c>
      <c r="O824" s="11" t="s">
        <v>6221</v>
      </c>
      <c r="P824" s="11" t="s">
        <v>6190</v>
      </c>
    </row>
    <row r="825" spans="1:16" x14ac:dyDescent="0.35">
      <c r="A825" s="2" t="s">
        <v>5129</v>
      </c>
      <c r="B825" s="3">
        <v>44144</v>
      </c>
      <c r="C825" s="2" t="s">
        <v>5130</v>
      </c>
      <c r="D825" t="s">
        <v>6172</v>
      </c>
      <c r="E825" s="2">
        <v>5</v>
      </c>
      <c r="F825" s="2" t="s">
        <v>5131</v>
      </c>
      <c r="G825" s="2" t="s">
        <v>5132</v>
      </c>
      <c r="H825" t="s">
        <v>19</v>
      </c>
      <c r="I825" t="s">
        <v>6192</v>
      </c>
      <c r="J825" t="s">
        <v>6187</v>
      </c>
      <c r="K825" s="4">
        <v>0.5</v>
      </c>
      <c r="L825" s="5">
        <v>5.3699999999999992</v>
      </c>
      <c r="M825" s="5">
        <v>26.849999999999994</v>
      </c>
      <c r="N825" t="s">
        <v>6219</v>
      </c>
      <c r="O825" t="s">
        <v>6224</v>
      </c>
      <c r="P825" t="s">
        <v>6191</v>
      </c>
    </row>
    <row r="826" spans="1:16" x14ac:dyDescent="0.35">
      <c r="A826" s="19" t="s">
        <v>5135</v>
      </c>
      <c r="B826" s="27">
        <v>43585</v>
      </c>
      <c r="C826" s="19" t="s">
        <v>5136</v>
      </c>
      <c r="D826" s="11" t="s">
        <v>6148</v>
      </c>
      <c r="E826" s="19">
        <v>4</v>
      </c>
      <c r="F826" s="19" t="s">
        <v>5137</v>
      </c>
      <c r="G826" s="19" t="s">
        <v>5138</v>
      </c>
      <c r="H826" s="11" t="s">
        <v>19</v>
      </c>
      <c r="I826" s="11" t="s">
        <v>6194</v>
      </c>
      <c r="J826" s="11" t="s">
        <v>6186</v>
      </c>
      <c r="K826" s="28">
        <v>2.5</v>
      </c>
      <c r="L826" s="29">
        <v>34.154999999999994</v>
      </c>
      <c r="M826" s="29">
        <v>136.61999999999998</v>
      </c>
      <c r="N826" s="11" t="s">
        <v>6217</v>
      </c>
      <c r="O826" s="11" t="s">
        <v>6222</v>
      </c>
      <c r="P826" s="11" t="s">
        <v>6191</v>
      </c>
    </row>
    <row r="827" spans="1:16" x14ac:dyDescent="0.35">
      <c r="A827" s="2" t="s">
        <v>5141</v>
      </c>
      <c r="B827" s="3">
        <v>44134</v>
      </c>
      <c r="C827" s="2" t="s">
        <v>5142</v>
      </c>
      <c r="D827" t="s">
        <v>6170</v>
      </c>
      <c r="E827" s="2">
        <v>3</v>
      </c>
      <c r="F827" s="2" t="s">
        <v>5143</v>
      </c>
      <c r="G827" s="2" t="s">
        <v>5144</v>
      </c>
      <c r="H827" t="s">
        <v>19</v>
      </c>
      <c r="I827" t="s">
        <v>6195</v>
      </c>
      <c r="J827" t="s">
        <v>6186</v>
      </c>
      <c r="K827" s="4">
        <v>1</v>
      </c>
      <c r="L827" s="5">
        <v>15.85</v>
      </c>
      <c r="M827" s="5">
        <v>47.55</v>
      </c>
      <c r="N827" t="s">
        <v>6218</v>
      </c>
      <c r="O827" t="s">
        <v>6222</v>
      </c>
      <c r="P827" t="s">
        <v>6190</v>
      </c>
    </row>
    <row r="828" spans="1:16" x14ac:dyDescent="0.35">
      <c r="A828" s="19" t="s">
        <v>5147</v>
      </c>
      <c r="B828" s="27">
        <v>43781</v>
      </c>
      <c r="C828" s="19" t="s">
        <v>5148</v>
      </c>
      <c r="D828" s="11" t="s">
        <v>6152</v>
      </c>
      <c r="E828" s="19">
        <v>5</v>
      </c>
      <c r="F828" s="19" t="s">
        <v>5149</v>
      </c>
      <c r="G828" s="19" t="s">
        <v>5150</v>
      </c>
      <c r="H828" s="11" t="s">
        <v>19</v>
      </c>
      <c r="I828" s="11" t="s">
        <v>6193</v>
      </c>
      <c r="J828" s="11" t="s">
        <v>6188</v>
      </c>
      <c r="K828" s="28">
        <v>0.2</v>
      </c>
      <c r="L828" s="29">
        <v>3.375</v>
      </c>
      <c r="M828" s="29">
        <v>16.875</v>
      </c>
      <c r="N828" s="11" t="s">
        <v>6216</v>
      </c>
      <c r="O828" s="11" t="s">
        <v>6221</v>
      </c>
      <c r="P828" s="11" t="s">
        <v>6190</v>
      </c>
    </row>
    <row r="829" spans="1:16" x14ac:dyDescent="0.35">
      <c r="A829" s="2" t="s">
        <v>5152</v>
      </c>
      <c r="B829" s="3">
        <v>44603</v>
      </c>
      <c r="C829" s="2" t="s">
        <v>5188</v>
      </c>
      <c r="D829" t="s">
        <v>6147</v>
      </c>
      <c r="E829" s="2">
        <v>3</v>
      </c>
      <c r="F829" s="2" t="s">
        <v>5189</v>
      </c>
      <c r="G829" s="2" t="s">
        <v>5190</v>
      </c>
      <c r="H829" t="s">
        <v>19</v>
      </c>
      <c r="I829" t="s">
        <v>6193</v>
      </c>
      <c r="J829" t="s">
        <v>6187</v>
      </c>
      <c r="K829" s="4">
        <v>1</v>
      </c>
      <c r="L829" s="5">
        <v>9.9499999999999993</v>
      </c>
      <c r="M829" s="5">
        <v>29.849999999999998</v>
      </c>
      <c r="N829" t="s">
        <v>6216</v>
      </c>
      <c r="O829" t="s">
        <v>6224</v>
      </c>
      <c r="P829" t="s">
        <v>6190</v>
      </c>
    </row>
    <row r="830" spans="1:16" x14ac:dyDescent="0.35">
      <c r="A830" s="19" t="s">
        <v>5158</v>
      </c>
      <c r="B830" s="27">
        <v>44283</v>
      </c>
      <c r="C830" s="19" t="s">
        <v>5159</v>
      </c>
      <c r="D830" s="11" t="s">
        <v>6139</v>
      </c>
      <c r="E830" s="19">
        <v>5</v>
      </c>
      <c r="F830" s="19" t="s">
        <v>5160</v>
      </c>
      <c r="G830" s="19" t="s">
        <v>5161</v>
      </c>
      <c r="H830" s="11" t="s">
        <v>19</v>
      </c>
      <c r="I830" s="11" t="s">
        <v>6194</v>
      </c>
      <c r="J830" s="11" t="s">
        <v>6188</v>
      </c>
      <c r="K830" s="28">
        <v>0.5</v>
      </c>
      <c r="L830" s="29">
        <v>8.25</v>
      </c>
      <c r="M830" s="29">
        <v>41.25</v>
      </c>
      <c r="N830" s="11" t="s">
        <v>6217</v>
      </c>
      <c r="O830" s="11" t="s">
        <v>6221</v>
      </c>
      <c r="P830" s="11" t="s">
        <v>6190</v>
      </c>
    </row>
    <row r="831" spans="1:16" x14ac:dyDescent="0.35">
      <c r="A831" s="2" t="s">
        <v>5164</v>
      </c>
      <c r="B831" s="3">
        <v>44540</v>
      </c>
      <c r="C831" s="2" t="s">
        <v>5165</v>
      </c>
      <c r="D831" t="s">
        <v>6156</v>
      </c>
      <c r="E831" s="2">
        <v>5</v>
      </c>
      <c r="F831" s="2" t="s">
        <v>5166</v>
      </c>
      <c r="G831" s="2" t="s">
        <v>5167</v>
      </c>
      <c r="H831" t="s">
        <v>19</v>
      </c>
      <c r="I831" t="s">
        <v>6194</v>
      </c>
      <c r="J831" t="s">
        <v>6188</v>
      </c>
      <c r="K831" s="4">
        <v>0.2</v>
      </c>
      <c r="L831" s="5">
        <v>4.125</v>
      </c>
      <c r="M831" s="5">
        <v>20.625</v>
      </c>
      <c r="N831" t="s">
        <v>6217</v>
      </c>
      <c r="O831" t="s">
        <v>6221</v>
      </c>
      <c r="P831" t="s">
        <v>6191</v>
      </c>
    </row>
    <row r="832" spans="1:16" x14ac:dyDescent="0.35">
      <c r="A832" s="19" t="s">
        <v>5170</v>
      </c>
      <c r="B832" s="27">
        <v>44505</v>
      </c>
      <c r="C832" s="19" t="s">
        <v>5171</v>
      </c>
      <c r="D832" s="11" t="s">
        <v>6168</v>
      </c>
      <c r="E832" s="19">
        <v>6</v>
      </c>
      <c r="F832" s="19" t="s">
        <v>5172</v>
      </c>
      <c r="G832" s="19" t="s">
        <v>5173</v>
      </c>
      <c r="H832" s="11" t="s">
        <v>19</v>
      </c>
      <c r="I832" s="11" t="s">
        <v>6193</v>
      </c>
      <c r="J832" s="11" t="s">
        <v>6187</v>
      </c>
      <c r="K832" s="28">
        <v>2.5</v>
      </c>
      <c r="L832" s="29">
        <v>22.884999999999998</v>
      </c>
      <c r="M832" s="29">
        <v>137.31</v>
      </c>
      <c r="N832" s="11" t="s">
        <v>6216</v>
      </c>
      <c r="O832" s="11" t="s">
        <v>6224</v>
      </c>
      <c r="P832" s="11" t="s">
        <v>6190</v>
      </c>
    </row>
    <row r="833" spans="1:16" x14ac:dyDescent="0.35">
      <c r="A833" s="2" t="s">
        <v>5176</v>
      </c>
      <c r="B833" s="3">
        <v>43890</v>
      </c>
      <c r="C833" s="2" t="s">
        <v>5177</v>
      </c>
      <c r="D833" t="s">
        <v>6154</v>
      </c>
      <c r="E833" s="2">
        <v>1</v>
      </c>
      <c r="F833" s="2" t="s">
        <v>5178</v>
      </c>
      <c r="G833" s="2" t="s">
        <v>5179</v>
      </c>
      <c r="H833" t="s">
        <v>19</v>
      </c>
      <c r="I833" t="s">
        <v>6193</v>
      </c>
      <c r="J833" t="s">
        <v>6187</v>
      </c>
      <c r="K833" s="4">
        <v>0.2</v>
      </c>
      <c r="L833" s="5">
        <v>2.9849999999999999</v>
      </c>
      <c r="M833" s="5">
        <v>2.9849999999999999</v>
      </c>
      <c r="N833" t="s">
        <v>6216</v>
      </c>
      <c r="O833" t="s">
        <v>6224</v>
      </c>
      <c r="P833" t="s">
        <v>6191</v>
      </c>
    </row>
    <row r="834" spans="1:16" x14ac:dyDescent="0.35">
      <c r="A834" s="19" t="s">
        <v>5182</v>
      </c>
      <c r="B834" s="27">
        <v>44414</v>
      </c>
      <c r="C834" s="19" t="s">
        <v>5183</v>
      </c>
      <c r="D834" s="11" t="s">
        <v>6141</v>
      </c>
      <c r="E834" s="19">
        <v>2</v>
      </c>
      <c r="F834" s="19" t="s">
        <v>5184</v>
      </c>
      <c r="G834" s="19" t="s">
        <v>5185</v>
      </c>
      <c r="H834" s="11" t="s">
        <v>19</v>
      </c>
      <c r="I834" s="11" t="s">
        <v>6194</v>
      </c>
      <c r="J834" s="11" t="s">
        <v>6188</v>
      </c>
      <c r="K834" s="28">
        <v>1</v>
      </c>
      <c r="L834" s="29">
        <v>13.75</v>
      </c>
      <c r="M834" s="29">
        <v>27.5</v>
      </c>
      <c r="N834" s="11" t="s">
        <v>6217</v>
      </c>
      <c r="O834" s="11" t="s">
        <v>6221</v>
      </c>
      <c r="P834" s="11" t="s">
        <v>6191</v>
      </c>
    </row>
    <row r="835" spans="1:16" x14ac:dyDescent="0.35">
      <c r="A835" s="2" t="s">
        <v>5182</v>
      </c>
      <c r="B835" s="3">
        <v>44414</v>
      </c>
      <c r="C835" s="2" t="s">
        <v>5183</v>
      </c>
      <c r="D835" t="s">
        <v>6154</v>
      </c>
      <c r="E835" s="2">
        <v>2</v>
      </c>
      <c r="F835" s="2" t="s">
        <v>5184</v>
      </c>
      <c r="G835" s="2" t="s">
        <v>5185</v>
      </c>
      <c r="H835" t="s">
        <v>19</v>
      </c>
      <c r="I835" t="s">
        <v>6193</v>
      </c>
      <c r="J835" t="s">
        <v>6187</v>
      </c>
      <c r="K835" s="4">
        <v>0.2</v>
      </c>
      <c r="L835" s="5">
        <v>2.9849999999999999</v>
      </c>
      <c r="M835" s="5">
        <v>5.97</v>
      </c>
      <c r="N835" t="s">
        <v>6216</v>
      </c>
      <c r="O835" t="s">
        <v>6224</v>
      </c>
      <c r="P835" t="s">
        <v>6191</v>
      </c>
    </row>
    <row r="836" spans="1:16" x14ac:dyDescent="0.35">
      <c r="A836" s="19" t="s">
        <v>5193</v>
      </c>
      <c r="B836" s="27">
        <v>44274</v>
      </c>
      <c r="C836" s="19" t="s">
        <v>5194</v>
      </c>
      <c r="D836" s="11" t="s">
        <v>6138</v>
      </c>
      <c r="E836" s="19">
        <v>6</v>
      </c>
      <c r="F836" s="19" t="s">
        <v>5195</v>
      </c>
      <c r="G836" s="19" t="s">
        <v>5196</v>
      </c>
      <c r="H836" s="11" t="s">
        <v>19</v>
      </c>
      <c r="I836" s="11" t="s">
        <v>6192</v>
      </c>
      <c r="J836" s="11" t="s">
        <v>6188</v>
      </c>
      <c r="K836" s="28">
        <v>1</v>
      </c>
      <c r="L836" s="29">
        <v>9.9499999999999993</v>
      </c>
      <c r="M836" s="29">
        <v>59.699999999999996</v>
      </c>
      <c r="N836" s="11" t="s">
        <v>6219</v>
      </c>
      <c r="O836" s="11" t="s">
        <v>6221</v>
      </c>
      <c r="P836" s="11" t="s">
        <v>6191</v>
      </c>
    </row>
    <row r="837" spans="1:16" x14ac:dyDescent="0.35">
      <c r="A837" s="2" t="s">
        <v>5199</v>
      </c>
      <c r="B837" s="3">
        <v>44302</v>
      </c>
      <c r="C837" s="2" t="s">
        <v>5200</v>
      </c>
      <c r="D837" t="s">
        <v>6149</v>
      </c>
      <c r="E837" s="2">
        <v>4</v>
      </c>
      <c r="F837" s="2" t="s">
        <v>5201</v>
      </c>
      <c r="G837" s="2" t="s">
        <v>5202</v>
      </c>
      <c r="H837" t="s">
        <v>19</v>
      </c>
      <c r="I837" t="s">
        <v>6192</v>
      </c>
      <c r="J837" t="s">
        <v>6187</v>
      </c>
      <c r="K837" s="4">
        <v>2.5</v>
      </c>
      <c r="L837" s="5">
        <v>20.584999999999997</v>
      </c>
      <c r="M837" s="5">
        <v>82.339999999999989</v>
      </c>
      <c r="N837" t="s">
        <v>6219</v>
      </c>
      <c r="O837" t="s">
        <v>6224</v>
      </c>
      <c r="P837" t="s">
        <v>6190</v>
      </c>
    </row>
    <row r="838" spans="1:16" x14ac:dyDescent="0.35">
      <c r="A838" s="19" t="s">
        <v>5205</v>
      </c>
      <c r="B838" s="27">
        <v>44141</v>
      </c>
      <c r="C838" s="19" t="s">
        <v>5206</v>
      </c>
      <c r="D838" s="11" t="s">
        <v>6168</v>
      </c>
      <c r="E838" s="19">
        <v>1</v>
      </c>
      <c r="F838" s="19" t="s">
        <v>5207</v>
      </c>
      <c r="G838" s="19" t="s">
        <v>5208</v>
      </c>
      <c r="H838" s="11" t="s">
        <v>19</v>
      </c>
      <c r="I838" s="11" t="s">
        <v>6193</v>
      </c>
      <c r="J838" s="11" t="s">
        <v>6187</v>
      </c>
      <c r="K838" s="28">
        <v>2.5</v>
      </c>
      <c r="L838" s="29">
        <v>22.884999999999998</v>
      </c>
      <c r="M838" s="29">
        <v>22.884999999999998</v>
      </c>
      <c r="N838" s="11" t="s">
        <v>6216</v>
      </c>
      <c r="O838" s="11" t="s">
        <v>6224</v>
      </c>
      <c r="P838" s="11" t="s">
        <v>6191</v>
      </c>
    </row>
    <row r="839" spans="1:16" x14ac:dyDescent="0.35">
      <c r="A839" s="2" t="s">
        <v>5211</v>
      </c>
      <c r="B839" s="3">
        <v>44270</v>
      </c>
      <c r="C839" s="2" t="s">
        <v>5212</v>
      </c>
      <c r="D839" t="s">
        <v>6176</v>
      </c>
      <c r="E839" s="2">
        <v>1</v>
      </c>
      <c r="F839" s="2" t="s">
        <v>5213</v>
      </c>
      <c r="G839" s="2" t="s">
        <v>5214</v>
      </c>
      <c r="H839" t="s">
        <v>19</v>
      </c>
      <c r="I839" t="s">
        <v>6194</v>
      </c>
      <c r="J839" t="s">
        <v>6186</v>
      </c>
      <c r="K839" s="4">
        <v>0.5</v>
      </c>
      <c r="L839" s="5">
        <v>8.91</v>
      </c>
      <c r="M839" s="5">
        <v>8.91</v>
      </c>
      <c r="N839" t="s">
        <v>6217</v>
      </c>
      <c r="O839" t="s">
        <v>6222</v>
      </c>
      <c r="P839" t="s">
        <v>6190</v>
      </c>
    </row>
    <row r="840" spans="1:16" x14ac:dyDescent="0.35">
      <c r="A840" s="19" t="s">
        <v>5216</v>
      </c>
      <c r="B840" s="27">
        <v>44486</v>
      </c>
      <c r="C840" s="19" t="s">
        <v>5217</v>
      </c>
      <c r="D840" s="11" t="s">
        <v>6154</v>
      </c>
      <c r="E840" s="19">
        <v>4</v>
      </c>
      <c r="F840" s="19" t="s">
        <v>5218</v>
      </c>
      <c r="G840" s="19" t="s">
        <v>5219</v>
      </c>
      <c r="H840" s="11" t="s">
        <v>19</v>
      </c>
      <c r="I840" s="11" t="s">
        <v>6193</v>
      </c>
      <c r="J840" s="11" t="s">
        <v>6187</v>
      </c>
      <c r="K840" s="28">
        <v>0.2</v>
      </c>
      <c r="L840" s="29">
        <v>2.9849999999999999</v>
      </c>
      <c r="M840" s="29">
        <v>11.94</v>
      </c>
      <c r="N840" s="11" t="s">
        <v>6216</v>
      </c>
      <c r="O840" s="11" t="s">
        <v>6224</v>
      </c>
      <c r="P840" s="11" t="s">
        <v>6191</v>
      </c>
    </row>
    <row r="841" spans="1:16" x14ac:dyDescent="0.35">
      <c r="A841" s="2" t="s">
        <v>5222</v>
      </c>
      <c r="B841" s="3">
        <v>43715</v>
      </c>
      <c r="C841" s="2" t="s">
        <v>5113</v>
      </c>
      <c r="D841" t="s">
        <v>6181</v>
      </c>
      <c r="E841" s="2">
        <v>3</v>
      </c>
      <c r="F841" s="2" t="s">
        <v>5114</v>
      </c>
      <c r="G841" s="2" t="s">
        <v>6223</v>
      </c>
      <c r="H841" t="s">
        <v>19</v>
      </c>
      <c r="I841" t="s">
        <v>6195</v>
      </c>
      <c r="J841" t="s">
        <v>6188</v>
      </c>
      <c r="K841" s="4">
        <v>2.5</v>
      </c>
      <c r="L841" s="5">
        <v>33.464999999999996</v>
      </c>
      <c r="M841" s="5">
        <v>100.39499999999998</v>
      </c>
      <c r="N841" t="s">
        <v>6218</v>
      </c>
      <c r="O841" t="s">
        <v>6221</v>
      </c>
      <c r="P841" t="s">
        <v>6191</v>
      </c>
    </row>
    <row r="842" spans="1:16" x14ac:dyDescent="0.35">
      <c r="A842" s="19" t="s">
        <v>5228</v>
      </c>
      <c r="B842" s="27">
        <v>44755</v>
      </c>
      <c r="C842" s="19" t="s">
        <v>5229</v>
      </c>
      <c r="D842" s="11" t="s">
        <v>6168</v>
      </c>
      <c r="E842" s="19">
        <v>5</v>
      </c>
      <c r="F842" s="19" t="s">
        <v>5230</v>
      </c>
      <c r="G842" s="19" t="s">
        <v>5231</v>
      </c>
      <c r="H842" s="11" t="s">
        <v>19</v>
      </c>
      <c r="I842" s="11" t="s">
        <v>6193</v>
      </c>
      <c r="J842" s="11" t="s">
        <v>6187</v>
      </c>
      <c r="K842" s="28">
        <v>2.5</v>
      </c>
      <c r="L842" s="29">
        <v>22.884999999999998</v>
      </c>
      <c r="M842" s="29">
        <v>114.42499999999998</v>
      </c>
      <c r="N842" s="11" t="s">
        <v>6216</v>
      </c>
      <c r="O842" s="11" t="s">
        <v>6224</v>
      </c>
      <c r="P842" s="11" t="s">
        <v>6191</v>
      </c>
    </row>
    <row r="843" spans="1:16" x14ac:dyDescent="0.35">
      <c r="A843" s="2" t="s">
        <v>5234</v>
      </c>
      <c r="B843" s="3">
        <v>44521</v>
      </c>
      <c r="C843" s="2" t="s">
        <v>5235</v>
      </c>
      <c r="D843" t="s">
        <v>6139</v>
      </c>
      <c r="E843" s="2">
        <v>5</v>
      </c>
      <c r="F843" s="2" t="s">
        <v>5236</v>
      </c>
      <c r="G843" s="2" t="s">
        <v>5237</v>
      </c>
      <c r="H843" t="s">
        <v>19</v>
      </c>
      <c r="I843" t="s">
        <v>6194</v>
      </c>
      <c r="J843" t="s">
        <v>6188</v>
      </c>
      <c r="K843" s="4">
        <v>0.5</v>
      </c>
      <c r="L843" s="5">
        <v>8.25</v>
      </c>
      <c r="M843" s="5">
        <v>41.25</v>
      </c>
      <c r="N843" t="s">
        <v>6217</v>
      </c>
      <c r="O843" t="s">
        <v>6221</v>
      </c>
      <c r="P843" t="s">
        <v>6191</v>
      </c>
    </row>
    <row r="844" spans="1:16" x14ac:dyDescent="0.35">
      <c r="A844" s="19" t="s">
        <v>5240</v>
      </c>
      <c r="B844" s="27">
        <v>44574</v>
      </c>
      <c r="C844" s="19" t="s">
        <v>5241</v>
      </c>
      <c r="D844" s="11" t="s">
        <v>6173</v>
      </c>
      <c r="E844" s="19">
        <v>4</v>
      </c>
      <c r="F844" s="19" t="s">
        <v>5242</v>
      </c>
      <c r="G844" s="19" t="s">
        <v>5243</v>
      </c>
      <c r="H844" s="11" t="s">
        <v>19</v>
      </c>
      <c r="I844" s="11" t="s">
        <v>6192</v>
      </c>
      <c r="J844" s="11" t="s">
        <v>6186</v>
      </c>
      <c r="K844" s="28">
        <v>0.5</v>
      </c>
      <c r="L844" s="29">
        <v>7.169999999999999</v>
      </c>
      <c r="M844" s="29">
        <v>28.679999999999996</v>
      </c>
      <c r="N844" s="11" t="s">
        <v>6219</v>
      </c>
      <c r="O844" s="11" t="s">
        <v>6222</v>
      </c>
      <c r="P844" s="11" t="s">
        <v>6190</v>
      </c>
    </row>
    <row r="845" spans="1:16" x14ac:dyDescent="0.35">
      <c r="A845" s="2" t="s">
        <v>5246</v>
      </c>
      <c r="B845" s="3">
        <v>44755</v>
      </c>
      <c r="C845" s="2" t="s">
        <v>5247</v>
      </c>
      <c r="D845" t="s">
        <v>6159</v>
      </c>
      <c r="E845" s="2">
        <v>1</v>
      </c>
      <c r="F845" s="2" t="s">
        <v>5248</v>
      </c>
      <c r="G845" s="2" t="s">
        <v>5249</v>
      </c>
      <c r="H845" t="s">
        <v>19</v>
      </c>
      <c r="I845" t="s">
        <v>6195</v>
      </c>
      <c r="J845" t="s">
        <v>6188</v>
      </c>
      <c r="K845" s="4">
        <v>0.2</v>
      </c>
      <c r="L845" s="5">
        <v>4.3650000000000002</v>
      </c>
      <c r="M845" s="5">
        <v>4.3650000000000002</v>
      </c>
      <c r="N845" t="s">
        <v>6218</v>
      </c>
      <c r="O845" t="s">
        <v>6221</v>
      </c>
      <c r="P845" t="s">
        <v>6191</v>
      </c>
    </row>
    <row r="846" spans="1:16" x14ac:dyDescent="0.35">
      <c r="A846" s="19" t="s">
        <v>5251</v>
      </c>
      <c r="B846" s="27">
        <v>44502</v>
      </c>
      <c r="C846" s="19" t="s">
        <v>5188</v>
      </c>
      <c r="D846" s="11" t="s">
        <v>6156</v>
      </c>
      <c r="E846" s="19">
        <v>2</v>
      </c>
      <c r="F846" s="19" t="s">
        <v>5189</v>
      </c>
      <c r="G846" s="19" t="s">
        <v>5190</v>
      </c>
      <c r="H846" s="11" t="s">
        <v>19</v>
      </c>
      <c r="I846" s="11" t="s">
        <v>6194</v>
      </c>
      <c r="J846" s="11" t="s">
        <v>6188</v>
      </c>
      <c r="K846" s="28">
        <v>0.2</v>
      </c>
      <c r="L846" s="29">
        <v>4.125</v>
      </c>
      <c r="M846" s="29">
        <v>8.25</v>
      </c>
      <c r="N846" s="11" t="s">
        <v>6217</v>
      </c>
      <c r="O846" s="11" t="s">
        <v>6221</v>
      </c>
      <c r="P846" s="11" t="s">
        <v>6190</v>
      </c>
    </row>
    <row r="847" spans="1:16" x14ac:dyDescent="0.35">
      <c r="A847" s="2" t="s">
        <v>5256</v>
      </c>
      <c r="B847" s="3">
        <v>44387</v>
      </c>
      <c r="C847" s="2" t="s">
        <v>5257</v>
      </c>
      <c r="D847" t="s">
        <v>6156</v>
      </c>
      <c r="E847" s="2">
        <v>2</v>
      </c>
      <c r="F847" s="2" t="s">
        <v>5258</v>
      </c>
      <c r="G847" s="2" t="s">
        <v>5259</v>
      </c>
      <c r="H847" t="s">
        <v>19</v>
      </c>
      <c r="I847" t="s">
        <v>6194</v>
      </c>
      <c r="J847" t="s">
        <v>6188</v>
      </c>
      <c r="K847" s="4">
        <v>0.2</v>
      </c>
      <c r="L847" s="5">
        <v>4.125</v>
      </c>
      <c r="M847" s="5">
        <v>8.25</v>
      </c>
      <c r="N847" t="s">
        <v>6217</v>
      </c>
      <c r="O847" t="s">
        <v>6221</v>
      </c>
      <c r="P847" t="s">
        <v>6190</v>
      </c>
    </row>
    <row r="848" spans="1:16" x14ac:dyDescent="0.35">
      <c r="A848" s="19" t="s">
        <v>5262</v>
      </c>
      <c r="B848" s="27">
        <v>44476</v>
      </c>
      <c r="C848" s="19" t="s">
        <v>5263</v>
      </c>
      <c r="D848" s="11" t="s">
        <v>6158</v>
      </c>
      <c r="E848" s="19">
        <v>6</v>
      </c>
      <c r="F848" s="19" t="s">
        <v>5264</v>
      </c>
      <c r="G848" s="19" t="s">
        <v>5265</v>
      </c>
      <c r="H848" s="11" t="s">
        <v>19</v>
      </c>
      <c r="I848" s="11" t="s">
        <v>6193</v>
      </c>
      <c r="J848" s="11" t="s">
        <v>6187</v>
      </c>
      <c r="K848" s="28">
        <v>0.5</v>
      </c>
      <c r="L848" s="29">
        <v>5.97</v>
      </c>
      <c r="M848" s="29">
        <v>35.82</v>
      </c>
      <c r="N848" s="11" t="s">
        <v>6216</v>
      </c>
      <c r="O848" s="11" t="s">
        <v>6224</v>
      </c>
      <c r="P848" s="11" t="s">
        <v>6190</v>
      </c>
    </row>
    <row r="849" spans="1:16" x14ac:dyDescent="0.35">
      <c r="A849" s="2" t="s">
        <v>5268</v>
      </c>
      <c r="B849" s="3">
        <v>43889</v>
      </c>
      <c r="C849" s="2" t="s">
        <v>5269</v>
      </c>
      <c r="D849" t="s">
        <v>6185</v>
      </c>
      <c r="E849" s="2">
        <v>6</v>
      </c>
      <c r="F849" s="2" t="s">
        <v>5270</v>
      </c>
      <c r="G849" s="2" t="s">
        <v>5271</v>
      </c>
      <c r="H849" t="s">
        <v>19</v>
      </c>
      <c r="I849" t="s">
        <v>6194</v>
      </c>
      <c r="J849" t="s">
        <v>6187</v>
      </c>
      <c r="K849" s="4">
        <v>2.5</v>
      </c>
      <c r="L849" s="5">
        <v>27.945</v>
      </c>
      <c r="M849" s="5">
        <v>167.67000000000002</v>
      </c>
      <c r="N849" t="s">
        <v>6217</v>
      </c>
      <c r="O849" t="s">
        <v>6224</v>
      </c>
      <c r="P849" t="s">
        <v>6191</v>
      </c>
    </row>
    <row r="850" spans="1:16" x14ac:dyDescent="0.35">
      <c r="A850" s="19" t="s">
        <v>5273</v>
      </c>
      <c r="B850" s="27">
        <v>44747</v>
      </c>
      <c r="C850" s="19" t="s">
        <v>5274</v>
      </c>
      <c r="D850" s="11" t="s">
        <v>6175</v>
      </c>
      <c r="E850" s="19">
        <v>2</v>
      </c>
      <c r="F850" s="19" t="s">
        <v>5275</v>
      </c>
      <c r="G850" s="19" t="s">
        <v>6223</v>
      </c>
      <c r="H850" s="11" t="s">
        <v>19</v>
      </c>
      <c r="I850" s="11" t="s">
        <v>6193</v>
      </c>
      <c r="J850" s="11" t="s">
        <v>6188</v>
      </c>
      <c r="K850" s="28">
        <v>2.5</v>
      </c>
      <c r="L850" s="29">
        <v>25.874999999999996</v>
      </c>
      <c r="M850" s="29">
        <v>51.749999999999993</v>
      </c>
      <c r="N850" s="11" t="s">
        <v>6216</v>
      </c>
      <c r="O850" s="11" t="s">
        <v>6221</v>
      </c>
      <c r="P850" s="11" t="s">
        <v>6190</v>
      </c>
    </row>
    <row r="851" spans="1:16" x14ac:dyDescent="0.35">
      <c r="A851" s="2" t="s">
        <v>5278</v>
      </c>
      <c r="B851" s="3">
        <v>44460</v>
      </c>
      <c r="C851" s="2" t="s">
        <v>5279</v>
      </c>
      <c r="D851" t="s">
        <v>6154</v>
      </c>
      <c r="E851" s="2">
        <v>3</v>
      </c>
      <c r="F851" s="2" t="s">
        <v>5280</v>
      </c>
      <c r="G851" s="2" t="s">
        <v>5281</v>
      </c>
      <c r="H851" t="s">
        <v>19</v>
      </c>
      <c r="I851" t="s">
        <v>6193</v>
      </c>
      <c r="J851" t="s">
        <v>6187</v>
      </c>
      <c r="K851" s="4">
        <v>0.2</v>
      </c>
      <c r="L851" s="5">
        <v>2.9849999999999999</v>
      </c>
      <c r="M851" s="5">
        <v>8.9550000000000001</v>
      </c>
      <c r="N851" t="s">
        <v>6216</v>
      </c>
      <c r="O851" t="s">
        <v>6224</v>
      </c>
      <c r="P851" t="s">
        <v>6190</v>
      </c>
    </row>
    <row r="852" spans="1:16" x14ac:dyDescent="0.35">
      <c r="A852" s="19" t="s">
        <v>5283</v>
      </c>
      <c r="B852" s="27">
        <v>43468</v>
      </c>
      <c r="C852" s="19" t="s">
        <v>5284</v>
      </c>
      <c r="D852" s="11" t="s">
        <v>6176</v>
      </c>
      <c r="E852" s="19">
        <v>6</v>
      </c>
      <c r="F852" s="19" t="s">
        <v>5285</v>
      </c>
      <c r="G852" s="19" t="s">
        <v>6223</v>
      </c>
      <c r="H852" s="11" t="s">
        <v>19</v>
      </c>
      <c r="I852" s="11" t="s">
        <v>6194</v>
      </c>
      <c r="J852" s="11" t="s">
        <v>6186</v>
      </c>
      <c r="K852" s="28">
        <v>0.5</v>
      </c>
      <c r="L852" s="29">
        <v>8.91</v>
      </c>
      <c r="M852" s="29">
        <v>53.46</v>
      </c>
      <c r="N852" s="11" t="s">
        <v>6217</v>
      </c>
      <c r="O852" s="11" t="s">
        <v>6222</v>
      </c>
      <c r="P852" s="11" t="s">
        <v>6191</v>
      </c>
    </row>
    <row r="853" spans="1:16" x14ac:dyDescent="0.35">
      <c r="A853" s="2" t="s">
        <v>5288</v>
      </c>
      <c r="B853" s="3">
        <v>44628</v>
      </c>
      <c r="C853" s="2" t="s">
        <v>5289</v>
      </c>
      <c r="D853" t="s">
        <v>6167</v>
      </c>
      <c r="E853" s="2">
        <v>6</v>
      </c>
      <c r="F853" s="2" t="s">
        <v>5290</v>
      </c>
      <c r="G853" s="2" t="s">
        <v>5291</v>
      </c>
      <c r="H853" t="s">
        <v>19</v>
      </c>
      <c r="I853" t="s">
        <v>6193</v>
      </c>
      <c r="J853" t="s">
        <v>6186</v>
      </c>
      <c r="K853" s="4">
        <v>0.2</v>
      </c>
      <c r="L853" s="5">
        <v>3.8849999999999998</v>
      </c>
      <c r="M853" s="5">
        <v>23.31</v>
      </c>
      <c r="N853" t="s">
        <v>6216</v>
      </c>
      <c r="O853" t="s">
        <v>6222</v>
      </c>
      <c r="P853" t="s">
        <v>6190</v>
      </c>
    </row>
    <row r="854" spans="1:16" x14ac:dyDescent="0.35">
      <c r="A854" s="19" t="s">
        <v>5288</v>
      </c>
      <c r="B854" s="27">
        <v>44628</v>
      </c>
      <c r="C854" s="19" t="s">
        <v>5289</v>
      </c>
      <c r="D854" s="11" t="s">
        <v>6152</v>
      </c>
      <c r="E854" s="19">
        <v>2</v>
      </c>
      <c r="F854" s="19" t="s">
        <v>5290</v>
      </c>
      <c r="G854" s="19" t="s">
        <v>5291</v>
      </c>
      <c r="H854" s="11" t="s">
        <v>19</v>
      </c>
      <c r="I854" s="11" t="s">
        <v>6193</v>
      </c>
      <c r="J854" s="11" t="s">
        <v>6188</v>
      </c>
      <c r="K854" s="28">
        <v>0.2</v>
      </c>
      <c r="L854" s="29">
        <v>3.375</v>
      </c>
      <c r="M854" s="29">
        <v>6.75</v>
      </c>
      <c r="N854" s="11" t="s">
        <v>6216</v>
      </c>
      <c r="O854" s="11" t="s">
        <v>6221</v>
      </c>
      <c r="P854" s="11" t="s">
        <v>6190</v>
      </c>
    </row>
    <row r="855" spans="1:16" x14ac:dyDescent="0.35">
      <c r="A855" s="2" t="s">
        <v>5299</v>
      </c>
      <c r="B855" s="3">
        <v>43900</v>
      </c>
      <c r="C855" s="2" t="s">
        <v>5300</v>
      </c>
      <c r="D855" t="s">
        <v>6169</v>
      </c>
      <c r="E855" s="2">
        <v>1</v>
      </c>
      <c r="F855" s="2" t="s">
        <v>5301</v>
      </c>
      <c r="G855" s="2" t="s">
        <v>5302</v>
      </c>
      <c r="H855" t="s">
        <v>19</v>
      </c>
      <c r="I855" t="s">
        <v>6195</v>
      </c>
      <c r="J855" t="s">
        <v>6187</v>
      </c>
      <c r="K855" s="4">
        <v>0.5</v>
      </c>
      <c r="L855" s="5">
        <v>7.77</v>
      </c>
      <c r="M855" s="5">
        <v>7.77</v>
      </c>
      <c r="N855" t="s">
        <v>6218</v>
      </c>
      <c r="O855" t="s">
        <v>6224</v>
      </c>
      <c r="P855" t="s">
        <v>6190</v>
      </c>
    </row>
    <row r="856" spans="1:16" x14ac:dyDescent="0.35">
      <c r="A856" s="19" t="s">
        <v>5305</v>
      </c>
      <c r="B856" s="27">
        <v>44527</v>
      </c>
      <c r="C856" s="19" t="s">
        <v>5306</v>
      </c>
      <c r="D856" s="11" t="s">
        <v>6165</v>
      </c>
      <c r="E856" s="19">
        <v>4</v>
      </c>
      <c r="F856" s="19" t="s">
        <v>5307</v>
      </c>
      <c r="G856" s="19" t="s">
        <v>5308</v>
      </c>
      <c r="H856" s="11" t="s">
        <v>19</v>
      </c>
      <c r="I856" s="11" t="s">
        <v>6195</v>
      </c>
      <c r="J856" s="11" t="s">
        <v>6187</v>
      </c>
      <c r="K856" s="28">
        <v>2.5</v>
      </c>
      <c r="L856" s="29">
        <v>29.784999999999997</v>
      </c>
      <c r="M856" s="29">
        <v>119.13999999999999</v>
      </c>
      <c r="N856" s="11" t="s">
        <v>6218</v>
      </c>
      <c r="O856" s="11" t="s">
        <v>6224</v>
      </c>
      <c r="P856" s="11" t="s">
        <v>6190</v>
      </c>
    </row>
    <row r="857" spans="1:16" x14ac:dyDescent="0.35">
      <c r="A857" s="2" t="s">
        <v>5310</v>
      </c>
      <c r="B857" s="3">
        <v>44259</v>
      </c>
      <c r="C857" s="2" t="s">
        <v>5311</v>
      </c>
      <c r="D857" t="s">
        <v>6147</v>
      </c>
      <c r="E857" s="2">
        <v>2</v>
      </c>
      <c r="F857" s="2" t="s">
        <v>5312</v>
      </c>
      <c r="G857" s="2" t="s">
        <v>5313</v>
      </c>
      <c r="H857" t="s">
        <v>19</v>
      </c>
      <c r="I857" t="s">
        <v>6193</v>
      </c>
      <c r="J857" t="s">
        <v>6187</v>
      </c>
      <c r="K857" s="4">
        <v>1</v>
      </c>
      <c r="L857" s="5">
        <v>9.9499999999999993</v>
      </c>
      <c r="M857" s="5">
        <v>19.899999999999999</v>
      </c>
      <c r="N857" t="s">
        <v>6216</v>
      </c>
      <c r="O857" t="s">
        <v>6224</v>
      </c>
      <c r="P857" t="s">
        <v>6191</v>
      </c>
    </row>
    <row r="858" spans="1:16" x14ac:dyDescent="0.35">
      <c r="A858" s="19" t="s">
        <v>5315</v>
      </c>
      <c r="B858" s="27">
        <v>44516</v>
      </c>
      <c r="C858" s="19" t="s">
        <v>5316</v>
      </c>
      <c r="D858" s="11" t="s">
        <v>6173</v>
      </c>
      <c r="E858" s="19">
        <v>5</v>
      </c>
      <c r="F858" s="19" t="s">
        <v>5317</v>
      </c>
      <c r="G858" s="19" t="s">
        <v>5318</v>
      </c>
      <c r="H858" s="11" t="s">
        <v>19</v>
      </c>
      <c r="I858" s="11" t="s">
        <v>6192</v>
      </c>
      <c r="J858" s="11" t="s">
        <v>6186</v>
      </c>
      <c r="K858" s="28">
        <v>0.5</v>
      </c>
      <c r="L858" s="29">
        <v>7.169999999999999</v>
      </c>
      <c r="M858" s="29">
        <v>35.849999999999994</v>
      </c>
      <c r="N858" s="11" t="s">
        <v>6219</v>
      </c>
      <c r="O858" s="11" t="s">
        <v>6222</v>
      </c>
      <c r="P858" s="11" t="s">
        <v>6190</v>
      </c>
    </row>
    <row r="859" spans="1:16" x14ac:dyDescent="0.35">
      <c r="A859" s="2" t="s">
        <v>5321</v>
      </c>
      <c r="B859" s="3">
        <v>43632</v>
      </c>
      <c r="C859" s="2" t="s">
        <v>5322</v>
      </c>
      <c r="D859" t="s">
        <v>6165</v>
      </c>
      <c r="E859" s="2">
        <v>3</v>
      </c>
      <c r="F859" s="2" t="s">
        <v>5323</v>
      </c>
      <c r="G859" s="2" t="s">
        <v>5324</v>
      </c>
      <c r="H859" t="s">
        <v>19</v>
      </c>
      <c r="I859" t="s">
        <v>6195</v>
      </c>
      <c r="J859" t="s">
        <v>6187</v>
      </c>
      <c r="K859" s="4">
        <v>2.5</v>
      </c>
      <c r="L859" s="5">
        <v>29.784999999999997</v>
      </c>
      <c r="M859" s="5">
        <v>89.35499999999999</v>
      </c>
      <c r="N859" t="s">
        <v>6218</v>
      </c>
      <c r="O859" t="s">
        <v>6224</v>
      </c>
      <c r="P859" t="s">
        <v>6191</v>
      </c>
    </row>
    <row r="860" spans="1:16" x14ac:dyDescent="0.35">
      <c r="A860" s="19" t="s">
        <v>5327</v>
      </c>
      <c r="B860" s="27">
        <v>44031</v>
      </c>
      <c r="C860" s="19" t="s">
        <v>5188</v>
      </c>
      <c r="D860" s="11" t="s">
        <v>6159</v>
      </c>
      <c r="E860" s="19">
        <v>2</v>
      </c>
      <c r="F860" s="19" t="s">
        <v>5189</v>
      </c>
      <c r="G860" s="19" t="s">
        <v>5190</v>
      </c>
      <c r="H860" s="11" t="s">
        <v>19</v>
      </c>
      <c r="I860" s="11" t="s">
        <v>6195</v>
      </c>
      <c r="J860" s="11" t="s">
        <v>6188</v>
      </c>
      <c r="K860" s="28">
        <v>0.2</v>
      </c>
      <c r="L860" s="29">
        <v>4.3650000000000002</v>
      </c>
      <c r="M860" s="29">
        <v>8.73</v>
      </c>
      <c r="N860" s="11" t="s">
        <v>6218</v>
      </c>
      <c r="O860" s="11" t="s">
        <v>6221</v>
      </c>
      <c r="P860" s="11" t="s">
        <v>6190</v>
      </c>
    </row>
    <row r="861" spans="1:16" x14ac:dyDescent="0.35">
      <c r="A861" s="2" t="s">
        <v>5333</v>
      </c>
      <c r="B861" s="3">
        <v>43889</v>
      </c>
      <c r="C861" s="2" t="s">
        <v>5334</v>
      </c>
      <c r="D861" t="s">
        <v>6142</v>
      </c>
      <c r="E861" s="2">
        <v>5</v>
      </c>
      <c r="F861" s="2" t="s">
        <v>5335</v>
      </c>
      <c r="G861" s="2" t="s">
        <v>5336</v>
      </c>
      <c r="H861" t="s">
        <v>19</v>
      </c>
      <c r="I861" t="s">
        <v>6192</v>
      </c>
      <c r="J861" t="s">
        <v>6186</v>
      </c>
      <c r="K861" s="4">
        <v>2.5</v>
      </c>
      <c r="L861" s="5">
        <v>27.484999999999996</v>
      </c>
      <c r="M861" s="5">
        <v>137.42499999999998</v>
      </c>
      <c r="N861" t="s">
        <v>6219</v>
      </c>
      <c r="O861" t="s">
        <v>6222</v>
      </c>
      <c r="P861" t="s">
        <v>6191</v>
      </c>
    </row>
    <row r="862" spans="1:16" x14ac:dyDescent="0.35">
      <c r="A862" s="19" t="s">
        <v>5339</v>
      </c>
      <c r="B862" s="27">
        <v>43638</v>
      </c>
      <c r="C862" s="19" t="s">
        <v>5340</v>
      </c>
      <c r="D862" s="11" t="s">
        <v>6160</v>
      </c>
      <c r="E862" s="19">
        <v>4</v>
      </c>
      <c r="F862" s="19" t="s">
        <v>5341</v>
      </c>
      <c r="G862" s="19" t="s">
        <v>5342</v>
      </c>
      <c r="H862" s="11" t="s">
        <v>19</v>
      </c>
      <c r="I862" s="11" t="s">
        <v>6195</v>
      </c>
      <c r="J862" s="11" t="s">
        <v>6188</v>
      </c>
      <c r="K862" s="28">
        <v>0.5</v>
      </c>
      <c r="L862" s="29">
        <v>8.73</v>
      </c>
      <c r="M862" s="29">
        <v>34.92</v>
      </c>
      <c r="N862" s="11" t="s">
        <v>6218</v>
      </c>
      <c r="O862" s="11" t="s">
        <v>6221</v>
      </c>
      <c r="P862" s="11" t="s">
        <v>6191</v>
      </c>
    </row>
    <row r="863" spans="1:16" x14ac:dyDescent="0.35">
      <c r="A863" s="2" t="s">
        <v>5345</v>
      </c>
      <c r="B863" s="3">
        <v>43716</v>
      </c>
      <c r="C863" s="2" t="s">
        <v>5346</v>
      </c>
      <c r="D863" t="s">
        <v>6182</v>
      </c>
      <c r="E863" s="2">
        <v>6</v>
      </c>
      <c r="F863" s="2" t="s">
        <v>5347</v>
      </c>
      <c r="G863" s="2" t="s">
        <v>5348</v>
      </c>
      <c r="H863" t="s">
        <v>19</v>
      </c>
      <c r="I863" t="s">
        <v>6193</v>
      </c>
      <c r="J863" t="s">
        <v>6186</v>
      </c>
      <c r="K863" s="4">
        <v>2.5</v>
      </c>
      <c r="L863" s="5">
        <v>29.784999999999997</v>
      </c>
      <c r="M863" s="5">
        <v>178.70999999999998</v>
      </c>
      <c r="N863" t="s">
        <v>6216</v>
      </c>
      <c r="O863" t="s">
        <v>6222</v>
      </c>
      <c r="P863" t="s">
        <v>6191</v>
      </c>
    </row>
    <row r="864" spans="1:16" x14ac:dyDescent="0.35">
      <c r="A864" s="19" t="s">
        <v>5351</v>
      </c>
      <c r="B864" s="27">
        <v>44707</v>
      </c>
      <c r="C864" s="19" t="s">
        <v>5352</v>
      </c>
      <c r="D864" s="11" t="s">
        <v>6175</v>
      </c>
      <c r="E864" s="19">
        <v>1</v>
      </c>
      <c r="F864" s="19" t="s">
        <v>5353</v>
      </c>
      <c r="G864" s="19" t="s">
        <v>6223</v>
      </c>
      <c r="H864" s="11" t="s">
        <v>19</v>
      </c>
      <c r="I864" s="11" t="s">
        <v>6193</v>
      </c>
      <c r="J864" s="11" t="s">
        <v>6188</v>
      </c>
      <c r="K864" s="28">
        <v>2.5</v>
      </c>
      <c r="L864" s="29">
        <v>25.874999999999996</v>
      </c>
      <c r="M864" s="29">
        <v>25.874999999999996</v>
      </c>
      <c r="N864" s="11" t="s">
        <v>6216</v>
      </c>
      <c r="O864" s="11" t="s">
        <v>6221</v>
      </c>
      <c r="P864" s="11" t="s">
        <v>6191</v>
      </c>
    </row>
    <row r="865" spans="1:16" x14ac:dyDescent="0.35">
      <c r="A865" s="2" t="s">
        <v>5356</v>
      </c>
      <c r="B865" s="3">
        <v>43802</v>
      </c>
      <c r="C865" s="2" t="s">
        <v>5357</v>
      </c>
      <c r="D865" t="s">
        <v>6143</v>
      </c>
      <c r="E865" s="2">
        <v>6</v>
      </c>
      <c r="F865" s="2" t="s">
        <v>5358</v>
      </c>
      <c r="G865" s="2" t="s">
        <v>5359</v>
      </c>
      <c r="H865" t="s">
        <v>19</v>
      </c>
      <c r="I865" t="s">
        <v>6195</v>
      </c>
      <c r="J865" t="s">
        <v>6187</v>
      </c>
      <c r="K865" s="4">
        <v>1</v>
      </c>
      <c r="L865" s="5">
        <v>12.95</v>
      </c>
      <c r="M865" s="5">
        <v>77.699999999999989</v>
      </c>
      <c r="N865" t="s">
        <v>6218</v>
      </c>
      <c r="O865" t="s">
        <v>6224</v>
      </c>
      <c r="P865" t="s">
        <v>6190</v>
      </c>
    </row>
    <row r="866" spans="1:16" x14ac:dyDescent="0.35">
      <c r="A866" s="19" t="s">
        <v>5362</v>
      </c>
      <c r="B866" s="27">
        <v>43725</v>
      </c>
      <c r="C866" s="19" t="s">
        <v>5363</v>
      </c>
      <c r="D866" s="11" t="s">
        <v>6138</v>
      </c>
      <c r="E866" s="19">
        <v>1</v>
      </c>
      <c r="F866" s="19" t="s">
        <v>5364</v>
      </c>
      <c r="G866" s="19" t="s">
        <v>5365</v>
      </c>
      <c r="H866" s="11" t="s">
        <v>19</v>
      </c>
      <c r="I866" s="11" t="s">
        <v>6192</v>
      </c>
      <c r="J866" s="11" t="s">
        <v>6188</v>
      </c>
      <c r="K866" s="28">
        <v>1</v>
      </c>
      <c r="L866" s="29">
        <v>9.9499999999999993</v>
      </c>
      <c r="M866" s="29">
        <v>9.9499999999999993</v>
      </c>
      <c r="N866" s="11" t="s">
        <v>6219</v>
      </c>
      <c r="O866" s="11" t="s">
        <v>6221</v>
      </c>
      <c r="P866" s="11" t="s">
        <v>6190</v>
      </c>
    </row>
    <row r="867" spans="1:16" x14ac:dyDescent="0.35">
      <c r="A867" s="2" t="s">
        <v>5368</v>
      </c>
      <c r="B867" s="3">
        <v>44712</v>
      </c>
      <c r="C867" s="2" t="s">
        <v>5369</v>
      </c>
      <c r="D867" t="s">
        <v>6162</v>
      </c>
      <c r="E867" s="2">
        <v>2</v>
      </c>
      <c r="F867" s="2" t="s">
        <v>5370</v>
      </c>
      <c r="G867" s="2" t="s">
        <v>5371</v>
      </c>
      <c r="H867" t="s">
        <v>19</v>
      </c>
      <c r="I867" t="s">
        <v>6195</v>
      </c>
      <c r="J867" t="s">
        <v>6188</v>
      </c>
      <c r="K867" s="4">
        <v>1</v>
      </c>
      <c r="L867" s="5">
        <v>14.55</v>
      </c>
      <c r="M867" s="5">
        <v>29.1</v>
      </c>
      <c r="N867" t="s">
        <v>6218</v>
      </c>
      <c r="O867" t="s">
        <v>6221</v>
      </c>
      <c r="P867" t="s">
        <v>6190</v>
      </c>
    </row>
    <row r="868" spans="1:16" x14ac:dyDescent="0.35">
      <c r="A868" s="19" t="s">
        <v>5374</v>
      </c>
      <c r="B868" s="27">
        <v>43759</v>
      </c>
      <c r="C868" s="19" t="s">
        <v>5375</v>
      </c>
      <c r="D868" s="11" t="s">
        <v>6178</v>
      </c>
      <c r="E868" s="19">
        <v>6</v>
      </c>
      <c r="F868" s="19" t="s">
        <v>5376</v>
      </c>
      <c r="G868" s="19" t="s">
        <v>5377</v>
      </c>
      <c r="H868" s="11" t="s">
        <v>318</v>
      </c>
      <c r="I868" s="11" t="s">
        <v>6192</v>
      </c>
      <c r="J868" s="11" t="s">
        <v>6186</v>
      </c>
      <c r="K868" s="28">
        <v>0.2</v>
      </c>
      <c r="L868" s="29">
        <v>3.5849999999999995</v>
      </c>
      <c r="M868" s="29">
        <v>21.509999999999998</v>
      </c>
      <c r="N868" s="11" t="s">
        <v>6219</v>
      </c>
      <c r="O868" s="11" t="s">
        <v>6222</v>
      </c>
      <c r="P868" s="11" t="s">
        <v>6191</v>
      </c>
    </row>
    <row r="869" spans="1:16" x14ac:dyDescent="0.35">
      <c r="A869" s="2" t="s">
        <v>5380</v>
      </c>
      <c r="B869" s="3">
        <v>44675</v>
      </c>
      <c r="C869" s="2" t="s">
        <v>5428</v>
      </c>
      <c r="D869" t="s">
        <v>6157</v>
      </c>
      <c r="E869" s="2">
        <v>1</v>
      </c>
      <c r="F869" s="2" t="s">
        <v>5429</v>
      </c>
      <c r="G869" s="2" t="s">
        <v>5430</v>
      </c>
      <c r="H869" t="s">
        <v>19</v>
      </c>
      <c r="I869" t="s">
        <v>6193</v>
      </c>
      <c r="J869" t="s">
        <v>6188</v>
      </c>
      <c r="K869" s="4">
        <v>0.5</v>
      </c>
      <c r="L869" s="5">
        <v>6.75</v>
      </c>
      <c r="M869" s="5">
        <v>6.75</v>
      </c>
      <c r="N869" t="s">
        <v>6216</v>
      </c>
      <c r="O869" t="s">
        <v>6221</v>
      </c>
      <c r="P869" t="s">
        <v>6190</v>
      </c>
    </row>
    <row r="870" spans="1:16" x14ac:dyDescent="0.35">
      <c r="A870" s="19" t="s">
        <v>5385</v>
      </c>
      <c r="B870" s="27">
        <v>44209</v>
      </c>
      <c r="C870" s="19" t="s">
        <v>5386</v>
      </c>
      <c r="D870" s="11" t="s">
        <v>6158</v>
      </c>
      <c r="E870" s="19">
        <v>3</v>
      </c>
      <c r="F870" s="19" t="s">
        <v>5387</v>
      </c>
      <c r="G870" s="19" t="s">
        <v>5388</v>
      </c>
      <c r="H870" s="11" t="s">
        <v>318</v>
      </c>
      <c r="I870" s="11" t="s">
        <v>6193</v>
      </c>
      <c r="J870" s="11" t="s">
        <v>6187</v>
      </c>
      <c r="K870" s="28">
        <v>0.5</v>
      </c>
      <c r="L870" s="29">
        <v>5.97</v>
      </c>
      <c r="M870" s="29">
        <v>17.91</v>
      </c>
      <c r="N870" s="11" t="s">
        <v>6216</v>
      </c>
      <c r="O870" s="11" t="s">
        <v>6224</v>
      </c>
      <c r="P870" s="11" t="s">
        <v>6191</v>
      </c>
    </row>
    <row r="871" spans="1:16" x14ac:dyDescent="0.35">
      <c r="A871" s="2" t="s">
        <v>5391</v>
      </c>
      <c r="B871" s="3">
        <v>44792</v>
      </c>
      <c r="C871" s="2" t="s">
        <v>5392</v>
      </c>
      <c r="D871" t="s">
        <v>6182</v>
      </c>
      <c r="E871" s="2">
        <v>1</v>
      </c>
      <c r="F871" s="2" t="s">
        <v>5393</v>
      </c>
      <c r="G871" s="2" t="s">
        <v>5394</v>
      </c>
      <c r="H871" t="s">
        <v>318</v>
      </c>
      <c r="I871" t="s">
        <v>6193</v>
      </c>
      <c r="J871" t="s">
        <v>6186</v>
      </c>
      <c r="K871" s="4">
        <v>2.5</v>
      </c>
      <c r="L871" s="5">
        <v>29.784999999999997</v>
      </c>
      <c r="M871" s="5">
        <v>29.784999999999997</v>
      </c>
      <c r="N871" t="s">
        <v>6216</v>
      </c>
      <c r="O871" t="s">
        <v>6222</v>
      </c>
      <c r="P871" t="s">
        <v>6190</v>
      </c>
    </row>
    <row r="872" spans="1:16" x14ac:dyDescent="0.35">
      <c r="A872" s="19" t="s">
        <v>5396</v>
      </c>
      <c r="B872" s="27">
        <v>43526</v>
      </c>
      <c r="C872" s="19" t="s">
        <v>5397</v>
      </c>
      <c r="D872" s="11" t="s">
        <v>6139</v>
      </c>
      <c r="E872" s="19">
        <v>5</v>
      </c>
      <c r="F872" s="19" t="s">
        <v>5398</v>
      </c>
      <c r="G872" s="19" t="s">
        <v>5399</v>
      </c>
      <c r="H872" s="11" t="s">
        <v>19</v>
      </c>
      <c r="I872" s="11" t="s">
        <v>6194</v>
      </c>
      <c r="J872" s="11" t="s">
        <v>6188</v>
      </c>
      <c r="K872" s="28">
        <v>0.5</v>
      </c>
      <c r="L872" s="29">
        <v>8.25</v>
      </c>
      <c r="M872" s="29">
        <v>41.25</v>
      </c>
      <c r="N872" s="11" t="s">
        <v>6217</v>
      </c>
      <c r="O872" s="11" t="s">
        <v>6221</v>
      </c>
      <c r="P872" s="11" t="s">
        <v>6190</v>
      </c>
    </row>
    <row r="873" spans="1:16" x14ac:dyDescent="0.35">
      <c r="A873" s="2" t="s">
        <v>5402</v>
      </c>
      <c r="B873" s="3">
        <v>43851</v>
      </c>
      <c r="C873" s="2" t="s">
        <v>5403</v>
      </c>
      <c r="D873" t="s">
        <v>6146</v>
      </c>
      <c r="E873" s="2">
        <v>3</v>
      </c>
      <c r="F873" s="2" t="s">
        <v>5404</v>
      </c>
      <c r="G873" s="2" t="s">
        <v>6223</v>
      </c>
      <c r="H873" t="s">
        <v>19</v>
      </c>
      <c r="I873" t="s">
        <v>6192</v>
      </c>
      <c r="J873" t="s">
        <v>6188</v>
      </c>
      <c r="K873" s="4">
        <v>0.5</v>
      </c>
      <c r="L873" s="5">
        <v>5.97</v>
      </c>
      <c r="M873" s="5">
        <v>17.91</v>
      </c>
      <c r="N873" t="s">
        <v>6219</v>
      </c>
      <c r="O873" t="s">
        <v>6221</v>
      </c>
      <c r="P873" t="s">
        <v>6190</v>
      </c>
    </row>
    <row r="874" spans="1:16" x14ac:dyDescent="0.35">
      <c r="A874" s="19" t="s">
        <v>5407</v>
      </c>
      <c r="B874" s="27">
        <v>44460</v>
      </c>
      <c r="C874" s="19" t="s">
        <v>5408</v>
      </c>
      <c r="D874" s="11" t="s">
        <v>6144</v>
      </c>
      <c r="E874" s="19">
        <v>1</v>
      </c>
      <c r="F874" s="19" t="s">
        <v>5409</v>
      </c>
      <c r="G874" s="19" t="s">
        <v>5410</v>
      </c>
      <c r="H874" s="11" t="s">
        <v>318</v>
      </c>
      <c r="I874" s="11" t="s">
        <v>6194</v>
      </c>
      <c r="J874" s="11" t="s">
        <v>6187</v>
      </c>
      <c r="K874" s="28">
        <v>0.5</v>
      </c>
      <c r="L874" s="29">
        <v>7.29</v>
      </c>
      <c r="M874" s="29">
        <v>7.29</v>
      </c>
      <c r="N874" s="11" t="s">
        <v>6217</v>
      </c>
      <c r="O874" s="11" t="s">
        <v>6224</v>
      </c>
      <c r="P874" s="11" t="s">
        <v>6190</v>
      </c>
    </row>
    <row r="875" spans="1:16" x14ac:dyDescent="0.35">
      <c r="A875" s="2" t="s">
        <v>5413</v>
      </c>
      <c r="B875" s="3">
        <v>43707</v>
      </c>
      <c r="C875" s="2" t="s">
        <v>5414</v>
      </c>
      <c r="D875" t="s">
        <v>6171</v>
      </c>
      <c r="E875" s="2">
        <v>2</v>
      </c>
      <c r="F875" s="2" t="s">
        <v>5415</v>
      </c>
      <c r="G875" s="2" t="s">
        <v>5416</v>
      </c>
      <c r="H875" t="s">
        <v>28</v>
      </c>
      <c r="I875" t="s">
        <v>6194</v>
      </c>
      <c r="J875" t="s">
        <v>6186</v>
      </c>
      <c r="K875" s="4">
        <v>1</v>
      </c>
      <c r="L875" s="5">
        <v>14.85</v>
      </c>
      <c r="M875" s="5">
        <v>29.7</v>
      </c>
      <c r="N875" t="s">
        <v>6217</v>
      </c>
      <c r="O875" t="s">
        <v>6222</v>
      </c>
      <c r="P875" t="s">
        <v>6190</v>
      </c>
    </row>
    <row r="876" spans="1:16" x14ac:dyDescent="0.35">
      <c r="A876" s="19" t="s">
        <v>5421</v>
      </c>
      <c r="B876" s="27">
        <v>43521</v>
      </c>
      <c r="C876" s="19" t="s">
        <v>5422</v>
      </c>
      <c r="D876" s="11" t="s">
        <v>6155</v>
      </c>
      <c r="E876" s="19">
        <v>2</v>
      </c>
      <c r="F876" s="19" t="s">
        <v>5423</v>
      </c>
      <c r="G876" s="19" t="s">
        <v>5424</v>
      </c>
      <c r="H876" s="11" t="s">
        <v>19</v>
      </c>
      <c r="I876" s="11" t="s">
        <v>6193</v>
      </c>
      <c r="J876" s="11" t="s">
        <v>6188</v>
      </c>
      <c r="K876" s="28">
        <v>1</v>
      </c>
      <c r="L876" s="29">
        <v>11.25</v>
      </c>
      <c r="M876" s="29">
        <v>22.5</v>
      </c>
      <c r="N876" s="11" t="s">
        <v>6216</v>
      </c>
      <c r="O876" s="11" t="s">
        <v>6221</v>
      </c>
      <c r="P876" s="11" t="s">
        <v>6191</v>
      </c>
    </row>
    <row r="877" spans="1:16" x14ac:dyDescent="0.35">
      <c r="A877" s="2" t="s">
        <v>5427</v>
      </c>
      <c r="B877" s="3">
        <v>43725</v>
      </c>
      <c r="C877" s="2" t="s">
        <v>5428</v>
      </c>
      <c r="D877" t="s">
        <v>6174</v>
      </c>
      <c r="E877" s="2">
        <v>4</v>
      </c>
      <c r="F877" s="2" t="s">
        <v>5429</v>
      </c>
      <c r="G877" s="2" t="s">
        <v>5430</v>
      </c>
      <c r="H877" t="s">
        <v>19</v>
      </c>
      <c r="I877" t="s">
        <v>6192</v>
      </c>
      <c r="J877" t="s">
        <v>6188</v>
      </c>
      <c r="K877" s="4">
        <v>0.2</v>
      </c>
      <c r="L877" s="5">
        <v>2.9849999999999999</v>
      </c>
      <c r="M877" s="5">
        <v>11.94</v>
      </c>
      <c r="N877" t="s">
        <v>6219</v>
      </c>
      <c r="O877" t="s">
        <v>6221</v>
      </c>
      <c r="P877" t="s">
        <v>6190</v>
      </c>
    </row>
    <row r="878" spans="1:16" x14ac:dyDescent="0.35">
      <c r="A878" s="19" t="s">
        <v>5433</v>
      </c>
      <c r="B878" s="27">
        <v>43680</v>
      </c>
      <c r="C878" s="19" t="s">
        <v>5434</v>
      </c>
      <c r="D878" s="11" t="s">
        <v>6140</v>
      </c>
      <c r="E878" s="19">
        <v>2</v>
      </c>
      <c r="F878" s="19" t="s">
        <v>5435</v>
      </c>
      <c r="G878" s="19" t="s">
        <v>5436</v>
      </c>
      <c r="H878" s="11" t="s">
        <v>19</v>
      </c>
      <c r="I878" s="11" t="s">
        <v>6193</v>
      </c>
      <c r="J878" s="11" t="s">
        <v>6186</v>
      </c>
      <c r="K878" s="28">
        <v>1</v>
      </c>
      <c r="L878" s="29">
        <v>12.95</v>
      </c>
      <c r="M878" s="29">
        <v>25.9</v>
      </c>
      <c r="N878" s="11" t="s">
        <v>6216</v>
      </c>
      <c r="O878" s="11" t="s">
        <v>6222</v>
      </c>
      <c r="P878" s="11" t="s">
        <v>6191</v>
      </c>
    </row>
    <row r="879" spans="1:16" x14ac:dyDescent="0.35">
      <c r="A879" s="2" t="s">
        <v>5439</v>
      </c>
      <c r="B879" s="3">
        <v>44253</v>
      </c>
      <c r="C879" s="2" t="s">
        <v>5440</v>
      </c>
      <c r="D879" t="s">
        <v>6160</v>
      </c>
      <c r="E879" s="2">
        <v>5</v>
      </c>
      <c r="F879" s="2" t="s">
        <v>5441</v>
      </c>
      <c r="G879" s="2" t="s">
        <v>5442</v>
      </c>
      <c r="H879" t="s">
        <v>318</v>
      </c>
      <c r="I879" t="s">
        <v>6195</v>
      </c>
      <c r="J879" t="s">
        <v>6188</v>
      </c>
      <c r="K879" s="4">
        <v>0.5</v>
      </c>
      <c r="L879" s="5">
        <v>8.73</v>
      </c>
      <c r="M879" s="5">
        <v>43.650000000000006</v>
      </c>
      <c r="N879" t="s">
        <v>6218</v>
      </c>
      <c r="O879" t="s">
        <v>6221</v>
      </c>
      <c r="P879" t="s">
        <v>6191</v>
      </c>
    </row>
    <row r="880" spans="1:16" x14ac:dyDescent="0.35">
      <c r="A880" s="19" t="s">
        <v>5439</v>
      </c>
      <c r="B880" s="27">
        <v>44253</v>
      </c>
      <c r="C880" s="19" t="s">
        <v>5440</v>
      </c>
      <c r="D880" s="11" t="s">
        <v>6180</v>
      </c>
      <c r="E880" s="19">
        <v>6</v>
      </c>
      <c r="F880" s="19" t="s">
        <v>5441</v>
      </c>
      <c r="G880" s="19" t="s">
        <v>5442</v>
      </c>
      <c r="H880" s="11" t="s">
        <v>318</v>
      </c>
      <c r="I880" s="11" t="s">
        <v>6193</v>
      </c>
      <c r="J880" s="11" t="s">
        <v>6186</v>
      </c>
      <c r="K880" s="28">
        <v>0.5</v>
      </c>
      <c r="L880" s="29">
        <v>7.77</v>
      </c>
      <c r="M880" s="29">
        <v>46.62</v>
      </c>
      <c r="N880" s="11" t="s">
        <v>6216</v>
      </c>
      <c r="O880" s="11" t="s">
        <v>6222</v>
      </c>
      <c r="P880" s="11" t="s">
        <v>6191</v>
      </c>
    </row>
    <row r="881" spans="1:16" x14ac:dyDescent="0.35">
      <c r="A881" s="2" t="s">
        <v>5450</v>
      </c>
      <c r="B881" s="3">
        <v>44411</v>
      </c>
      <c r="C881" s="2" t="s">
        <v>5451</v>
      </c>
      <c r="D881" t="s">
        <v>6161</v>
      </c>
      <c r="E881" s="2">
        <v>3</v>
      </c>
      <c r="F881" s="2" t="s">
        <v>5452</v>
      </c>
      <c r="G881" s="2" t="s">
        <v>5453</v>
      </c>
      <c r="H881" t="s">
        <v>19</v>
      </c>
      <c r="I881" t="s">
        <v>6195</v>
      </c>
      <c r="J881" t="s">
        <v>6186</v>
      </c>
      <c r="K881" s="4">
        <v>0.5</v>
      </c>
      <c r="L881" s="5">
        <v>9.51</v>
      </c>
      <c r="M881" s="5">
        <v>28.53</v>
      </c>
      <c r="N881" t="s">
        <v>6218</v>
      </c>
      <c r="O881" t="s">
        <v>6222</v>
      </c>
      <c r="P881" t="s">
        <v>6191</v>
      </c>
    </row>
    <row r="882" spans="1:16" x14ac:dyDescent="0.35">
      <c r="A882" s="19" t="s">
        <v>5456</v>
      </c>
      <c r="B882" s="27">
        <v>44323</v>
      </c>
      <c r="C882" s="19" t="s">
        <v>5457</v>
      </c>
      <c r="D882" s="11" t="s">
        <v>6142</v>
      </c>
      <c r="E882" s="19">
        <v>1</v>
      </c>
      <c r="F882" s="19" t="s">
        <v>5458</v>
      </c>
      <c r="G882" s="19" t="s">
        <v>6223</v>
      </c>
      <c r="H882" s="11" t="s">
        <v>19</v>
      </c>
      <c r="I882" s="11" t="s">
        <v>6192</v>
      </c>
      <c r="J882" s="11" t="s">
        <v>6186</v>
      </c>
      <c r="K882" s="28">
        <v>2.5</v>
      </c>
      <c r="L882" s="29">
        <v>27.484999999999996</v>
      </c>
      <c r="M882" s="29">
        <v>27.484999999999996</v>
      </c>
      <c r="N882" s="11" t="s">
        <v>6219</v>
      </c>
      <c r="O882" s="11" t="s">
        <v>6222</v>
      </c>
      <c r="P882" s="11" t="s">
        <v>6190</v>
      </c>
    </row>
    <row r="883" spans="1:16" x14ac:dyDescent="0.35">
      <c r="A883" s="2" t="s">
        <v>5461</v>
      </c>
      <c r="B883" s="3">
        <v>43630</v>
      </c>
      <c r="C883" s="2" t="s">
        <v>5462</v>
      </c>
      <c r="D883" t="s">
        <v>6153</v>
      </c>
      <c r="E883" s="2">
        <v>3</v>
      </c>
      <c r="F883" s="2" t="s">
        <v>5463</v>
      </c>
      <c r="G883" s="2" t="s">
        <v>6223</v>
      </c>
      <c r="H883" t="s">
        <v>19</v>
      </c>
      <c r="I883" t="s">
        <v>6194</v>
      </c>
      <c r="J883" t="s">
        <v>6187</v>
      </c>
      <c r="K883" s="4">
        <v>0.2</v>
      </c>
      <c r="L883" s="5">
        <v>3.645</v>
      </c>
      <c r="M883" s="5">
        <v>10.935</v>
      </c>
      <c r="N883" t="s">
        <v>6217</v>
      </c>
      <c r="O883" t="s">
        <v>6224</v>
      </c>
      <c r="P883" t="s">
        <v>6191</v>
      </c>
    </row>
    <row r="884" spans="1:16" x14ac:dyDescent="0.35">
      <c r="A884" s="19" t="s">
        <v>5466</v>
      </c>
      <c r="B884" s="27">
        <v>43790</v>
      </c>
      <c r="C884" s="19" t="s">
        <v>5467</v>
      </c>
      <c r="D884" s="11" t="s">
        <v>6178</v>
      </c>
      <c r="E884" s="19">
        <v>2</v>
      </c>
      <c r="F884" s="19" t="s">
        <v>5468</v>
      </c>
      <c r="G884" s="19" t="s">
        <v>5469</v>
      </c>
      <c r="H884" s="11" t="s">
        <v>19</v>
      </c>
      <c r="I884" s="11" t="s">
        <v>6192</v>
      </c>
      <c r="J884" s="11" t="s">
        <v>6186</v>
      </c>
      <c r="K884" s="28">
        <v>0.2</v>
      </c>
      <c r="L884" s="29">
        <v>3.5849999999999995</v>
      </c>
      <c r="M884" s="29">
        <v>7.169999999999999</v>
      </c>
      <c r="N884" s="11" t="s">
        <v>6219</v>
      </c>
      <c r="O884" s="11" t="s">
        <v>6222</v>
      </c>
      <c r="P884" s="11" t="s">
        <v>6191</v>
      </c>
    </row>
    <row r="885" spans="1:16" x14ac:dyDescent="0.35">
      <c r="A885" s="2" t="s">
        <v>5472</v>
      </c>
      <c r="B885" s="3">
        <v>44286</v>
      </c>
      <c r="C885" s="2" t="s">
        <v>5473</v>
      </c>
      <c r="D885" t="s">
        <v>6167</v>
      </c>
      <c r="E885" s="2">
        <v>6</v>
      </c>
      <c r="F885" s="2" t="s">
        <v>5474</v>
      </c>
      <c r="G885" s="2" t="s">
        <v>6223</v>
      </c>
      <c r="H885" t="s">
        <v>19</v>
      </c>
      <c r="I885" t="s">
        <v>6193</v>
      </c>
      <c r="J885" t="s">
        <v>6186</v>
      </c>
      <c r="K885" s="4">
        <v>0.2</v>
      </c>
      <c r="L885" s="5">
        <v>3.8849999999999998</v>
      </c>
      <c r="M885" s="5">
        <v>23.31</v>
      </c>
      <c r="N885" t="s">
        <v>6216</v>
      </c>
      <c r="O885" t="s">
        <v>6222</v>
      </c>
      <c r="P885" t="s">
        <v>6190</v>
      </c>
    </row>
    <row r="886" spans="1:16" x14ac:dyDescent="0.35">
      <c r="A886" s="19" t="s">
        <v>5477</v>
      </c>
      <c r="B886" s="27">
        <v>43647</v>
      </c>
      <c r="C886" s="19" t="s">
        <v>5526</v>
      </c>
      <c r="D886" s="11" t="s">
        <v>6168</v>
      </c>
      <c r="E886" s="19">
        <v>5</v>
      </c>
      <c r="F886" s="19" t="s">
        <v>5527</v>
      </c>
      <c r="G886" s="19" t="s">
        <v>5528</v>
      </c>
      <c r="H886" s="11" t="s">
        <v>19</v>
      </c>
      <c r="I886" s="11" t="s">
        <v>6193</v>
      </c>
      <c r="J886" s="11" t="s">
        <v>6187</v>
      </c>
      <c r="K886" s="28">
        <v>2.5</v>
      </c>
      <c r="L886" s="29">
        <v>22.884999999999998</v>
      </c>
      <c r="M886" s="29">
        <v>114.42499999999998</v>
      </c>
      <c r="N886" s="11" t="s">
        <v>6216</v>
      </c>
      <c r="O886" s="11" t="s">
        <v>6224</v>
      </c>
      <c r="P886" s="11" t="s">
        <v>6190</v>
      </c>
    </row>
    <row r="887" spans="1:16" x14ac:dyDescent="0.35">
      <c r="A887" s="2" t="s">
        <v>5483</v>
      </c>
      <c r="B887" s="3">
        <v>43956</v>
      </c>
      <c r="C887" s="2" t="s">
        <v>5484</v>
      </c>
      <c r="D887" t="s">
        <v>6175</v>
      </c>
      <c r="E887" s="2">
        <v>3</v>
      </c>
      <c r="F887" s="2" t="s">
        <v>5485</v>
      </c>
      <c r="G887" s="2" t="s">
        <v>5486</v>
      </c>
      <c r="H887" t="s">
        <v>19</v>
      </c>
      <c r="I887" t="s">
        <v>6193</v>
      </c>
      <c r="J887" t="s">
        <v>6188</v>
      </c>
      <c r="K887" s="4">
        <v>2.5</v>
      </c>
      <c r="L887" s="5">
        <v>25.874999999999996</v>
      </c>
      <c r="M887" s="5">
        <v>77.624999999999986</v>
      </c>
      <c r="N887" t="s">
        <v>6216</v>
      </c>
      <c r="O887" t="s">
        <v>6221</v>
      </c>
      <c r="P887" t="s">
        <v>6190</v>
      </c>
    </row>
    <row r="888" spans="1:16" x14ac:dyDescent="0.35">
      <c r="A888" s="19" t="s">
        <v>5489</v>
      </c>
      <c r="B888" s="27">
        <v>43941</v>
      </c>
      <c r="C888" s="19" t="s">
        <v>5490</v>
      </c>
      <c r="D888" s="11" t="s">
        <v>6172</v>
      </c>
      <c r="E888" s="19">
        <v>1</v>
      </c>
      <c r="F888" s="19" t="s">
        <v>5491</v>
      </c>
      <c r="G888" s="19" t="s">
        <v>5492</v>
      </c>
      <c r="H888" s="11" t="s">
        <v>19</v>
      </c>
      <c r="I888" s="11" t="s">
        <v>6192</v>
      </c>
      <c r="J888" s="11" t="s">
        <v>6187</v>
      </c>
      <c r="K888" s="28">
        <v>0.5</v>
      </c>
      <c r="L888" s="29">
        <v>5.3699999999999992</v>
      </c>
      <c r="M888" s="29">
        <v>5.3699999999999992</v>
      </c>
      <c r="N888" s="11" t="s">
        <v>6219</v>
      </c>
      <c r="O888" s="11" t="s">
        <v>6224</v>
      </c>
      <c r="P888" s="11" t="s">
        <v>6190</v>
      </c>
    </row>
    <row r="889" spans="1:16" x14ac:dyDescent="0.35">
      <c r="A889" s="2" t="s">
        <v>5495</v>
      </c>
      <c r="B889" s="3">
        <v>43664</v>
      </c>
      <c r="C889" s="2" t="s">
        <v>5496</v>
      </c>
      <c r="D889" t="s">
        <v>6149</v>
      </c>
      <c r="E889" s="2">
        <v>6</v>
      </c>
      <c r="F889" s="2" t="s">
        <v>5497</v>
      </c>
      <c r="G889" s="2" t="s">
        <v>5498</v>
      </c>
      <c r="H889" t="s">
        <v>318</v>
      </c>
      <c r="I889" t="s">
        <v>6192</v>
      </c>
      <c r="J889" t="s">
        <v>6187</v>
      </c>
      <c r="K889" s="4">
        <v>2.5</v>
      </c>
      <c r="L889" s="5">
        <v>20.584999999999997</v>
      </c>
      <c r="M889" s="5">
        <v>123.50999999999999</v>
      </c>
      <c r="N889" t="s">
        <v>6219</v>
      </c>
      <c r="O889" t="s">
        <v>6224</v>
      </c>
      <c r="P889" t="s">
        <v>6191</v>
      </c>
    </row>
    <row r="890" spans="1:16" x14ac:dyDescent="0.35">
      <c r="A890" s="19" t="s">
        <v>5501</v>
      </c>
      <c r="B890" s="27">
        <v>44518</v>
      </c>
      <c r="C890" s="19" t="s">
        <v>5502</v>
      </c>
      <c r="D890" s="11" t="s">
        <v>6160</v>
      </c>
      <c r="E890" s="19">
        <v>2</v>
      </c>
      <c r="F890" s="19" t="s">
        <v>5503</v>
      </c>
      <c r="G890" s="19" t="s">
        <v>5504</v>
      </c>
      <c r="H890" s="11" t="s">
        <v>19</v>
      </c>
      <c r="I890" s="11" t="s">
        <v>6195</v>
      </c>
      <c r="J890" s="11" t="s">
        <v>6188</v>
      </c>
      <c r="K890" s="28">
        <v>0.5</v>
      </c>
      <c r="L890" s="29">
        <v>8.73</v>
      </c>
      <c r="M890" s="29">
        <v>17.46</v>
      </c>
      <c r="N890" s="11" t="s">
        <v>6218</v>
      </c>
      <c r="O890" s="11" t="s">
        <v>6221</v>
      </c>
      <c r="P890" s="11" t="s">
        <v>6191</v>
      </c>
    </row>
    <row r="891" spans="1:16" x14ac:dyDescent="0.35">
      <c r="A891" s="2" t="s">
        <v>5507</v>
      </c>
      <c r="B891" s="3">
        <v>44002</v>
      </c>
      <c r="C891" s="2" t="s">
        <v>5508</v>
      </c>
      <c r="D891" t="s">
        <v>6184</v>
      </c>
      <c r="E891" s="2">
        <v>3</v>
      </c>
      <c r="F891" s="2" t="s">
        <v>5509</v>
      </c>
      <c r="G891" s="2" t="s">
        <v>5510</v>
      </c>
      <c r="H891" t="s">
        <v>19</v>
      </c>
      <c r="I891" t="s">
        <v>6194</v>
      </c>
      <c r="J891" t="s">
        <v>6186</v>
      </c>
      <c r="K891" s="4">
        <v>0.2</v>
      </c>
      <c r="L891" s="5">
        <v>4.4550000000000001</v>
      </c>
      <c r="M891" s="5">
        <v>13.365</v>
      </c>
      <c r="N891" t="s">
        <v>6217</v>
      </c>
      <c r="O891" t="s">
        <v>6222</v>
      </c>
      <c r="P891" t="s">
        <v>6191</v>
      </c>
    </row>
    <row r="892" spans="1:16" x14ac:dyDescent="0.35">
      <c r="A892" s="19" t="s">
        <v>5513</v>
      </c>
      <c r="B892" s="27">
        <v>44292</v>
      </c>
      <c r="C892" s="19" t="s">
        <v>5514</v>
      </c>
      <c r="D892" s="11" t="s">
        <v>6167</v>
      </c>
      <c r="E892" s="19">
        <v>2</v>
      </c>
      <c r="F892" s="19" t="s">
        <v>5515</v>
      </c>
      <c r="G892" s="19" t="s">
        <v>5516</v>
      </c>
      <c r="H892" s="11" t="s">
        <v>19</v>
      </c>
      <c r="I892" s="11" t="s">
        <v>6193</v>
      </c>
      <c r="J892" s="11" t="s">
        <v>6186</v>
      </c>
      <c r="K892" s="28">
        <v>0.2</v>
      </c>
      <c r="L892" s="29">
        <v>3.8849999999999998</v>
      </c>
      <c r="M892" s="29">
        <v>7.77</v>
      </c>
      <c r="N892" s="11" t="s">
        <v>6216</v>
      </c>
      <c r="O892" s="11" t="s">
        <v>6222</v>
      </c>
      <c r="P892" s="11" t="s">
        <v>6190</v>
      </c>
    </row>
    <row r="893" spans="1:16" x14ac:dyDescent="0.35">
      <c r="A893" s="2" t="s">
        <v>5519</v>
      </c>
      <c r="B893" s="3">
        <v>43633</v>
      </c>
      <c r="C893" s="2" t="s">
        <v>5520</v>
      </c>
      <c r="D893" t="s">
        <v>6163</v>
      </c>
      <c r="E893" s="2">
        <v>1</v>
      </c>
      <c r="F893" s="2" t="s">
        <v>5521</v>
      </c>
      <c r="G893" s="2" t="s">
        <v>5522</v>
      </c>
      <c r="H893" t="s">
        <v>19</v>
      </c>
      <c r="I893" t="s">
        <v>6192</v>
      </c>
      <c r="J893" t="s">
        <v>6187</v>
      </c>
      <c r="K893" s="4">
        <v>0.2</v>
      </c>
      <c r="L893" s="5">
        <v>2.6849999999999996</v>
      </c>
      <c r="M893" s="5">
        <v>2.6849999999999996</v>
      </c>
      <c r="N893" t="s">
        <v>6219</v>
      </c>
      <c r="O893" t="s">
        <v>6224</v>
      </c>
      <c r="P893" t="s">
        <v>6190</v>
      </c>
    </row>
    <row r="894" spans="1:16" x14ac:dyDescent="0.35">
      <c r="A894" s="19" t="s">
        <v>5525</v>
      </c>
      <c r="B894" s="27">
        <v>44646</v>
      </c>
      <c r="C894" s="19" t="s">
        <v>5526</v>
      </c>
      <c r="D894" s="11" t="s">
        <v>6149</v>
      </c>
      <c r="E894" s="19">
        <v>1</v>
      </c>
      <c r="F894" s="19" t="s">
        <v>5527</v>
      </c>
      <c r="G894" s="19" t="s">
        <v>5528</v>
      </c>
      <c r="H894" s="11" t="s">
        <v>19</v>
      </c>
      <c r="I894" s="11" t="s">
        <v>6192</v>
      </c>
      <c r="J894" s="11" t="s">
        <v>6187</v>
      </c>
      <c r="K894" s="28">
        <v>2.5</v>
      </c>
      <c r="L894" s="29">
        <v>20.584999999999997</v>
      </c>
      <c r="M894" s="29">
        <v>20.584999999999997</v>
      </c>
      <c r="N894" s="11" t="s">
        <v>6219</v>
      </c>
      <c r="O894" s="11" t="s">
        <v>6224</v>
      </c>
      <c r="P894" s="11" t="s">
        <v>6190</v>
      </c>
    </row>
    <row r="895" spans="1:16" x14ac:dyDescent="0.35">
      <c r="A895" s="2" t="s">
        <v>5531</v>
      </c>
      <c r="B895" s="3">
        <v>44469</v>
      </c>
      <c r="C895" s="2" t="s">
        <v>5532</v>
      </c>
      <c r="D895" t="s">
        <v>6168</v>
      </c>
      <c r="E895" s="2">
        <v>5</v>
      </c>
      <c r="F895" s="2" t="s">
        <v>5533</v>
      </c>
      <c r="G895" s="2" t="s">
        <v>5534</v>
      </c>
      <c r="H895" t="s">
        <v>19</v>
      </c>
      <c r="I895" t="s">
        <v>6193</v>
      </c>
      <c r="J895" t="s">
        <v>6187</v>
      </c>
      <c r="K895" s="4">
        <v>2.5</v>
      </c>
      <c r="L895" s="5">
        <v>22.884999999999998</v>
      </c>
      <c r="M895" s="5">
        <v>114.42499999999998</v>
      </c>
      <c r="N895" t="s">
        <v>6216</v>
      </c>
      <c r="O895" t="s">
        <v>6224</v>
      </c>
      <c r="P895" t="s">
        <v>6190</v>
      </c>
    </row>
    <row r="896" spans="1:16" x14ac:dyDescent="0.35">
      <c r="A896" s="19" t="s">
        <v>5537</v>
      </c>
      <c r="B896" s="27">
        <v>43635</v>
      </c>
      <c r="C896" s="19" t="s">
        <v>5538</v>
      </c>
      <c r="D896" s="11" t="s">
        <v>6156</v>
      </c>
      <c r="E896" s="19">
        <v>5</v>
      </c>
      <c r="F896" s="19" t="s">
        <v>5539</v>
      </c>
      <c r="G896" s="19" t="s">
        <v>5540</v>
      </c>
      <c r="H896" s="11" t="s">
        <v>28</v>
      </c>
      <c r="I896" s="11" t="s">
        <v>6194</v>
      </c>
      <c r="J896" s="11" t="s">
        <v>6188</v>
      </c>
      <c r="K896" s="28">
        <v>0.2</v>
      </c>
      <c r="L896" s="29">
        <v>4.125</v>
      </c>
      <c r="M896" s="29">
        <v>20.625</v>
      </c>
      <c r="N896" s="11" t="s">
        <v>6217</v>
      </c>
      <c r="O896" s="11" t="s">
        <v>6221</v>
      </c>
      <c r="P896" s="11" t="s">
        <v>6191</v>
      </c>
    </row>
    <row r="897" spans="1:16" x14ac:dyDescent="0.35">
      <c r="A897" s="2" t="s">
        <v>5543</v>
      </c>
      <c r="B897" s="3">
        <v>44651</v>
      </c>
      <c r="C897" s="2" t="s">
        <v>5544</v>
      </c>
      <c r="D897" t="s">
        <v>6161</v>
      </c>
      <c r="E897" s="2">
        <v>6</v>
      </c>
      <c r="F897" s="2" t="s">
        <v>5545</v>
      </c>
      <c r="G897" s="2" t="s">
        <v>5546</v>
      </c>
      <c r="H897" t="s">
        <v>19</v>
      </c>
      <c r="I897" t="s">
        <v>6195</v>
      </c>
      <c r="J897" t="s">
        <v>6186</v>
      </c>
      <c r="K897" s="4">
        <v>0.5</v>
      </c>
      <c r="L897" s="5">
        <v>9.51</v>
      </c>
      <c r="M897" s="5">
        <v>57.06</v>
      </c>
      <c r="N897" t="s">
        <v>6218</v>
      </c>
      <c r="O897" t="s">
        <v>6222</v>
      </c>
      <c r="P897" t="s">
        <v>6190</v>
      </c>
    </row>
    <row r="898" spans="1:16" x14ac:dyDescent="0.35">
      <c r="A898" s="19" t="s">
        <v>5548</v>
      </c>
      <c r="B898" s="27">
        <v>44016</v>
      </c>
      <c r="C898" s="19" t="s">
        <v>5549</v>
      </c>
      <c r="D898" s="11" t="s">
        <v>6149</v>
      </c>
      <c r="E898" s="19">
        <v>4</v>
      </c>
      <c r="F898" s="19" t="s">
        <v>5550</v>
      </c>
      <c r="G898" s="19" t="s">
        <v>6223</v>
      </c>
      <c r="H898" s="11" t="s">
        <v>318</v>
      </c>
      <c r="I898" s="11" t="s">
        <v>6192</v>
      </c>
      <c r="J898" s="11" t="s">
        <v>6187</v>
      </c>
      <c r="K898" s="28">
        <v>2.5</v>
      </c>
      <c r="L898" s="29">
        <v>20.584999999999997</v>
      </c>
      <c r="M898" s="29">
        <v>82.339999999999989</v>
      </c>
      <c r="N898" s="11" t="s">
        <v>6219</v>
      </c>
      <c r="O898" s="11" t="s">
        <v>6224</v>
      </c>
      <c r="P898" s="11" t="s">
        <v>6190</v>
      </c>
    </row>
    <row r="899" spans="1:16" x14ac:dyDescent="0.35">
      <c r="A899" s="2" t="s">
        <v>5553</v>
      </c>
      <c r="B899" s="3">
        <v>44521</v>
      </c>
      <c r="C899" s="2" t="s">
        <v>5554</v>
      </c>
      <c r="D899" t="s">
        <v>6166</v>
      </c>
      <c r="E899" s="2">
        <v>5</v>
      </c>
      <c r="F899" s="2" t="s">
        <v>5555</v>
      </c>
      <c r="G899" s="2" t="s">
        <v>6223</v>
      </c>
      <c r="H899" t="s">
        <v>19</v>
      </c>
      <c r="I899" t="s">
        <v>6194</v>
      </c>
      <c r="J899" t="s">
        <v>6188</v>
      </c>
      <c r="K899" s="4">
        <v>2.5</v>
      </c>
      <c r="L899" s="5">
        <v>31.624999999999996</v>
      </c>
      <c r="M899" s="5">
        <v>158.12499999999997</v>
      </c>
      <c r="N899" t="s">
        <v>6217</v>
      </c>
      <c r="O899" t="s">
        <v>6221</v>
      </c>
      <c r="P899" t="s">
        <v>6191</v>
      </c>
    </row>
    <row r="900" spans="1:16" x14ac:dyDescent="0.35">
      <c r="A900" s="19" t="s">
        <v>5558</v>
      </c>
      <c r="B900" s="27">
        <v>44347</v>
      </c>
      <c r="C900" s="19" t="s">
        <v>5559</v>
      </c>
      <c r="D900" s="11" t="s">
        <v>6172</v>
      </c>
      <c r="E900" s="19">
        <v>6</v>
      </c>
      <c r="F900" s="19" t="s">
        <v>5560</v>
      </c>
      <c r="G900" s="19" t="s">
        <v>5561</v>
      </c>
      <c r="H900" s="11" t="s">
        <v>19</v>
      </c>
      <c r="I900" s="11" t="s">
        <v>6192</v>
      </c>
      <c r="J900" s="11" t="s">
        <v>6187</v>
      </c>
      <c r="K900" s="28">
        <v>0.5</v>
      </c>
      <c r="L900" s="29">
        <v>5.3699999999999992</v>
      </c>
      <c r="M900" s="29">
        <v>32.22</v>
      </c>
      <c r="N900" s="11" t="s">
        <v>6219</v>
      </c>
      <c r="O900" s="11" t="s">
        <v>6224</v>
      </c>
      <c r="P900" s="11" t="s">
        <v>6190</v>
      </c>
    </row>
    <row r="901" spans="1:16" x14ac:dyDescent="0.35">
      <c r="A901" s="2" t="s">
        <v>5564</v>
      </c>
      <c r="B901" s="3">
        <v>43932</v>
      </c>
      <c r="C901" s="2" t="s">
        <v>5565</v>
      </c>
      <c r="D901" t="s">
        <v>6183</v>
      </c>
      <c r="E901" s="2">
        <v>2</v>
      </c>
      <c r="F901" s="2" t="s">
        <v>5566</v>
      </c>
      <c r="G901" s="2" t="s">
        <v>5567</v>
      </c>
      <c r="H901" t="s">
        <v>28</v>
      </c>
      <c r="I901" t="s">
        <v>6194</v>
      </c>
      <c r="J901" t="s">
        <v>6187</v>
      </c>
      <c r="K901" s="4">
        <v>1</v>
      </c>
      <c r="L901" s="5">
        <v>12.15</v>
      </c>
      <c r="M901" s="5">
        <v>24.3</v>
      </c>
      <c r="N901" t="s">
        <v>6217</v>
      </c>
      <c r="O901" t="s">
        <v>6224</v>
      </c>
      <c r="P901" t="s">
        <v>6191</v>
      </c>
    </row>
    <row r="902" spans="1:16" x14ac:dyDescent="0.35">
      <c r="A902" s="19" t="s">
        <v>5570</v>
      </c>
      <c r="B902" s="27">
        <v>44089</v>
      </c>
      <c r="C902" s="19" t="s">
        <v>5571</v>
      </c>
      <c r="D902" s="11" t="s">
        <v>6173</v>
      </c>
      <c r="E902" s="19">
        <v>5</v>
      </c>
      <c r="F902" s="19" t="s">
        <v>5572</v>
      </c>
      <c r="G902" s="19" t="s">
        <v>6223</v>
      </c>
      <c r="H902" s="11" t="s">
        <v>19</v>
      </c>
      <c r="I902" s="11" t="s">
        <v>6192</v>
      </c>
      <c r="J902" s="11" t="s">
        <v>6186</v>
      </c>
      <c r="K902" s="28">
        <v>0.5</v>
      </c>
      <c r="L902" s="29">
        <v>7.169999999999999</v>
      </c>
      <c r="M902" s="29">
        <v>35.849999999999994</v>
      </c>
      <c r="N902" s="11" t="s">
        <v>6219</v>
      </c>
      <c r="O902" s="11" t="s">
        <v>6222</v>
      </c>
      <c r="P902" s="11" t="s">
        <v>6191</v>
      </c>
    </row>
    <row r="903" spans="1:16" x14ac:dyDescent="0.35">
      <c r="A903" s="2" t="s">
        <v>5575</v>
      </c>
      <c r="B903" s="3">
        <v>44523</v>
      </c>
      <c r="C903" s="2" t="s">
        <v>5554</v>
      </c>
      <c r="D903" t="s">
        <v>6162</v>
      </c>
      <c r="E903" s="2">
        <v>5</v>
      </c>
      <c r="F903" s="2" t="s">
        <v>5555</v>
      </c>
      <c r="G903" s="2" t="s">
        <v>6223</v>
      </c>
      <c r="H903" t="s">
        <v>19</v>
      </c>
      <c r="I903" t="s">
        <v>6195</v>
      </c>
      <c r="J903" t="s">
        <v>6188</v>
      </c>
      <c r="K903" s="4">
        <v>1</v>
      </c>
      <c r="L903" s="5">
        <v>14.55</v>
      </c>
      <c r="M903" s="5">
        <v>72.75</v>
      </c>
      <c r="N903" t="s">
        <v>6218</v>
      </c>
      <c r="O903" t="s">
        <v>6221</v>
      </c>
      <c r="P903" t="s">
        <v>6191</v>
      </c>
    </row>
    <row r="904" spans="1:16" x14ac:dyDescent="0.35">
      <c r="A904" s="19" t="s">
        <v>5580</v>
      </c>
      <c r="B904" s="27">
        <v>44584</v>
      </c>
      <c r="C904" s="19" t="s">
        <v>5581</v>
      </c>
      <c r="D904" s="11" t="s">
        <v>6170</v>
      </c>
      <c r="E904" s="19">
        <v>3</v>
      </c>
      <c r="F904" s="19" t="s">
        <v>5582</v>
      </c>
      <c r="G904" s="19" t="s">
        <v>6223</v>
      </c>
      <c r="H904" s="11" t="s">
        <v>318</v>
      </c>
      <c r="I904" s="11" t="s">
        <v>6195</v>
      </c>
      <c r="J904" s="11" t="s">
        <v>6186</v>
      </c>
      <c r="K904" s="28">
        <v>1</v>
      </c>
      <c r="L904" s="29">
        <v>15.85</v>
      </c>
      <c r="M904" s="29">
        <v>47.55</v>
      </c>
      <c r="N904" s="11" t="s">
        <v>6218</v>
      </c>
      <c r="O904" s="11" t="s">
        <v>6222</v>
      </c>
      <c r="P904" s="11" t="s">
        <v>6191</v>
      </c>
    </row>
    <row r="905" spans="1:16" x14ac:dyDescent="0.35">
      <c r="A905" s="2" t="s">
        <v>5585</v>
      </c>
      <c r="B905" s="3">
        <v>44223</v>
      </c>
      <c r="C905" s="2" t="s">
        <v>5586</v>
      </c>
      <c r="D905" t="s">
        <v>6178</v>
      </c>
      <c r="E905" s="2">
        <v>1</v>
      </c>
      <c r="F905" s="2" t="s">
        <v>5587</v>
      </c>
      <c r="G905" s="2" t="s">
        <v>5588</v>
      </c>
      <c r="H905" t="s">
        <v>19</v>
      </c>
      <c r="I905" t="s">
        <v>6192</v>
      </c>
      <c r="J905" t="s">
        <v>6186</v>
      </c>
      <c r="K905" s="4">
        <v>0.2</v>
      </c>
      <c r="L905" s="5">
        <v>3.5849999999999995</v>
      </c>
      <c r="M905" s="5">
        <v>3.5849999999999995</v>
      </c>
      <c r="N905" t="s">
        <v>6219</v>
      </c>
      <c r="O905" t="s">
        <v>6222</v>
      </c>
      <c r="P905" t="s">
        <v>6190</v>
      </c>
    </row>
    <row r="906" spans="1:16" x14ac:dyDescent="0.35">
      <c r="A906" s="19" t="s">
        <v>5591</v>
      </c>
      <c r="B906" s="27">
        <v>43640</v>
      </c>
      <c r="C906" s="19" t="s">
        <v>5592</v>
      </c>
      <c r="D906" s="11" t="s">
        <v>6166</v>
      </c>
      <c r="E906" s="19">
        <v>5</v>
      </c>
      <c r="F906" s="19" t="s">
        <v>5593</v>
      </c>
      <c r="G906" s="19" t="s">
        <v>5594</v>
      </c>
      <c r="H906" s="11" t="s">
        <v>19</v>
      </c>
      <c r="I906" s="11" t="s">
        <v>6194</v>
      </c>
      <c r="J906" s="11" t="s">
        <v>6188</v>
      </c>
      <c r="K906" s="28">
        <v>2.5</v>
      </c>
      <c r="L906" s="29">
        <v>31.624999999999996</v>
      </c>
      <c r="M906" s="29">
        <v>158.12499999999997</v>
      </c>
      <c r="N906" s="11" t="s">
        <v>6217</v>
      </c>
      <c r="O906" s="11" t="s">
        <v>6221</v>
      </c>
      <c r="P906" s="11" t="s">
        <v>6191</v>
      </c>
    </row>
    <row r="907" spans="1:16" x14ac:dyDescent="0.35">
      <c r="A907" s="2" t="s">
        <v>5597</v>
      </c>
      <c r="B907" s="3">
        <v>43905</v>
      </c>
      <c r="C907" s="2" t="s">
        <v>5598</v>
      </c>
      <c r="D907" t="s">
        <v>6160</v>
      </c>
      <c r="E907" s="2">
        <v>2</v>
      </c>
      <c r="F907" s="2" t="s">
        <v>5599</v>
      </c>
      <c r="G907" s="2" t="s">
        <v>5600</v>
      </c>
      <c r="H907" t="s">
        <v>19</v>
      </c>
      <c r="I907" t="s">
        <v>6195</v>
      </c>
      <c r="J907" t="s">
        <v>6188</v>
      </c>
      <c r="K907" s="4">
        <v>0.5</v>
      </c>
      <c r="L907" s="5">
        <v>8.73</v>
      </c>
      <c r="M907" s="5">
        <v>17.46</v>
      </c>
      <c r="N907" t="s">
        <v>6218</v>
      </c>
      <c r="O907" t="s">
        <v>6221</v>
      </c>
      <c r="P907" t="s">
        <v>6191</v>
      </c>
    </row>
    <row r="908" spans="1:16" x14ac:dyDescent="0.35">
      <c r="A908" s="19" t="s">
        <v>5603</v>
      </c>
      <c r="B908" s="27">
        <v>44463</v>
      </c>
      <c r="C908" s="19" t="s">
        <v>5604</v>
      </c>
      <c r="D908" s="11" t="s">
        <v>6182</v>
      </c>
      <c r="E908" s="19">
        <v>5</v>
      </c>
      <c r="F908" s="19" t="s">
        <v>5605</v>
      </c>
      <c r="G908" s="19" t="s">
        <v>5606</v>
      </c>
      <c r="H908" s="11" t="s">
        <v>19</v>
      </c>
      <c r="I908" s="11" t="s">
        <v>6193</v>
      </c>
      <c r="J908" s="11" t="s">
        <v>6186</v>
      </c>
      <c r="K908" s="28">
        <v>2.5</v>
      </c>
      <c r="L908" s="29">
        <v>29.784999999999997</v>
      </c>
      <c r="M908" s="29">
        <v>148.92499999999998</v>
      </c>
      <c r="N908" s="11" t="s">
        <v>6216</v>
      </c>
      <c r="O908" s="11" t="s">
        <v>6222</v>
      </c>
      <c r="P908" s="11" t="s">
        <v>6191</v>
      </c>
    </row>
    <row r="909" spans="1:16" x14ac:dyDescent="0.35">
      <c r="A909" s="2" t="s">
        <v>5609</v>
      </c>
      <c r="B909" s="3">
        <v>43560</v>
      </c>
      <c r="C909" s="2" t="s">
        <v>5610</v>
      </c>
      <c r="D909" t="s">
        <v>6157</v>
      </c>
      <c r="E909" s="2">
        <v>6</v>
      </c>
      <c r="F909" s="2" t="s">
        <v>5611</v>
      </c>
      <c r="G909" s="2" t="s">
        <v>6223</v>
      </c>
      <c r="H909" t="s">
        <v>19</v>
      </c>
      <c r="I909" t="s">
        <v>6193</v>
      </c>
      <c r="J909" t="s">
        <v>6188</v>
      </c>
      <c r="K909" s="4">
        <v>0.5</v>
      </c>
      <c r="L909" s="5">
        <v>6.75</v>
      </c>
      <c r="M909" s="5">
        <v>40.5</v>
      </c>
      <c r="N909" t="s">
        <v>6216</v>
      </c>
      <c r="O909" t="s">
        <v>6221</v>
      </c>
      <c r="P909" t="s">
        <v>6190</v>
      </c>
    </row>
    <row r="910" spans="1:16" x14ac:dyDescent="0.35">
      <c r="A910" s="19" t="s">
        <v>5614</v>
      </c>
      <c r="B910" s="27">
        <v>44588</v>
      </c>
      <c r="C910" s="19" t="s">
        <v>5615</v>
      </c>
      <c r="D910" s="11" t="s">
        <v>6157</v>
      </c>
      <c r="E910" s="19">
        <v>4</v>
      </c>
      <c r="F910" s="19" t="s">
        <v>5616</v>
      </c>
      <c r="G910" s="19" t="s">
        <v>5617</v>
      </c>
      <c r="H910" s="11" t="s">
        <v>19</v>
      </c>
      <c r="I910" s="11" t="s">
        <v>6193</v>
      </c>
      <c r="J910" s="11" t="s">
        <v>6188</v>
      </c>
      <c r="K910" s="28">
        <v>0.5</v>
      </c>
      <c r="L910" s="29">
        <v>6.75</v>
      </c>
      <c r="M910" s="29">
        <v>27</v>
      </c>
      <c r="N910" s="11" t="s">
        <v>6216</v>
      </c>
      <c r="O910" s="11" t="s">
        <v>6221</v>
      </c>
      <c r="P910" s="11" t="s">
        <v>6190</v>
      </c>
    </row>
    <row r="911" spans="1:16" x14ac:dyDescent="0.35">
      <c r="A911" s="2" t="s">
        <v>5620</v>
      </c>
      <c r="B911" s="3">
        <v>44449</v>
      </c>
      <c r="C911" s="2" t="s">
        <v>5621</v>
      </c>
      <c r="D911" t="s">
        <v>6143</v>
      </c>
      <c r="E911" s="2">
        <v>3</v>
      </c>
      <c r="F911" s="2" t="s">
        <v>5622</v>
      </c>
      <c r="G911" s="2" t="s">
        <v>5623</v>
      </c>
      <c r="H911" t="s">
        <v>19</v>
      </c>
      <c r="I911" t="s">
        <v>6195</v>
      </c>
      <c r="J911" t="s">
        <v>6187</v>
      </c>
      <c r="K911" s="4">
        <v>1</v>
      </c>
      <c r="L911" s="5">
        <v>12.95</v>
      </c>
      <c r="M911" s="5">
        <v>38.849999999999994</v>
      </c>
      <c r="N911" t="s">
        <v>6218</v>
      </c>
      <c r="O911" t="s">
        <v>6224</v>
      </c>
      <c r="P911" t="s">
        <v>6191</v>
      </c>
    </row>
    <row r="912" spans="1:16" x14ac:dyDescent="0.35">
      <c r="A912" s="19" t="s">
        <v>5626</v>
      </c>
      <c r="B912" s="27">
        <v>43836</v>
      </c>
      <c r="C912" s="19" t="s">
        <v>5627</v>
      </c>
      <c r="D912" s="11" t="s">
        <v>6179</v>
      </c>
      <c r="E912" s="19">
        <v>5</v>
      </c>
      <c r="F912" s="19" t="s">
        <v>5628</v>
      </c>
      <c r="G912" s="19" t="s">
        <v>5629</v>
      </c>
      <c r="H912" s="11" t="s">
        <v>19</v>
      </c>
      <c r="I912" s="11" t="s">
        <v>6192</v>
      </c>
      <c r="J912" s="11" t="s">
        <v>6186</v>
      </c>
      <c r="K912" s="28">
        <v>1</v>
      </c>
      <c r="L912" s="29">
        <v>11.95</v>
      </c>
      <c r="M912" s="29">
        <v>59.75</v>
      </c>
      <c r="N912" s="11" t="s">
        <v>6219</v>
      </c>
      <c r="O912" s="11" t="s">
        <v>6222</v>
      </c>
      <c r="P912" s="11" t="s">
        <v>6191</v>
      </c>
    </row>
    <row r="913" spans="1:16" x14ac:dyDescent="0.35">
      <c r="A913" s="2" t="s">
        <v>5632</v>
      </c>
      <c r="B913" s="3">
        <v>44635</v>
      </c>
      <c r="C913" s="2" t="s">
        <v>5633</v>
      </c>
      <c r="D913" t="s">
        <v>6178</v>
      </c>
      <c r="E913" s="2">
        <v>3</v>
      </c>
      <c r="F913" s="2" t="s">
        <v>5634</v>
      </c>
      <c r="G913" s="2" t="s">
        <v>6223</v>
      </c>
      <c r="H913" t="s">
        <v>19</v>
      </c>
      <c r="I913" t="s">
        <v>6192</v>
      </c>
      <c r="J913" t="s">
        <v>6186</v>
      </c>
      <c r="K913" s="4">
        <v>0.2</v>
      </c>
      <c r="L913" s="5">
        <v>3.5849999999999995</v>
      </c>
      <c r="M913" s="5">
        <v>10.754999999999999</v>
      </c>
      <c r="N913" t="s">
        <v>6219</v>
      </c>
      <c r="O913" t="s">
        <v>6222</v>
      </c>
      <c r="P913" t="s">
        <v>6191</v>
      </c>
    </row>
    <row r="914" spans="1:16" x14ac:dyDescent="0.35">
      <c r="A914" s="19" t="s">
        <v>5637</v>
      </c>
      <c r="B914" s="27">
        <v>44447</v>
      </c>
      <c r="C914" s="19" t="s">
        <v>5638</v>
      </c>
      <c r="D914" s="11" t="s">
        <v>6168</v>
      </c>
      <c r="E914" s="19">
        <v>4</v>
      </c>
      <c r="F914" s="19" t="s">
        <v>5639</v>
      </c>
      <c r="G914" s="19" t="s">
        <v>5640</v>
      </c>
      <c r="H914" s="11" t="s">
        <v>19</v>
      </c>
      <c r="I914" s="11" t="s">
        <v>6193</v>
      </c>
      <c r="J914" s="11" t="s">
        <v>6187</v>
      </c>
      <c r="K914" s="28">
        <v>2.5</v>
      </c>
      <c r="L914" s="29">
        <v>22.884999999999998</v>
      </c>
      <c r="M914" s="29">
        <v>91.539999999999992</v>
      </c>
      <c r="N914" s="11" t="s">
        <v>6216</v>
      </c>
      <c r="O914" s="11" t="s">
        <v>6224</v>
      </c>
      <c r="P914" s="11" t="s">
        <v>6191</v>
      </c>
    </row>
    <row r="915" spans="1:16" x14ac:dyDescent="0.35">
      <c r="A915" s="2" t="s">
        <v>5643</v>
      </c>
      <c r="B915" s="3">
        <v>44511</v>
      </c>
      <c r="C915" s="2" t="s">
        <v>5644</v>
      </c>
      <c r="D915" t="s">
        <v>6155</v>
      </c>
      <c r="E915" s="2">
        <v>4</v>
      </c>
      <c r="F915" s="2" t="s">
        <v>5645</v>
      </c>
      <c r="G915" s="2" t="s">
        <v>5646</v>
      </c>
      <c r="H915" t="s">
        <v>19</v>
      </c>
      <c r="I915" t="s">
        <v>6193</v>
      </c>
      <c r="J915" t="s">
        <v>6188</v>
      </c>
      <c r="K915" s="4">
        <v>1</v>
      </c>
      <c r="L915" s="5">
        <v>11.25</v>
      </c>
      <c r="M915" s="5">
        <v>45</v>
      </c>
      <c r="N915" t="s">
        <v>6216</v>
      </c>
      <c r="O915" t="s">
        <v>6221</v>
      </c>
      <c r="P915" t="s">
        <v>6190</v>
      </c>
    </row>
    <row r="916" spans="1:16" x14ac:dyDescent="0.35">
      <c r="A916" s="19" t="s">
        <v>5649</v>
      </c>
      <c r="B916" s="27">
        <v>43726</v>
      </c>
      <c r="C916" s="19" t="s">
        <v>5650</v>
      </c>
      <c r="D916" s="11" t="s">
        <v>6151</v>
      </c>
      <c r="E916" s="19">
        <v>6</v>
      </c>
      <c r="F916" s="19" t="s">
        <v>5651</v>
      </c>
      <c r="G916" s="19" t="s">
        <v>6223</v>
      </c>
      <c r="H916" s="11" t="s">
        <v>19</v>
      </c>
      <c r="I916" s="11" t="s">
        <v>6192</v>
      </c>
      <c r="J916" s="11" t="s">
        <v>6188</v>
      </c>
      <c r="K916" s="28">
        <v>2.5</v>
      </c>
      <c r="L916" s="29">
        <v>22.884999999999998</v>
      </c>
      <c r="M916" s="29">
        <v>137.31</v>
      </c>
      <c r="N916" s="11" t="s">
        <v>6219</v>
      </c>
      <c r="O916" s="11" t="s">
        <v>6221</v>
      </c>
      <c r="P916" s="11" t="s">
        <v>6190</v>
      </c>
    </row>
    <row r="917" spans="1:16" x14ac:dyDescent="0.35">
      <c r="A917" s="2" t="s">
        <v>5654</v>
      </c>
      <c r="B917" s="3">
        <v>44406</v>
      </c>
      <c r="C917" s="2" t="s">
        <v>5655</v>
      </c>
      <c r="D917" t="s">
        <v>6157</v>
      </c>
      <c r="E917" s="2">
        <v>1</v>
      </c>
      <c r="F917" s="2" t="s">
        <v>5656</v>
      </c>
      <c r="G917" s="2" t="s">
        <v>5657</v>
      </c>
      <c r="H917" t="s">
        <v>19</v>
      </c>
      <c r="I917" t="s">
        <v>6193</v>
      </c>
      <c r="J917" t="s">
        <v>6188</v>
      </c>
      <c r="K917" s="4">
        <v>0.5</v>
      </c>
      <c r="L917" s="5">
        <v>6.75</v>
      </c>
      <c r="M917" s="5">
        <v>6.75</v>
      </c>
      <c r="N917" t="s">
        <v>6216</v>
      </c>
      <c r="O917" t="s">
        <v>6221</v>
      </c>
      <c r="P917" t="s">
        <v>6191</v>
      </c>
    </row>
    <row r="918" spans="1:16" x14ac:dyDescent="0.35">
      <c r="A918" s="19" t="s">
        <v>5660</v>
      </c>
      <c r="B918" s="27">
        <v>44640</v>
      </c>
      <c r="C918" s="19" t="s">
        <v>5661</v>
      </c>
      <c r="D918" s="11" t="s">
        <v>6155</v>
      </c>
      <c r="E918" s="19">
        <v>4</v>
      </c>
      <c r="F918" s="19" t="s">
        <v>5662</v>
      </c>
      <c r="G918" s="19" t="s">
        <v>5663</v>
      </c>
      <c r="H918" s="11" t="s">
        <v>19</v>
      </c>
      <c r="I918" s="11" t="s">
        <v>6193</v>
      </c>
      <c r="J918" s="11" t="s">
        <v>6188</v>
      </c>
      <c r="K918" s="28">
        <v>1</v>
      </c>
      <c r="L918" s="29">
        <v>11.25</v>
      </c>
      <c r="M918" s="29">
        <v>45</v>
      </c>
      <c r="N918" s="11" t="s">
        <v>6216</v>
      </c>
      <c r="O918" s="11" t="s">
        <v>6221</v>
      </c>
      <c r="P918" s="11" t="s">
        <v>6191</v>
      </c>
    </row>
    <row r="919" spans="1:16" x14ac:dyDescent="0.35">
      <c r="A919" s="2" t="s">
        <v>5666</v>
      </c>
      <c r="B919" s="3">
        <v>43955</v>
      </c>
      <c r="C919" s="2" t="s">
        <v>5667</v>
      </c>
      <c r="D919" t="s">
        <v>6185</v>
      </c>
      <c r="E919" s="2">
        <v>3</v>
      </c>
      <c r="F919" s="2" t="s">
        <v>5668</v>
      </c>
      <c r="G919" s="2" t="s">
        <v>5669</v>
      </c>
      <c r="H919" t="s">
        <v>19</v>
      </c>
      <c r="I919" t="s">
        <v>6194</v>
      </c>
      <c r="J919" t="s">
        <v>6187</v>
      </c>
      <c r="K919" s="4">
        <v>2.5</v>
      </c>
      <c r="L919" s="5">
        <v>27.945</v>
      </c>
      <c r="M919" s="5">
        <v>83.835000000000008</v>
      </c>
      <c r="N919" t="s">
        <v>6217</v>
      </c>
      <c r="O919" t="s">
        <v>6224</v>
      </c>
      <c r="P919" t="s">
        <v>6190</v>
      </c>
    </row>
    <row r="920" spans="1:16" x14ac:dyDescent="0.35">
      <c r="A920" s="19" t="s">
        <v>5672</v>
      </c>
      <c r="B920" s="27">
        <v>44291</v>
      </c>
      <c r="C920" s="19" t="s">
        <v>5673</v>
      </c>
      <c r="D920" s="11" t="s">
        <v>6153</v>
      </c>
      <c r="E920" s="19">
        <v>1</v>
      </c>
      <c r="F920" s="19" t="s">
        <v>5674</v>
      </c>
      <c r="G920" s="19" t="s">
        <v>6223</v>
      </c>
      <c r="H920" s="11" t="s">
        <v>318</v>
      </c>
      <c r="I920" s="11" t="s">
        <v>6194</v>
      </c>
      <c r="J920" s="11" t="s">
        <v>6187</v>
      </c>
      <c r="K920" s="28">
        <v>0.2</v>
      </c>
      <c r="L920" s="29">
        <v>3.645</v>
      </c>
      <c r="M920" s="29">
        <v>3.645</v>
      </c>
      <c r="N920" s="11" t="s">
        <v>6217</v>
      </c>
      <c r="O920" s="11" t="s">
        <v>6224</v>
      </c>
      <c r="P920" s="11" t="s">
        <v>6190</v>
      </c>
    </row>
    <row r="921" spans="1:16" x14ac:dyDescent="0.35">
      <c r="A921" s="2" t="s">
        <v>5676</v>
      </c>
      <c r="B921" s="3">
        <v>44573</v>
      </c>
      <c r="C921" s="2" t="s">
        <v>5677</v>
      </c>
      <c r="D921" t="s">
        <v>6157</v>
      </c>
      <c r="E921" s="2">
        <v>1</v>
      </c>
      <c r="F921" s="2" t="s">
        <v>5678</v>
      </c>
      <c r="G921" s="2" t="s">
        <v>5679</v>
      </c>
      <c r="H921" t="s">
        <v>28</v>
      </c>
      <c r="I921" t="s">
        <v>6193</v>
      </c>
      <c r="J921" t="s">
        <v>6188</v>
      </c>
      <c r="K921" s="4">
        <v>0.5</v>
      </c>
      <c r="L921" s="5">
        <v>6.75</v>
      </c>
      <c r="M921" s="5">
        <v>6.75</v>
      </c>
      <c r="N921" t="s">
        <v>6216</v>
      </c>
      <c r="O921" t="s">
        <v>6221</v>
      </c>
      <c r="P921" t="s">
        <v>6191</v>
      </c>
    </row>
    <row r="922" spans="1:16" x14ac:dyDescent="0.35">
      <c r="A922" s="19" t="s">
        <v>5676</v>
      </c>
      <c r="B922" s="27">
        <v>44573</v>
      </c>
      <c r="C922" s="19" t="s">
        <v>5677</v>
      </c>
      <c r="D922" s="11" t="s">
        <v>6144</v>
      </c>
      <c r="E922" s="19">
        <v>3</v>
      </c>
      <c r="F922" s="19" t="s">
        <v>5678</v>
      </c>
      <c r="G922" s="19" t="s">
        <v>5679</v>
      </c>
      <c r="H922" s="11" t="s">
        <v>28</v>
      </c>
      <c r="I922" s="11" t="s">
        <v>6194</v>
      </c>
      <c r="J922" s="11" t="s">
        <v>6187</v>
      </c>
      <c r="K922" s="28">
        <v>0.5</v>
      </c>
      <c r="L922" s="29">
        <v>7.29</v>
      </c>
      <c r="M922" s="29">
        <v>21.87</v>
      </c>
      <c r="N922" s="11" t="s">
        <v>6217</v>
      </c>
      <c r="O922" s="11" t="s">
        <v>6224</v>
      </c>
      <c r="P922" s="11" t="s">
        <v>6191</v>
      </c>
    </row>
    <row r="923" spans="1:16" x14ac:dyDescent="0.35">
      <c r="A923" s="2" t="s">
        <v>5687</v>
      </c>
      <c r="B923" s="3">
        <v>44181</v>
      </c>
      <c r="C923" s="2" t="s">
        <v>5688</v>
      </c>
      <c r="D923" t="s">
        <v>6163</v>
      </c>
      <c r="E923" s="2">
        <v>5</v>
      </c>
      <c r="F923" s="2" t="s">
        <v>5689</v>
      </c>
      <c r="G923" s="2" t="s">
        <v>5690</v>
      </c>
      <c r="H923" t="s">
        <v>19</v>
      </c>
      <c r="I923" t="s">
        <v>6192</v>
      </c>
      <c r="J923" t="s">
        <v>6187</v>
      </c>
      <c r="K923" s="4">
        <v>0.2</v>
      </c>
      <c r="L923" s="5">
        <v>2.6849999999999996</v>
      </c>
      <c r="M923" s="5">
        <v>13.424999999999997</v>
      </c>
      <c r="N923" t="s">
        <v>6219</v>
      </c>
      <c r="O923" t="s">
        <v>6224</v>
      </c>
      <c r="P923" t="s">
        <v>6190</v>
      </c>
    </row>
    <row r="924" spans="1:16" x14ac:dyDescent="0.35">
      <c r="A924" s="19" t="s">
        <v>5693</v>
      </c>
      <c r="B924" s="27">
        <v>44711</v>
      </c>
      <c r="C924" s="19" t="s">
        <v>5694</v>
      </c>
      <c r="D924" s="11" t="s">
        <v>6149</v>
      </c>
      <c r="E924" s="19">
        <v>6</v>
      </c>
      <c r="F924" s="19" t="s">
        <v>5695</v>
      </c>
      <c r="G924" s="19" t="s">
        <v>5696</v>
      </c>
      <c r="H924" s="11" t="s">
        <v>19</v>
      </c>
      <c r="I924" s="11" t="s">
        <v>6192</v>
      </c>
      <c r="J924" s="11" t="s">
        <v>6187</v>
      </c>
      <c r="K924" s="28">
        <v>2.5</v>
      </c>
      <c r="L924" s="29">
        <v>20.584999999999997</v>
      </c>
      <c r="M924" s="29">
        <v>123.50999999999999</v>
      </c>
      <c r="N924" s="11" t="s">
        <v>6219</v>
      </c>
      <c r="O924" s="11" t="s">
        <v>6224</v>
      </c>
      <c r="P924" s="11" t="s">
        <v>6191</v>
      </c>
    </row>
    <row r="925" spans="1:16" x14ac:dyDescent="0.35">
      <c r="A925" s="2" t="s">
        <v>5699</v>
      </c>
      <c r="B925" s="3">
        <v>44509</v>
      </c>
      <c r="C925" s="2" t="s">
        <v>5700</v>
      </c>
      <c r="D925" t="s">
        <v>6150</v>
      </c>
      <c r="E925" s="2">
        <v>2</v>
      </c>
      <c r="F925" s="2" t="s">
        <v>5701</v>
      </c>
      <c r="G925" s="2" t="s">
        <v>5702</v>
      </c>
      <c r="H925" t="s">
        <v>19</v>
      </c>
      <c r="I925" t="s">
        <v>6195</v>
      </c>
      <c r="J925" t="s">
        <v>6187</v>
      </c>
      <c r="K925" s="4">
        <v>0.2</v>
      </c>
      <c r="L925" s="5">
        <v>3.8849999999999998</v>
      </c>
      <c r="M925" s="5">
        <v>7.77</v>
      </c>
      <c r="N925" t="s">
        <v>6218</v>
      </c>
      <c r="O925" t="s">
        <v>6224</v>
      </c>
      <c r="P925" t="s">
        <v>6191</v>
      </c>
    </row>
    <row r="926" spans="1:16" x14ac:dyDescent="0.35">
      <c r="A926" s="19" t="s">
        <v>5705</v>
      </c>
      <c r="B926" s="27">
        <v>44659</v>
      </c>
      <c r="C926" s="19" t="s">
        <v>5706</v>
      </c>
      <c r="D926" s="11" t="s">
        <v>6155</v>
      </c>
      <c r="E926" s="19">
        <v>6</v>
      </c>
      <c r="F926" s="19" t="s">
        <v>5707</v>
      </c>
      <c r="G926" s="19" t="s">
        <v>6223</v>
      </c>
      <c r="H926" s="11" t="s">
        <v>19</v>
      </c>
      <c r="I926" s="11" t="s">
        <v>6193</v>
      </c>
      <c r="J926" s="11" t="s">
        <v>6188</v>
      </c>
      <c r="K926" s="28">
        <v>1</v>
      </c>
      <c r="L926" s="29">
        <v>11.25</v>
      </c>
      <c r="M926" s="29">
        <v>67.5</v>
      </c>
      <c r="N926" s="11" t="s">
        <v>6216</v>
      </c>
      <c r="O926" s="11" t="s">
        <v>6221</v>
      </c>
      <c r="P926" s="11" t="s">
        <v>6190</v>
      </c>
    </row>
    <row r="927" spans="1:16" x14ac:dyDescent="0.35">
      <c r="A927" s="2" t="s">
        <v>5709</v>
      </c>
      <c r="B927" s="3">
        <v>43746</v>
      </c>
      <c r="C927" s="2" t="s">
        <v>5710</v>
      </c>
      <c r="D927" t="s">
        <v>6185</v>
      </c>
      <c r="E927" s="2">
        <v>1</v>
      </c>
      <c r="F927" s="2" t="s">
        <v>5711</v>
      </c>
      <c r="G927" s="2" t="s">
        <v>5712</v>
      </c>
      <c r="H927" t="s">
        <v>19</v>
      </c>
      <c r="I927" t="s">
        <v>6194</v>
      </c>
      <c r="J927" t="s">
        <v>6187</v>
      </c>
      <c r="K927" s="4">
        <v>2.5</v>
      </c>
      <c r="L927" s="5">
        <v>27.945</v>
      </c>
      <c r="M927" s="5">
        <v>27.945</v>
      </c>
      <c r="N927" t="s">
        <v>6217</v>
      </c>
      <c r="O927" t="s">
        <v>6224</v>
      </c>
      <c r="P927" t="s">
        <v>6191</v>
      </c>
    </row>
    <row r="928" spans="1:16" x14ac:dyDescent="0.35">
      <c r="A928" s="19" t="s">
        <v>5715</v>
      </c>
      <c r="B928" s="27">
        <v>44451</v>
      </c>
      <c r="C928" s="19" t="s">
        <v>5716</v>
      </c>
      <c r="D928" s="11" t="s">
        <v>6182</v>
      </c>
      <c r="E928" s="19">
        <v>3</v>
      </c>
      <c r="F928" s="19" t="s">
        <v>5717</v>
      </c>
      <c r="G928" s="19" t="s">
        <v>5718</v>
      </c>
      <c r="H928" s="11" t="s">
        <v>19</v>
      </c>
      <c r="I928" s="11" t="s">
        <v>6193</v>
      </c>
      <c r="J928" s="11" t="s">
        <v>6186</v>
      </c>
      <c r="K928" s="28">
        <v>2.5</v>
      </c>
      <c r="L928" s="29">
        <v>29.784999999999997</v>
      </c>
      <c r="M928" s="29">
        <v>89.35499999999999</v>
      </c>
      <c r="N928" s="11" t="s">
        <v>6216</v>
      </c>
      <c r="O928" s="11" t="s">
        <v>6222</v>
      </c>
      <c r="P928" s="11" t="s">
        <v>6191</v>
      </c>
    </row>
    <row r="929" spans="1:16" x14ac:dyDescent="0.35">
      <c r="A929" s="2" t="s">
        <v>5720</v>
      </c>
      <c r="B929" s="3">
        <v>44770</v>
      </c>
      <c r="C929" s="2" t="s">
        <v>5554</v>
      </c>
      <c r="D929" t="s">
        <v>6157</v>
      </c>
      <c r="E929" s="2">
        <v>3</v>
      </c>
      <c r="F929" s="2" t="s">
        <v>5555</v>
      </c>
      <c r="G929" s="2" t="s">
        <v>6223</v>
      </c>
      <c r="H929" t="s">
        <v>19</v>
      </c>
      <c r="I929" t="s">
        <v>6193</v>
      </c>
      <c r="J929" t="s">
        <v>6188</v>
      </c>
      <c r="K929" s="4">
        <v>0.5</v>
      </c>
      <c r="L929" s="5">
        <v>6.75</v>
      </c>
      <c r="M929" s="5">
        <v>20.25</v>
      </c>
      <c r="N929" t="s">
        <v>6216</v>
      </c>
      <c r="O929" t="s">
        <v>6221</v>
      </c>
      <c r="P929" t="s">
        <v>6191</v>
      </c>
    </row>
    <row r="930" spans="1:16" x14ac:dyDescent="0.35">
      <c r="A930" s="19" t="s">
        <v>5725</v>
      </c>
      <c r="B930" s="27">
        <v>44012</v>
      </c>
      <c r="C930" s="19" t="s">
        <v>5726</v>
      </c>
      <c r="D930" s="11" t="s">
        <v>6157</v>
      </c>
      <c r="E930" s="19">
        <v>5</v>
      </c>
      <c r="F930" s="19" t="s">
        <v>5727</v>
      </c>
      <c r="G930" s="19" t="s">
        <v>5728</v>
      </c>
      <c r="H930" s="11" t="s">
        <v>19</v>
      </c>
      <c r="I930" s="11" t="s">
        <v>6193</v>
      </c>
      <c r="J930" s="11" t="s">
        <v>6188</v>
      </c>
      <c r="K930" s="28">
        <v>0.5</v>
      </c>
      <c r="L930" s="29">
        <v>6.75</v>
      </c>
      <c r="M930" s="29">
        <v>33.75</v>
      </c>
      <c r="N930" s="11" t="s">
        <v>6216</v>
      </c>
      <c r="O930" s="11" t="s">
        <v>6221</v>
      </c>
      <c r="P930" s="11" t="s">
        <v>6190</v>
      </c>
    </row>
    <row r="931" spans="1:16" x14ac:dyDescent="0.35">
      <c r="A931" s="2" t="s">
        <v>5731</v>
      </c>
      <c r="B931" s="3">
        <v>43474</v>
      </c>
      <c r="C931" s="2" t="s">
        <v>5732</v>
      </c>
      <c r="D931" t="s">
        <v>6185</v>
      </c>
      <c r="E931" s="2">
        <v>4</v>
      </c>
      <c r="F931" s="2" t="s">
        <v>5733</v>
      </c>
      <c r="G931" s="2" t="s">
        <v>5734</v>
      </c>
      <c r="H931" t="s">
        <v>19</v>
      </c>
      <c r="I931" t="s">
        <v>6194</v>
      </c>
      <c r="J931" t="s">
        <v>6187</v>
      </c>
      <c r="K931" s="4">
        <v>2.5</v>
      </c>
      <c r="L931" s="5">
        <v>27.945</v>
      </c>
      <c r="M931" s="5">
        <v>111.78</v>
      </c>
      <c r="N931" t="s">
        <v>6217</v>
      </c>
      <c r="O931" t="s">
        <v>6224</v>
      </c>
      <c r="P931" t="s">
        <v>6191</v>
      </c>
    </row>
    <row r="932" spans="1:16" x14ac:dyDescent="0.35">
      <c r="A932" s="19" t="s">
        <v>5737</v>
      </c>
      <c r="B932" s="27">
        <v>44754</v>
      </c>
      <c r="C932" s="19" t="s">
        <v>5738</v>
      </c>
      <c r="D932" s="11" t="s">
        <v>6166</v>
      </c>
      <c r="E932" s="19">
        <v>2</v>
      </c>
      <c r="F932" s="19" t="s">
        <v>5739</v>
      </c>
      <c r="G932" s="19" t="s">
        <v>5740</v>
      </c>
      <c r="H932" s="11" t="s">
        <v>19</v>
      </c>
      <c r="I932" s="11" t="s">
        <v>6194</v>
      </c>
      <c r="J932" s="11" t="s">
        <v>6188</v>
      </c>
      <c r="K932" s="28">
        <v>2.5</v>
      </c>
      <c r="L932" s="29">
        <v>31.624999999999996</v>
      </c>
      <c r="M932" s="29">
        <v>63.249999999999993</v>
      </c>
      <c r="N932" s="11" t="s">
        <v>6217</v>
      </c>
      <c r="O932" s="11" t="s">
        <v>6221</v>
      </c>
      <c r="P932" s="11" t="s">
        <v>6190</v>
      </c>
    </row>
    <row r="933" spans="1:16" x14ac:dyDescent="0.35">
      <c r="A933" s="2" t="s">
        <v>5742</v>
      </c>
      <c r="B933" s="3">
        <v>44165</v>
      </c>
      <c r="C933" s="2" t="s">
        <v>5743</v>
      </c>
      <c r="D933" t="s">
        <v>6184</v>
      </c>
      <c r="E933" s="2">
        <v>2</v>
      </c>
      <c r="F933" s="2" t="s">
        <v>5744</v>
      </c>
      <c r="G933" s="2" t="s">
        <v>5745</v>
      </c>
      <c r="H933" t="s">
        <v>19</v>
      </c>
      <c r="I933" t="s">
        <v>6194</v>
      </c>
      <c r="J933" t="s">
        <v>6186</v>
      </c>
      <c r="K933" s="4">
        <v>0.2</v>
      </c>
      <c r="L933" s="5">
        <v>4.4550000000000001</v>
      </c>
      <c r="M933" s="5">
        <v>8.91</v>
      </c>
      <c r="N933" t="s">
        <v>6217</v>
      </c>
      <c r="O933" t="s">
        <v>6222</v>
      </c>
      <c r="P933" t="s">
        <v>6190</v>
      </c>
    </row>
    <row r="934" spans="1:16" x14ac:dyDescent="0.35">
      <c r="A934" s="19" t="s">
        <v>5748</v>
      </c>
      <c r="B934" s="27">
        <v>43546</v>
      </c>
      <c r="C934" s="19" t="s">
        <v>5749</v>
      </c>
      <c r="D934" s="11" t="s">
        <v>6183</v>
      </c>
      <c r="E934" s="19">
        <v>1</v>
      </c>
      <c r="F934" s="19" t="s">
        <v>5750</v>
      </c>
      <c r="G934" s="19" t="s">
        <v>5751</v>
      </c>
      <c r="H934" s="11" t="s">
        <v>19</v>
      </c>
      <c r="I934" s="11" t="s">
        <v>6194</v>
      </c>
      <c r="J934" s="11" t="s">
        <v>6187</v>
      </c>
      <c r="K934" s="28">
        <v>1</v>
      </c>
      <c r="L934" s="29">
        <v>12.15</v>
      </c>
      <c r="M934" s="29">
        <v>12.15</v>
      </c>
      <c r="N934" s="11" t="s">
        <v>6217</v>
      </c>
      <c r="O934" s="11" t="s">
        <v>6224</v>
      </c>
      <c r="P934" s="11" t="s">
        <v>6190</v>
      </c>
    </row>
    <row r="935" spans="1:16" x14ac:dyDescent="0.35">
      <c r="A935" s="2" t="s">
        <v>5753</v>
      </c>
      <c r="B935" s="3">
        <v>44607</v>
      </c>
      <c r="C935" s="2" t="s">
        <v>5754</v>
      </c>
      <c r="D935" t="s">
        <v>6158</v>
      </c>
      <c r="E935" s="2">
        <v>4</v>
      </c>
      <c r="F935" s="2" t="s">
        <v>5755</v>
      </c>
      <c r="G935" s="2" t="s">
        <v>6223</v>
      </c>
      <c r="H935" t="s">
        <v>19</v>
      </c>
      <c r="I935" t="s">
        <v>6193</v>
      </c>
      <c r="J935" t="s">
        <v>6187</v>
      </c>
      <c r="K935" s="4">
        <v>0.5</v>
      </c>
      <c r="L935" s="5">
        <v>5.97</v>
      </c>
      <c r="M935" s="5">
        <v>23.88</v>
      </c>
      <c r="N935" t="s">
        <v>6216</v>
      </c>
      <c r="O935" t="s">
        <v>6224</v>
      </c>
      <c r="P935" t="s">
        <v>6190</v>
      </c>
    </row>
    <row r="936" spans="1:16" x14ac:dyDescent="0.35">
      <c r="A936" s="19" t="s">
        <v>5757</v>
      </c>
      <c r="B936" s="27">
        <v>44117</v>
      </c>
      <c r="C936" s="19" t="s">
        <v>5758</v>
      </c>
      <c r="D936" s="11" t="s">
        <v>6141</v>
      </c>
      <c r="E936" s="19">
        <v>4</v>
      </c>
      <c r="F936" s="19" t="s">
        <v>5759</v>
      </c>
      <c r="G936" s="19" t="s">
        <v>5760</v>
      </c>
      <c r="H936" s="11" t="s">
        <v>19</v>
      </c>
      <c r="I936" s="11" t="s">
        <v>6194</v>
      </c>
      <c r="J936" s="11" t="s">
        <v>6188</v>
      </c>
      <c r="K936" s="28">
        <v>1</v>
      </c>
      <c r="L936" s="29">
        <v>13.75</v>
      </c>
      <c r="M936" s="29">
        <v>55</v>
      </c>
      <c r="N936" s="11" t="s">
        <v>6217</v>
      </c>
      <c r="O936" s="11" t="s">
        <v>6221</v>
      </c>
      <c r="P936" s="11" t="s">
        <v>6191</v>
      </c>
    </row>
    <row r="937" spans="1:16" x14ac:dyDescent="0.35">
      <c r="A937" s="2" t="s">
        <v>5763</v>
      </c>
      <c r="B937" s="3">
        <v>44557</v>
      </c>
      <c r="C937" s="2" t="s">
        <v>5764</v>
      </c>
      <c r="D937" t="s">
        <v>6177</v>
      </c>
      <c r="E937" s="2">
        <v>3</v>
      </c>
      <c r="F937" s="2" t="s">
        <v>5765</v>
      </c>
      <c r="G937" s="2" t="s">
        <v>6223</v>
      </c>
      <c r="H937" t="s">
        <v>19</v>
      </c>
      <c r="I937" t="s">
        <v>6192</v>
      </c>
      <c r="J937" t="s">
        <v>6187</v>
      </c>
      <c r="K937" s="4">
        <v>1</v>
      </c>
      <c r="L937" s="5">
        <v>8.9499999999999993</v>
      </c>
      <c r="M937" s="5">
        <v>26.849999999999998</v>
      </c>
      <c r="N937" t="s">
        <v>6219</v>
      </c>
      <c r="O937" t="s">
        <v>6224</v>
      </c>
      <c r="P937" t="s">
        <v>6190</v>
      </c>
    </row>
    <row r="938" spans="1:16" x14ac:dyDescent="0.35">
      <c r="A938" s="19" t="s">
        <v>5768</v>
      </c>
      <c r="B938" s="27">
        <v>44409</v>
      </c>
      <c r="C938" s="19" t="s">
        <v>5769</v>
      </c>
      <c r="D938" s="11" t="s">
        <v>6151</v>
      </c>
      <c r="E938" s="19">
        <v>5</v>
      </c>
      <c r="F938" s="19" t="s">
        <v>5770</v>
      </c>
      <c r="G938" s="19" t="s">
        <v>5771</v>
      </c>
      <c r="H938" s="11" t="s">
        <v>19</v>
      </c>
      <c r="I938" s="11" t="s">
        <v>6192</v>
      </c>
      <c r="J938" s="11" t="s">
        <v>6188</v>
      </c>
      <c r="K938" s="28">
        <v>2.5</v>
      </c>
      <c r="L938" s="29">
        <v>22.884999999999998</v>
      </c>
      <c r="M938" s="29">
        <v>114.42499999999998</v>
      </c>
      <c r="N938" s="11" t="s">
        <v>6219</v>
      </c>
      <c r="O938" s="11" t="s">
        <v>6221</v>
      </c>
      <c r="P938" s="11" t="s">
        <v>6191</v>
      </c>
    </row>
    <row r="939" spans="1:16" x14ac:dyDescent="0.35">
      <c r="A939" s="2" t="s">
        <v>5774</v>
      </c>
      <c r="B939" s="3">
        <v>44153</v>
      </c>
      <c r="C939" s="2" t="s">
        <v>5775</v>
      </c>
      <c r="D939" t="s">
        <v>6175</v>
      </c>
      <c r="E939" s="2">
        <v>6</v>
      </c>
      <c r="F939" s="2" t="s">
        <v>5776</v>
      </c>
      <c r="G939" s="2" t="s">
        <v>5777</v>
      </c>
      <c r="H939" t="s">
        <v>19</v>
      </c>
      <c r="I939" t="s">
        <v>6193</v>
      </c>
      <c r="J939" t="s">
        <v>6188</v>
      </c>
      <c r="K939" s="4">
        <v>2.5</v>
      </c>
      <c r="L939" s="5">
        <v>25.874999999999996</v>
      </c>
      <c r="M939" s="5">
        <v>155.24999999999997</v>
      </c>
      <c r="N939" t="s">
        <v>6216</v>
      </c>
      <c r="O939" t="s">
        <v>6221</v>
      </c>
      <c r="P939" t="s">
        <v>6190</v>
      </c>
    </row>
    <row r="940" spans="1:16" x14ac:dyDescent="0.35">
      <c r="A940" s="19" t="s">
        <v>5780</v>
      </c>
      <c r="B940" s="27">
        <v>44493</v>
      </c>
      <c r="C940" s="19" t="s">
        <v>5781</v>
      </c>
      <c r="D940" s="11" t="s">
        <v>6169</v>
      </c>
      <c r="E940" s="19">
        <v>3</v>
      </c>
      <c r="F940" s="19" t="s">
        <v>5782</v>
      </c>
      <c r="G940" s="19" t="s">
        <v>5783</v>
      </c>
      <c r="H940" s="11" t="s">
        <v>19</v>
      </c>
      <c r="I940" s="11" t="s">
        <v>6195</v>
      </c>
      <c r="J940" s="11" t="s">
        <v>6187</v>
      </c>
      <c r="K940" s="28">
        <v>0.5</v>
      </c>
      <c r="L940" s="29">
        <v>7.77</v>
      </c>
      <c r="M940" s="29">
        <v>23.31</v>
      </c>
      <c r="N940" s="11" t="s">
        <v>6218</v>
      </c>
      <c r="O940" s="11" t="s">
        <v>6224</v>
      </c>
      <c r="P940" s="11" t="s">
        <v>6190</v>
      </c>
    </row>
    <row r="941" spans="1:16" x14ac:dyDescent="0.35">
      <c r="A941" s="2" t="s">
        <v>5780</v>
      </c>
      <c r="B941" s="3">
        <v>44493</v>
      </c>
      <c r="C941" s="2" t="s">
        <v>5781</v>
      </c>
      <c r="D941" t="s">
        <v>6151</v>
      </c>
      <c r="E941" s="2">
        <v>4</v>
      </c>
      <c r="F941" s="2" t="s">
        <v>5782</v>
      </c>
      <c r="G941" s="2" t="s">
        <v>5783</v>
      </c>
      <c r="H941" t="s">
        <v>19</v>
      </c>
      <c r="I941" t="s">
        <v>6192</v>
      </c>
      <c r="J941" t="s">
        <v>6188</v>
      </c>
      <c r="K941" s="4">
        <v>2.5</v>
      </c>
      <c r="L941" s="5">
        <v>22.884999999999998</v>
      </c>
      <c r="M941" s="5">
        <v>91.539999999999992</v>
      </c>
      <c r="N941" t="s">
        <v>6219</v>
      </c>
      <c r="O941" t="s">
        <v>6221</v>
      </c>
      <c r="P941" t="s">
        <v>6190</v>
      </c>
    </row>
    <row r="942" spans="1:16" x14ac:dyDescent="0.35">
      <c r="A942" s="19" t="s">
        <v>5791</v>
      </c>
      <c r="B942" s="27">
        <v>43829</v>
      </c>
      <c r="C942" s="19" t="s">
        <v>5792</v>
      </c>
      <c r="D942" s="11" t="s">
        <v>6171</v>
      </c>
      <c r="E942" s="19">
        <v>5</v>
      </c>
      <c r="F942" s="19" t="s">
        <v>5793</v>
      </c>
      <c r="G942" s="19" t="s">
        <v>5794</v>
      </c>
      <c r="H942" s="11" t="s">
        <v>19</v>
      </c>
      <c r="I942" s="11" t="s">
        <v>6194</v>
      </c>
      <c r="J942" s="11" t="s">
        <v>6186</v>
      </c>
      <c r="K942" s="28">
        <v>1</v>
      </c>
      <c r="L942" s="29">
        <v>14.85</v>
      </c>
      <c r="M942" s="29">
        <v>74.25</v>
      </c>
      <c r="N942" s="11" t="s">
        <v>6217</v>
      </c>
      <c r="O942" s="11" t="s">
        <v>6222</v>
      </c>
      <c r="P942" s="11" t="s">
        <v>6190</v>
      </c>
    </row>
    <row r="943" spans="1:16" x14ac:dyDescent="0.35">
      <c r="A943" s="2" t="s">
        <v>5797</v>
      </c>
      <c r="B943" s="3">
        <v>44229</v>
      </c>
      <c r="C943" s="2" t="s">
        <v>5798</v>
      </c>
      <c r="D943" t="s">
        <v>6145</v>
      </c>
      <c r="E943" s="2">
        <v>6</v>
      </c>
      <c r="F943" s="2" t="s">
        <v>5799</v>
      </c>
      <c r="G943" s="2" t="s">
        <v>5800</v>
      </c>
      <c r="H943" t="s">
        <v>19</v>
      </c>
      <c r="I943" t="s">
        <v>6195</v>
      </c>
      <c r="J943" t="s">
        <v>6186</v>
      </c>
      <c r="K943" s="4">
        <v>0.2</v>
      </c>
      <c r="L943" s="5">
        <v>4.7549999999999999</v>
      </c>
      <c r="M943" s="5">
        <v>28.53</v>
      </c>
      <c r="N943" t="s">
        <v>6218</v>
      </c>
      <c r="O943" t="s">
        <v>6222</v>
      </c>
      <c r="P943" t="s">
        <v>6191</v>
      </c>
    </row>
    <row r="944" spans="1:16" x14ac:dyDescent="0.35">
      <c r="A944" s="19" t="s">
        <v>5803</v>
      </c>
      <c r="B944" s="27">
        <v>44332</v>
      </c>
      <c r="C944" s="19" t="s">
        <v>5804</v>
      </c>
      <c r="D944" s="11" t="s">
        <v>6173</v>
      </c>
      <c r="E944" s="19">
        <v>2</v>
      </c>
      <c r="F944" s="19" t="s">
        <v>5805</v>
      </c>
      <c r="G944" s="19" t="s">
        <v>5806</v>
      </c>
      <c r="H944" s="11" t="s">
        <v>19</v>
      </c>
      <c r="I944" s="11" t="s">
        <v>6192</v>
      </c>
      <c r="J944" s="11" t="s">
        <v>6186</v>
      </c>
      <c r="K944" s="28">
        <v>0.5</v>
      </c>
      <c r="L944" s="29">
        <v>7.169999999999999</v>
      </c>
      <c r="M944" s="29">
        <v>14.339999999999998</v>
      </c>
      <c r="N944" s="11" t="s">
        <v>6219</v>
      </c>
      <c r="O944" s="11" t="s">
        <v>6222</v>
      </c>
      <c r="P944" s="11" t="s">
        <v>6190</v>
      </c>
    </row>
    <row r="945" spans="1:16" x14ac:dyDescent="0.35">
      <c r="A945" s="2" t="s">
        <v>5809</v>
      </c>
      <c r="B945" s="3">
        <v>44674</v>
      </c>
      <c r="C945" s="2" t="s">
        <v>5810</v>
      </c>
      <c r="D945" t="s">
        <v>6180</v>
      </c>
      <c r="E945" s="2">
        <v>2</v>
      </c>
      <c r="F945" s="2" t="s">
        <v>5811</v>
      </c>
      <c r="G945" s="2" t="s">
        <v>5812</v>
      </c>
      <c r="H945" t="s">
        <v>318</v>
      </c>
      <c r="I945" t="s">
        <v>6193</v>
      </c>
      <c r="J945" t="s">
        <v>6186</v>
      </c>
      <c r="K945" s="4">
        <v>0.5</v>
      </c>
      <c r="L945" s="5">
        <v>7.77</v>
      </c>
      <c r="M945" s="5">
        <v>15.54</v>
      </c>
      <c r="N945" t="s">
        <v>6216</v>
      </c>
      <c r="O945" t="s">
        <v>6222</v>
      </c>
      <c r="P945" t="s">
        <v>6190</v>
      </c>
    </row>
    <row r="946" spans="1:16" x14ac:dyDescent="0.35">
      <c r="A946" s="19" t="s">
        <v>5816</v>
      </c>
      <c r="B946" s="27">
        <v>44464</v>
      </c>
      <c r="C946" s="19" t="s">
        <v>5817</v>
      </c>
      <c r="D946" s="11" t="s">
        <v>6179</v>
      </c>
      <c r="E946" s="19">
        <v>3</v>
      </c>
      <c r="F946" s="19" t="s">
        <v>5818</v>
      </c>
      <c r="G946" s="19" t="s">
        <v>5819</v>
      </c>
      <c r="H946" s="11" t="s">
        <v>19</v>
      </c>
      <c r="I946" s="11" t="s">
        <v>6192</v>
      </c>
      <c r="J946" s="11" t="s">
        <v>6186</v>
      </c>
      <c r="K946" s="28">
        <v>1</v>
      </c>
      <c r="L946" s="29">
        <v>11.95</v>
      </c>
      <c r="M946" s="29">
        <v>35.849999999999994</v>
      </c>
      <c r="N946" s="11" t="s">
        <v>6219</v>
      </c>
      <c r="O946" s="11" t="s">
        <v>6222</v>
      </c>
      <c r="P946" s="11" t="s">
        <v>6191</v>
      </c>
    </row>
    <row r="947" spans="1:16" x14ac:dyDescent="0.35">
      <c r="A947" s="2" t="s">
        <v>5822</v>
      </c>
      <c r="B947" s="3">
        <v>44719</v>
      </c>
      <c r="C947" s="2" t="s">
        <v>5823</v>
      </c>
      <c r="D947" t="s">
        <v>6180</v>
      </c>
      <c r="E947" s="2">
        <v>6</v>
      </c>
      <c r="F947" s="2" t="s">
        <v>5824</v>
      </c>
      <c r="G947" s="2" t="s">
        <v>5825</v>
      </c>
      <c r="H947" t="s">
        <v>19</v>
      </c>
      <c r="I947" t="s">
        <v>6193</v>
      </c>
      <c r="J947" t="s">
        <v>6186</v>
      </c>
      <c r="K947" s="4">
        <v>0.5</v>
      </c>
      <c r="L947" s="5">
        <v>7.77</v>
      </c>
      <c r="M947" s="5">
        <v>46.62</v>
      </c>
      <c r="N947" t="s">
        <v>6216</v>
      </c>
      <c r="O947" t="s">
        <v>6222</v>
      </c>
      <c r="P947" t="s">
        <v>6191</v>
      </c>
    </row>
    <row r="948" spans="1:16" x14ac:dyDescent="0.35">
      <c r="A948" s="19" t="s">
        <v>5828</v>
      </c>
      <c r="B948" s="27">
        <v>44054</v>
      </c>
      <c r="C948" s="19" t="s">
        <v>5829</v>
      </c>
      <c r="D948" s="11" t="s">
        <v>6173</v>
      </c>
      <c r="E948" s="19">
        <v>5</v>
      </c>
      <c r="F948" s="19" t="s">
        <v>5830</v>
      </c>
      <c r="G948" s="19" t="s">
        <v>5831</v>
      </c>
      <c r="H948" s="11" t="s">
        <v>19</v>
      </c>
      <c r="I948" s="11" t="s">
        <v>6192</v>
      </c>
      <c r="J948" s="11" t="s">
        <v>6186</v>
      </c>
      <c r="K948" s="28">
        <v>0.5</v>
      </c>
      <c r="L948" s="29">
        <v>7.169999999999999</v>
      </c>
      <c r="M948" s="29">
        <v>35.849999999999994</v>
      </c>
      <c r="N948" s="11" t="s">
        <v>6219</v>
      </c>
      <c r="O948" s="11" t="s">
        <v>6222</v>
      </c>
      <c r="P948" s="11" t="s">
        <v>6191</v>
      </c>
    </row>
    <row r="949" spans="1:16" x14ac:dyDescent="0.35">
      <c r="A949" s="2" t="s">
        <v>5834</v>
      </c>
      <c r="B949" s="3">
        <v>43524</v>
      </c>
      <c r="C949" s="2" t="s">
        <v>5835</v>
      </c>
      <c r="D949" t="s">
        <v>6165</v>
      </c>
      <c r="E949" s="2">
        <v>4</v>
      </c>
      <c r="F949" s="2" t="s">
        <v>5836</v>
      </c>
      <c r="G949" s="2" t="s">
        <v>6223</v>
      </c>
      <c r="H949" t="s">
        <v>19</v>
      </c>
      <c r="I949" t="s">
        <v>6195</v>
      </c>
      <c r="J949" t="s">
        <v>6187</v>
      </c>
      <c r="K949" s="4">
        <v>2.5</v>
      </c>
      <c r="L949" s="5">
        <v>29.784999999999997</v>
      </c>
      <c r="M949" s="5">
        <v>119.13999999999999</v>
      </c>
      <c r="N949" t="s">
        <v>6218</v>
      </c>
      <c r="O949" t="s">
        <v>6224</v>
      </c>
      <c r="P949" t="s">
        <v>6191</v>
      </c>
    </row>
    <row r="950" spans="1:16" x14ac:dyDescent="0.35">
      <c r="A950" s="19" t="s">
        <v>5839</v>
      </c>
      <c r="B950" s="27">
        <v>43719</v>
      </c>
      <c r="C950" s="19" t="s">
        <v>5840</v>
      </c>
      <c r="D950" s="11" t="s">
        <v>6169</v>
      </c>
      <c r="E950" s="19">
        <v>3</v>
      </c>
      <c r="F950" s="19" t="s">
        <v>5841</v>
      </c>
      <c r="G950" s="19" t="s">
        <v>6223</v>
      </c>
      <c r="H950" s="11" t="s">
        <v>19</v>
      </c>
      <c r="I950" s="11" t="s">
        <v>6195</v>
      </c>
      <c r="J950" s="11" t="s">
        <v>6187</v>
      </c>
      <c r="K950" s="28">
        <v>0.5</v>
      </c>
      <c r="L950" s="29">
        <v>7.77</v>
      </c>
      <c r="M950" s="29">
        <v>23.31</v>
      </c>
      <c r="N950" s="11" t="s">
        <v>6218</v>
      </c>
      <c r="O950" s="11" t="s">
        <v>6224</v>
      </c>
      <c r="P950" s="11" t="s">
        <v>6191</v>
      </c>
    </row>
    <row r="951" spans="1:16" x14ac:dyDescent="0.35">
      <c r="A951" s="2" t="s">
        <v>5844</v>
      </c>
      <c r="B951" s="3">
        <v>44294</v>
      </c>
      <c r="C951" s="2" t="s">
        <v>5845</v>
      </c>
      <c r="D951" t="s">
        <v>6155</v>
      </c>
      <c r="E951" s="2">
        <v>1</v>
      </c>
      <c r="F951" s="2" t="s">
        <v>5846</v>
      </c>
      <c r="G951" s="2" t="s">
        <v>5847</v>
      </c>
      <c r="H951" t="s">
        <v>318</v>
      </c>
      <c r="I951" t="s">
        <v>6193</v>
      </c>
      <c r="J951" t="s">
        <v>6188</v>
      </c>
      <c r="K951" s="4">
        <v>1</v>
      </c>
      <c r="L951" s="5">
        <v>11.25</v>
      </c>
      <c r="M951" s="5">
        <v>11.25</v>
      </c>
      <c r="N951" t="s">
        <v>6216</v>
      </c>
      <c r="O951" t="s">
        <v>6221</v>
      </c>
      <c r="P951" t="s">
        <v>6191</v>
      </c>
    </row>
    <row r="952" spans="1:16" x14ac:dyDescent="0.35">
      <c r="A952" s="19" t="s">
        <v>5849</v>
      </c>
      <c r="B952" s="27">
        <v>44445</v>
      </c>
      <c r="C952" s="19" t="s">
        <v>5850</v>
      </c>
      <c r="D952" s="11" t="s">
        <v>6185</v>
      </c>
      <c r="E952" s="19">
        <v>3</v>
      </c>
      <c r="F952" s="19" t="s">
        <v>5851</v>
      </c>
      <c r="G952" s="19" t="s">
        <v>5852</v>
      </c>
      <c r="H952" s="11" t="s">
        <v>28</v>
      </c>
      <c r="I952" s="11" t="s">
        <v>6194</v>
      </c>
      <c r="J952" s="11" t="s">
        <v>6187</v>
      </c>
      <c r="K952" s="28">
        <v>2.5</v>
      </c>
      <c r="L952" s="29">
        <v>27.945</v>
      </c>
      <c r="M952" s="29">
        <v>83.835000000000008</v>
      </c>
      <c r="N952" s="11" t="s">
        <v>6217</v>
      </c>
      <c r="O952" s="11" t="s">
        <v>6224</v>
      </c>
      <c r="P952" s="11" t="s">
        <v>6190</v>
      </c>
    </row>
    <row r="953" spans="1:16" x14ac:dyDescent="0.35">
      <c r="A953" s="2" t="s">
        <v>5855</v>
      </c>
      <c r="B953" s="3">
        <v>44449</v>
      </c>
      <c r="C953" s="2" t="s">
        <v>5856</v>
      </c>
      <c r="D953" t="s">
        <v>6142</v>
      </c>
      <c r="E953" s="2">
        <v>4</v>
      </c>
      <c r="F953" s="2" t="s">
        <v>5857</v>
      </c>
      <c r="G953" s="2" t="s">
        <v>5858</v>
      </c>
      <c r="H953" t="s">
        <v>318</v>
      </c>
      <c r="I953" t="s">
        <v>6192</v>
      </c>
      <c r="J953" t="s">
        <v>6186</v>
      </c>
      <c r="K953" s="4">
        <v>2.5</v>
      </c>
      <c r="L953" s="5">
        <v>27.484999999999996</v>
      </c>
      <c r="M953" s="5">
        <v>109.93999999999998</v>
      </c>
      <c r="N953" t="s">
        <v>6219</v>
      </c>
      <c r="O953" t="s">
        <v>6222</v>
      </c>
      <c r="P953" t="s">
        <v>6191</v>
      </c>
    </row>
    <row r="954" spans="1:16" x14ac:dyDescent="0.35">
      <c r="A954" s="19" t="s">
        <v>5861</v>
      </c>
      <c r="B954" s="27">
        <v>44703</v>
      </c>
      <c r="C954" s="19" t="s">
        <v>5862</v>
      </c>
      <c r="D954" s="11" t="s">
        <v>6178</v>
      </c>
      <c r="E954" s="19">
        <v>4</v>
      </c>
      <c r="F954" s="19" t="s">
        <v>5863</v>
      </c>
      <c r="G954" s="19" t="s">
        <v>6223</v>
      </c>
      <c r="H954" s="11" t="s">
        <v>19</v>
      </c>
      <c r="I954" s="11" t="s">
        <v>6192</v>
      </c>
      <c r="J954" s="11" t="s">
        <v>6186</v>
      </c>
      <c r="K954" s="28">
        <v>0.2</v>
      </c>
      <c r="L954" s="29">
        <v>3.5849999999999995</v>
      </c>
      <c r="M954" s="29">
        <v>14.339999999999998</v>
      </c>
      <c r="N954" s="11" t="s">
        <v>6219</v>
      </c>
      <c r="O954" s="11" t="s">
        <v>6222</v>
      </c>
      <c r="P954" s="11" t="s">
        <v>6190</v>
      </c>
    </row>
    <row r="955" spans="1:16" x14ac:dyDescent="0.35">
      <c r="A955" s="2" t="s">
        <v>5866</v>
      </c>
      <c r="B955" s="3">
        <v>44092</v>
      </c>
      <c r="C955" s="2" t="s">
        <v>5867</v>
      </c>
      <c r="D955" t="s">
        <v>6178</v>
      </c>
      <c r="E955" s="2">
        <v>6</v>
      </c>
      <c r="F955" s="2" t="s">
        <v>5868</v>
      </c>
      <c r="G955" s="2" t="s">
        <v>5869</v>
      </c>
      <c r="H955" t="s">
        <v>19</v>
      </c>
      <c r="I955" t="s">
        <v>6192</v>
      </c>
      <c r="J955" t="s">
        <v>6186</v>
      </c>
      <c r="K955" s="4">
        <v>0.2</v>
      </c>
      <c r="L955" s="5">
        <v>3.5849999999999995</v>
      </c>
      <c r="M955" s="5">
        <v>21.509999999999998</v>
      </c>
      <c r="N955" t="s">
        <v>6219</v>
      </c>
      <c r="O955" t="s">
        <v>6222</v>
      </c>
      <c r="P955" t="s">
        <v>6191</v>
      </c>
    </row>
    <row r="956" spans="1:16" x14ac:dyDescent="0.35">
      <c r="A956" s="19" t="s">
        <v>5872</v>
      </c>
      <c r="B956" s="27">
        <v>44439</v>
      </c>
      <c r="C956" s="19" t="s">
        <v>5873</v>
      </c>
      <c r="D956" s="11" t="s">
        <v>6155</v>
      </c>
      <c r="E956" s="19">
        <v>2</v>
      </c>
      <c r="F956" s="19" t="s">
        <v>5874</v>
      </c>
      <c r="G956" s="19" t="s">
        <v>5875</v>
      </c>
      <c r="H956" s="11" t="s">
        <v>318</v>
      </c>
      <c r="I956" s="11" t="s">
        <v>6193</v>
      </c>
      <c r="J956" s="11" t="s">
        <v>6188</v>
      </c>
      <c r="K956" s="28">
        <v>1</v>
      </c>
      <c r="L956" s="29">
        <v>11.25</v>
      </c>
      <c r="M956" s="29">
        <v>22.5</v>
      </c>
      <c r="N956" s="11" t="s">
        <v>6216</v>
      </c>
      <c r="O956" s="11" t="s">
        <v>6221</v>
      </c>
      <c r="P956" s="11" t="s">
        <v>6190</v>
      </c>
    </row>
    <row r="957" spans="1:16" x14ac:dyDescent="0.35">
      <c r="A957" s="2" t="s">
        <v>5878</v>
      </c>
      <c r="B957" s="3">
        <v>44582</v>
      </c>
      <c r="C957" s="2" t="s">
        <v>5764</v>
      </c>
      <c r="D957" t="s">
        <v>6167</v>
      </c>
      <c r="E957" s="2">
        <v>1</v>
      </c>
      <c r="F957" s="2" t="s">
        <v>5765</v>
      </c>
      <c r="G957" s="2" t="s">
        <v>6223</v>
      </c>
      <c r="H957" t="s">
        <v>19</v>
      </c>
      <c r="I957" t="s">
        <v>6193</v>
      </c>
      <c r="J957" t="s">
        <v>6186</v>
      </c>
      <c r="K957" s="4">
        <v>0.2</v>
      </c>
      <c r="L957" s="5">
        <v>3.8849999999999998</v>
      </c>
      <c r="M957" s="5">
        <v>3.8849999999999998</v>
      </c>
      <c r="N957" t="s">
        <v>6216</v>
      </c>
      <c r="O957" t="s">
        <v>6222</v>
      </c>
      <c r="P957" t="s">
        <v>6190</v>
      </c>
    </row>
    <row r="958" spans="1:16" x14ac:dyDescent="0.35">
      <c r="A958" s="19" t="s">
        <v>5884</v>
      </c>
      <c r="B958" s="27">
        <v>44722</v>
      </c>
      <c r="C958" s="19" t="s">
        <v>5764</v>
      </c>
      <c r="D958" s="11" t="s">
        <v>6185</v>
      </c>
      <c r="E958" s="19">
        <v>1</v>
      </c>
      <c r="F958" s="19" t="s">
        <v>5765</v>
      </c>
      <c r="G958" s="19" t="s">
        <v>6223</v>
      </c>
      <c r="H958" s="11" t="s">
        <v>19</v>
      </c>
      <c r="I958" s="11" t="s">
        <v>6194</v>
      </c>
      <c r="J958" s="11" t="s">
        <v>6187</v>
      </c>
      <c r="K958" s="28">
        <v>2.5</v>
      </c>
      <c r="L958" s="29">
        <v>27.945</v>
      </c>
      <c r="M958" s="29">
        <v>27.945</v>
      </c>
      <c r="N958" s="11" t="s">
        <v>6217</v>
      </c>
      <c r="O958" s="11" t="s">
        <v>6224</v>
      </c>
      <c r="P958" s="11" t="s">
        <v>6190</v>
      </c>
    </row>
    <row r="959" spans="1:16" x14ac:dyDescent="0.35">
      <c r="A959" s="2" t="s">
        <v>5890</v>
      </c>
      <c r="B959" s="3">
        <v>43582</v>
      </c>
      <c r="C959" s="2" t="s">
        <v>5764</v>
      </c>
      <c r="D959" t="s">
        <v>6148</v>
      </c>
      <c r="E959" s="2">
        <v>5</v>
      </c>
      <c r="F959" s="2" t="s">
        <v>5765</v>
      </c>
      <c r="G959" s="2" t="s">
        <v>6223</v>
      </c>
      <c r="H959" t="s">
        <v>19</v>
      </c>
      <c r="I959" t="s">
        <v>6194</v>
      </c>
      <c r="J959" t="s">
        <v>6186</v>
      </c>
      <c r="K959" s="4">
        <v>2.5</v>
      </c>
      <c r="L959" s="5">
        <v>34.154999999999994</v>
      </c>
      <c r="M959" s="5">
        <v>170.77499999999998</v>
      </c>
      <c r="N959" t="s">
        <v>6217</v>
      </c>
      <c r="O959" t="s">
        <v>6222</v>
      </c>
      <c r="P959" t="s">
        <v>6190</v>
      </c>
    </row>
    <row r="960" spans="1:16" x14ac:dyDescent="0.35">
      <c r="A960" s="19" t="s">
        <v>5890</v>
      </c>
      <c r="B960" s="27">
        <v>43582</v>
      </c>
      <c r="C960" s="19" t="s">
        <v>5764</v>
      </c>
      <c r="D960" s="11" t="s">
        <v>6142</v>
      </c>
      <c r="E960" s="19">
        <v>2</v>
      </c>
      <c r="F960" s="19" t="s">
        <v>5765</v>
      </c>
      <c r="G960" s="19" t="s">
        <v>6223</v>
      </c>
      <c r="H960" s="11" t="s">
        <v>19</v>
      </c>
      <c r="I960" s="11" t="s">
        <v>6192</v>
      </c>
      <c r="J960" s="11" t="s">
        <v>6186</v>
      </c>
      <c r="K960" s="28">
        <v>2.5</v>
      </c>
      <c r="L960" s="29">
        <v>27.484999999999996</v>
      </c>
      <c r="M960" s="29">
        <v>54.969999999999992</v>
      </c>
      <c r="N960" s="11" t="s">
        <v>6219</v>
      </c>
      <c r="O960" s="11" t="s">
        <v>6222</v>
      </c>
      <c r="P960" s="11" t="s">
        <v>6190</v>
      </c>
    </row>
    <row r="961" spans="1:16" x14ac:dyDescent="0.35">
      <c r="A961" s="2" t="s">
        <v>5890</v>
      </c>
      <c r="B961" s="3">
        <v>43582</v>
      </c>
      <c r="C961" s="2" t="s">
        <v>5764</v>
      </c>
      <c r="D961" t="s">
        <v>6171</v>
      </c>
      <c r="E961" s="2">
        <v>1</v>
      </c>
      <c r="F961" s="2" t="s">
        <v>5765</v>
      </c>
      <c r="G961" s="2" t="s">
        <v>6223</v>
      </c>
      <c r="H961" t="s">
        <v>19</v>
      </c>
      <c r="I961" t="s">
        <v>6194</v>
      </c>
      <c r="J961" t="s">
        <v>6186</v>
      </c>
      <c r="K961" s="4">
        <v>1</v>
      </c>
      <c r="L961" s="5">
        <v>14.85</v>
      </c>
      <c r="M961" s="5">
        <v>14.85</v>
      </c>
      <c r="N961" t="s">
        <v>6217</v>
      </c>
      <c r="O961" t="s">
        <v>6222</v>
      </c>
      <c r="P961" t="s">
        <v>6190</v>
      </c>
    </row>
    <row r="962" spans="1:16" x14ac:dyDescent="0.35">
      <c r="A962" s="19" t="s">
        <v>5890</v>
      </c>
      <c r="B962" s="27">
        <v>43582</v>
      </c>
      <c r="C962" s="19" t="s">
        <v>5764</v>
      </c>
      <c r="D962" s="11" t="s">
        <v>6167</v>
      </c>
      <c r="E962" s="19">
        <v>2</v>
      </c>
      <c r="F962" s="19" t="s">
        <v>5765</v>
      </c>
      <c r="G962" s="19" t="s">
        <v>6223</v>
      </c>
      <c r="H962" s="11" t="s">
        <v>19</v>
      </c>
      <c r="I962" s="11" t="s">
        <v>6193</v>
      </c>
      <c r="J962" s="11" t="s">
        <v>6186</v>
      </c>
      <c r="K962" s="28">
        <v>0.2</v>
      </c>
      <c r="L962" s="29">
        <v>3.8849999999999998</v>
      </c>
      <c r="M962" s="29">
        <v>7.77</v>
      </c>
      <c r="N962" s="11" t="s">
        <v>6216</v>
      </c>
      <c r="O962" s="11" t="s">
        <v>6222</v>
      </c>
      <c r="P962" s="11" t="s">
        <v>6190</v>
      </c>
    </row>
    <row r="963" spans="1:16" x14ac:dyDescent="0.35">
      <c r="A963" s="2" t="s">
        <v>5910</v>
      </c>
      <c r="B963" s="3">
        <v>44598</v>
      </c>
      <c r="C963" s="2" t="s">
        <v>5911</v>
      </c>
      <c r="D963" t="s">
        <v>6145</v>
      </c>
      <c r="E963" s="2">
        <v>5</v>
      </c>
      <c r="F963" s="2" t="s">
        <v>5912</v>
      </c>
      <c r="G963" s="2" t="s">
        <v>5913</v>
      </c>
      <c r="H963" t="s">
        <v>19</v>
      </c>
      <c r="I963" t="s">
        <v>6195</v>
      </c>
      <c r="J963" t="s">
        <v>6186</v>
      </c>
      <c r="K963" s="4">
        <v>0.2</v>
      </c>
      <c r="L963" s="5">
        <v>4.7549999999999999</v>
      </c>
      <c r="M963" s="5">
        <v>23.774999999999999</v>
      </c>
      <c r="N963" t="s">
        <v>6218</v>
      </c>
      <c r="O963" t="s">
        <v>6222</v>
      </c>
      <c r="P963" t="s">
        <v>6190</v>
      </c>
    </row>
    <row r="964" spans="1:16" x14ac:dyDescent="0.35">
      <c r="A964" s="19" t="s">
        <v>5915</v>
      </c>
      <c r="B964" s="27">
        <v>44591</v>
      </c>
      <c r="C964" s="19" t="s">
        <v>5916</v>
      </c>
      <c r="D964" s="11" t="s">
        <v>6170</v>
      </c>
      <c r="E964" s="19">
        <v>5</v>
      </c>
      <c r="F964" s="19" t="s">
        <v>5917</v>
      </c>
      <c r="G964" s="19" t="s">
        <v>5918</v>
      </c>
      <c r="H964" s="11" t="s">
        <v>19</v>
      </c>
      <c r="I964" s="11" t="s">
        <v>6195</v>
      </c>
      <c r="J964" s="11" t="s">
        <v>6186</v>
      </c>
      <c r="K964" s="28">
        <v>1</v>
      </c>
      <c r="L964" s="29">
        <v>15.85</v>
      </c>
      <c r="M964" s="29">
        <v>79.25</v>
      </c>
      <c r="N964" s="11" t="s">
        <v>6218</v>
      </c>
      <c r="O964" s="11" t="s">
        <v>6222</v>
      </c>
      <c r="P964" s="11" t="s">
        <v>6190</v>
      </c>
    </row>
    <row r="965" spans="1:16" x14ac:dyDescent="0.35">
      <c r="A965" s="2" t="s">
        <v>5921</v>
      </c>
      <c r="B965" s="3">
        <v>44158</v>
      </c>
      <c r="C965" s="2" t="s">
        <v>5922</v>
      </c>
      <c r="D965" t="s">
        <v>6168</v>
      </c>
      <c r="E965" s="2">
        <v>2</v>
      </c>
      <c r="F965" s="2" t="s">
        <v>5923</v>
      </c>
      <c r="G965" s="2" t="s">
        <v>6223</v>
      </c>
      <c r="H965" t="s">
        <v>19</v>
      </c>
      <c r="I965" t="s">
        <v>6193</v>
      </c>
      <c r="J965" t="s">
        <v>6187</v>
      </c>
      <c r="K965" s="4">
        <v>2.5</v>
      </c>
      <c r="L965" s="5">
        <v>22.884999999999998</v>
      </c>
      <c r="M965" s="5">
        <v>45.769999999999996</v>
      </c>
      <c r="N965" t="s">
        <v>6216</v>
      </c>
      <c r="O965" t="s">
        <v>6224</v>
      </c>
      <c r="P965" t="s">
        <v>6190</v>
      </c>
    </row>
    <row r="966" spans="1:16" x14ac:dyDescent="0.35">
      <c r="A966" s="19" t="s">
        <v>5926</v>
      </c>
      <c r="B966" s="27">
        <v>44664</v>
      </c>
      <c r="C966" s="19" t="s">
        <v>5927</v>
      </c>
      <c r="D966" s="11" t="s">
        <v>6177</v>
      </c>
      <c r="E966" s="19">
        <v>1</v>
      </c>
      <c r="F966" s="19" t="s">
        <v>5928</v>
      </c>
      <c r="G966" s="19" t="s">
        <v>5929</v>
      </c>
      <c r="H966" s="11" t="s">
        <v>318</v>
      </c>
      <c r="I966" s="11" t="s">
        <v>6192</v>
      </c>
      <c r="J966" s="11" t="s">
        <v>6187</v>
      </c>
      <c r="K966" s="28">
        <v>1</v>
      </c>
      <c r="L966" s="29">
        <v>8.9499999999999993</v>
      </c>
      <c r="M966" s="29">
        <v>8.9499999999999993</v>
      </c>
      <c r="N966" s="11" t="s">
        <v>6219</v>
      </c>
      <c r="O966" s="11" t="s">
        <v>6224</v>
      </c>
      <c r="P966" s="11" t="s">
        <v>6190</v>
      </c>
    </row>
    <row r="967" spans="1:16" x14ac:dyDescent="0.35">
      <c r="A967" s="2" t="s">
        <v>5932</v>
      </c>
      <c r="B967" s="3">
        <v>44203</v>
      </c>
      <c r="C967" s="2" t="s">
        <v>5933</v>
      </c>
      <c r="D967" t="s">
        <v>6146</v>
      </c>
      <c r="E967" s="2">
        <v>4</v>
      </c>
      <c r="F967" s="2" t="s">
        <v>5934</v>
      </c>
      <c r="G967" s="2" t="s">
        <v>5935</v>
      </c>
      <c r="H967" t="s">
        <v>19</v>
      </c>
      <c r="I967" t="s">
        <v>6192</v>
      </c>
      <c r="J967" t="s">
        <v>6188</v>
      </c>
      <c r="K967" s="4">
        <v>0.5</v>
      </c>
      <c r="L967" s="5">
        <v>5.97</v>
      </c>
      <c r="M967" s="5">
        <v>23.88</v>
      </c>
      <c r="N967" t="s">
        <v>6219</v>
      </c>
      <c r="O967" t="s">
        <v>6221</v>
      </c>
      <c r="P967" t="s">
        <v>6190</v>
      </c>
    </row>
    <row r="968" spans="1:16" x14ac:dyDescent="0.35">
      <c r="A968" s="19" t="s">
        <v>5938</v>
      </c>
      <c r="B968" s="27">
        <v>43865</v>
      </c>
      <c r="C968" s="19" t="s">
        <v>5939</v>
      </c>
      <c r="D968" s="11" t="s">
        <v>6184</v>
      </c>
      <c r="E968" s="19">
        <v>5</v>
      </c>
      <c r="F968" s="19" t="s">
        <v>5940</v>
      </c>
      <c r="G968" s="19" t="s">
        <v>5941</v>
      </c>
      <c r="H968" s="11" t="s">
        <v>19</v>
      </c>
      <c r="I968" s="11" t="s">
        <v>6194</v>
      </c>
      <c r="J968" s="11" t="s">
        <v>6186</v>
      </c>
      <c r="K968" s="28">
        <v>0.2</v>
      </c>
      <c r="L968" s="29">
        <v>4.4550000000000001</v>
      </c>
      <c r="M968" s="29">
        <v>22.274999999999999</v>
      </c>
      <c r="N968" s="11" t="s">
        <v>6217</v>
      </c>
      <c r="O968" s="11" t="s">
        <v>6222</v>
      </c>
      <c r="P968" s="11" t="s">
        <v>6191</v>
      </c>
    </row>
    <row r="969" spans="1:16" x14ac:dyDescent="0.35">
      <c r="A969" s="2" t="s">
        <v>5944</v>
      </c>
      <c r="B969" s="3">
        <v>43724</v>
      </c>
      <c r="C969" s="2" t="s">
        <v>5945</v>
      </c>
      <c r="D969" t="s">
        <v>6138</v>
      </c>
      <c r="E969" s="2">
        <v>3</v>
      </c>
      <c r="F969" s="2" t="s">
        <v>5946</v>
      </c>
      <c r="G969" s="2" t="s">
        <v>5947</v>
      </c>
      <c r="H969" t="s">
        <v>19</v>
      </c>
      <c r="I969" t="s">
        <v>6192</v>
      </c>
      <c r="J969" t="s">
        <v>6188</v>
      </c>
      <c r="K969" s="4">
        <v>1</v>
      </c>
      <c r="L969" s="5">
        <v>9.9499999999999993</v>
      </c>
      <c r="M969" s="5">
        <v>29.849999999999998</v>
      </c>
      <c r="N969" t="s">
        <v>6219</v>
      </c>
      <c r="O969" t="s">
        <v>6221</v>
      </c>
      <c r="P969" t="s">
        <v>6190</v>
      </c>
    </row>
    <row r="970" spans="1:16" x14ac:dyDescent="0.35">
      <c r="A970" s="19" t="s">
        <v>5949</v>
      </c>
      <c r="B970" s="27">
        <v>43491</v>
      </c>
      <c r="C970" s="19" t="s">
        <v>5950</v>
      </c>
      <c r="D970" s="11" t="s">
        <v>6176</v>
      </c>
      <c r="E970" s="19">
        <v>6</v>
      </c>
      <c r="F970" s="19" t="s">
        <v>5951</v>
      </c>
      <c r="G970" s="19" t="s">
        <v>5952</v>
      </c>
      <c r="H970" s="11" t="s">
        <v>19</v>
      </c>
      <c r="I970" s="11" t="s">
        <v>6194</v>
      </c>
      <c r="J970" s="11" t="s">
        <v>6186</v>
      </c>
      <c r="K970" s="28">
        <v>0.5</v>
      </c>
      <c r="L970" s="29">
        <v>8.91</v>
      </c>
      <c r="M970" s="29">
        <v>53.46</v>
      </c>
      <c r="N970" s="11" t="s">
        <v>6217</v>
      </c>
      <c r="O970" s="11" t="s">
        <v>6222</v>
      </c>
      <c r="P970" s="11" t="s">
        <v>6190</v>
      </c>
    </row>
    <row r="971" spans="1:16" x14ac:dyDescent="0.35">
      <c r="A971" s="2" t="s">
        <v>5955</v>
      </c>
      <c r="B971" s="3">
        <v>44246</v>
      </c>
      <c r="C971" s="2" t="s">
        <v>5956</v>
      </c>
      <c r="D971" t="s">
        <v>6163</v>
      </c>
      <c r="E971" s="2">
        <v>1</v>
      </c>
      <c r="F971" s="2" t="s">
        <v>5957</v>
      </c>
      <c r="G971" s="2" t="s">
        <v>5958</v>
      </c>
      <c r="H971" t="s">
        <v>318</v>
      </c>
      <c r="I971" t="s">
        <v>6192</v>
      </c>
      <c r="J971" t="s">
        <v>6187</v>
      </c>
      <c r="K971" s="4">
        <v>0.2</v>
      </c>
      <c r="L971" s="5">
        <v>2.6849999999999996</v>
      </c>
      <c r="M971" s="5">
        <v>2.6849999999999996</v>
      </c>
      <c r="N971" t="s">
        <v>6219</v>
      </c>
      <c r="O971" t="s">
        <v>6224</v>
      </c>
      <c r="P971" t="s">
        <v>6190</v>
      </c>
    </row>
    <row r="972" spans="1:16" x14ac:dyDescent="0.35">
      <c r="A972" s="19" t="s">
        <v>5961</v>
      </c>
      <c r="B972" s="27">
        <v>44642</v>
      </c>
      <c r="C972" s="19" t="s">
        <v>5962</v>
      </c>
      <c r="D972" s="11" t="s">
        <v>6174</v>
      </c>
      <c r="E972" s="19">
        <v>2</v>
      </c>
      <c r="F972" s="19" t="s">
        <v>5963</v>
      </c>
      <c r="G972" s="19" t="s">
        <v>5964</v>
      </c>
      <c r="H972" s="11" t="s">
        <v>19</v>
      </c>
      <c r="I972" s="11" t="s">
        <v>6192</v>
      </c>
      <c r="J972" s="11" t="s">
        <v>6188</v>
      </c>
      <c r="K972" s="28">
        <v>0.2</v>
      </c>
      <c r="L972" s="29">
        <v>2.9849999999999999</v>
      </c>
      <c r="M972" s="29">
        <v>5.97</v>
      </c>
      <c r="N972" s="11" t="s">
        <v>6219</v>
      </c>
      <c r="O972" s="11" t="s">
        <v>6221</v>
      </c>
      <c r="P972" s="11" t="s">
        <v>6191</v>
      </c>
    </row>
    <row r="973" spans="1:16" x14ac:dyDescent="0.35">
      <c r="A973" s="2" t="s">
        <v>5967</v>
      </c>
      <c r="B973" s="3">
        <v>43649</v>
      </c>
      <c r="C973" s="2" t="s">
        <v>5968</v>
      </c>
      <c r="D973" t="s">
        <v>6143</v>
      </c>
      <c r="E973" s="2">
        <v>1</v>
      </c>
      <c r="F973" s="2" t="s">
        <v>5969</v>
      </c>
      <c r="G973" s="2" t="s">
        <v>5970</v>
      </c>
      <c r="H973" t="s">
        <v>19</v>
      </c>
      <c r="I973" t="s">
        <v>6195</v>
      </c>
      <c r="J973" t="s">
        <v>6187</v>
      </c>
      <c r="K973" s="4">
        <v>1</v>
      </c>
      <c r="L973" s="5">
        <v>12.95</v>
      </c>
      <c r="M973" s="5">
        <v>12.95</v>
      </c>
      <c r="N973" t="s">
        <v>6218</v>
      </c>
      <c r="O973" t="s">
        <v>6224</v>
      </c>
      <c r="P973" t="s">
        <v>6190</v>
      </c>
    </row>
    <row r="974" spans="1:16" x14ac:dyDescent="0.35">
      <c r="A974" s="19" t="s">
        <v>5973</v>
      </c>
      <c r="B974" s="27">
        <v>43729</v>
      </c>
      <c r="C974" s="19" t="s">
        <v>5974</v>
      </c>
      <c r="D974" s="11" t="s">
        <v>6139</v>
      </c>
      <c r="E974" s="19">
        <v>1</v>
      </c>
      <c r="F974" s="19" t="s">
        <v>5975</v>
      </c>
      <c r="G974" s="19" t="s">
        <v>6223</v>
      </c>
      <c r="H974" s="11" t="s">
        <v>19</v>
      </c>
      <c r="I974" s="11" t="s">
        <v>6194</v>
      </c>
      <c r="J974" s="11" t="s">
        <v>6188</v>
      </c>
      <c r="K974" s="28">
        <v>0.5</v>
      </c>
      <c r="L974" s="29">
        <v>8.25</v>
      </c>
      <c r="M974" s="29">
        <v>8.25</v>
      </c>
      <c r="N974" s="11" t="s">
        <v>6217</v>
      </c>
      <c r="O974" s="11" t="s">
        <v>6221</v>
      </c>
      <c r="P974" s="11" t="s">
        <v>6191</v>
      </c>
    </row>
    <row r="975" spans="1:16" x14ac:dyDescent="0.35">
      <c r="A975" s="2" t="s">
        <v>5978</v>
      </c>
      <c r="B975" s="3">
        <v>43703</v>
      </c>
      <c r="C975" s="2" t="s">
        <v>5979</v>
      </c>
      <c r="D975" t="s">
        <v>6182</v>
      </c>
      <c r="E975" s="2">
        <v>5</v>
      </c>
      <c r="F975" s="2" t="s">
        <v>5980</v>
      </c>
      <c r="G975" s="2" t="s">
        <v>5981</v>
      </c>
      <c r="H975" t="s">
        <v>19</v>
      </c>
      <c r="I975" t="s">
        <v>6193</v>
      </c>
      <c r="J975" t="s">
        <v>6186</v>
      </c>
      <c r="K975" s="4">
        <v>2.5</v>
      </c>
      <c r="L975" s="5">
        <v>29.784999999999997</v>
      </c>
      <c r="M975" s="5">
        <v>148.92499999999998</v>
      </c>
      <c r="N975" t="s">
        <v>6216</v>
      </c>
      <c r="O975" t="s">
        <v>6222</v>
      </c>
      <c r="P975" t="s">
        <v>6191</v>
      </c>
    </row>
    <row r="976" spans="1:16" x14ac:dyDescent="0.35">
      <c r="A976" s="19" t="s">
        <v>5984</v>
      </c>
      <c r="B976" s="27">
        <v>44411</v>
      </c>
      <c r="C976" s="19" t="s">
        <v>5985</v>
      </c>
      <c r="D976" s="11" t="s">
        <v>6182</v>
      </c>
      <c r="E976" s="19">
        <v>3</v>
      </c>
      <c r="F976" s="19" t="s">
        <v>5986</v>
      </c>
      <c r="G976" s="19" t="s">
        <v>6223</v>
      </c>
      <c r="H976" s="11" t="s">
        <v>318</v>
      </c>
      <c r="I976" s="11" t="s">
        <v>6193</v>
      </c>
      <c r="J976" s="11" t="s">
        <v>6186</v>
      </c>
      <c r="K976" s="28">
        <v>2.5</v>
      </c>
      <c r="L976" s="29">
        <v>29.784999999999997</v>
      </c>
      <c r="M976" s="29">
        <v>89.35499999999999</v>
      </c>
      <c r="N976" s="11" t="s">
        <v>6216</v>
      </c>
      <c r="O976" s="11" t="s">
        <v>6222</v>
      </c>
      <c r="P976" s="11" t="s">
        <v>6190</v>
      </c>
    </row>
    <row r="977" spans="1:16" x14ac:dyDescent="0.35">
      <c r="A977" s="2" t="s">
        <v>5989</v>
      </c>
      <c r="B977" s="3">
        <v>44493</v>
      </c>
      <c r="C977" s="2" t="s">
        <v>5990</v>
      </c>
      <c r="D977" t="s">
        <v>6162</v>
      </c>
      <c r="E977" s="2">
        <v>6</v>
      </c>
      <c r="F977" s="2" t="s">
        <v>5991</v>
      </c>
      <c r="G977" s="2" t="s">
        <v>5992</v>
      </c>
      <c r="H977" t="s">
        <v>19</v>
      </c>
      <c r="I977" t="s">
        <v>6195</v>
      </c>
      <c r="J977" t="s">
        <v>6188</v>
      </c>
      <c r="K977" s="4">
        <v>1</v>
      </c>
      <c r="L977" s="5">
        <v>14.55</v>
      </c>
      <c r="M977" s="5">
        <v>87.300000000000011</v>
      </c>
      <c r="N977" t="s">
        <v>6218</v>
      </c>
      <c r="O977" t="s">
        <v>6221</v>
      </c>
      <c r="P977" t="s">
        <v>6191</v>
      </c>
    </row>
    <row r="978" spans="1:16" x14ac:dyDescent="0.35">
      <c r="A978" s="19" t="s">
        <v>5995</v>
      </c>
      <c r="B978" s="27">
        <v>43556</v>
      </c>
      <c r="C978" s="19" t="s">
        <v>5996</v>
      </c>
      <c r="D978" s="11" t="s">
        <v>6172</v>
      </c>
      <c r="E978" s="19">
        <v>1</v>
      </c>
      <c r="F978" s="19" t="s">
        <v>5997</v>
      </c>
      <c r="G978" s="19" t="s">
        <v>5998</v>
      </c>
      <c r="H978" s="11" t="s">
        <v>19</v>
      </c>
      <c r="I978" s="11" t="s">
        <v>6192</v>
      </c>
      <c r="J978" s="11" t="s">
        <v>6187</v>
      </c>
      <c r="K978" s="28">
        <v>0.5</v>
      </c>
      <c r="L978" s="29">
        <v>5.3699999999999992</v>
      </c>
      <c r="M978" s="29">
        <v>5.3699999999999992</v>
      </c>
      <c r="N978" s="11" t="s">
        <v>6219</v>
      </c>
      <c r="O978" s="11" t="s">
        <v>6224</v>
      </c>
      <c r="P978" s="11" t="s">
        <v>6190</v>
      </c>
    </row>
    <row r="979" spans="1:16" x14ac:dyDescent="0.35">
      <c r="A979" s="2" t="s">
        <v>6001</v>
      </c>
      <c r="B979" s="3">
        <v>44538</v>
      </c>
      <c r="C979" s="2" t="s">
        <v>6002</v>
      </c>
      <c r="D979" t="s">
        <v>6154</v>
      </c>
      <c r="E979" s="2">
        <v>3</v>
      </c>
      <c r="F979" s="2" t="s">
        <v>6003</v>
      </c>
      <c r="G979" s="2" t="s">
        <v>6004</v>
      </c>
      <c r="H979" t="s">
        <v>318</v>
      </c>
      <c r="I979" t="s">
        <v>6193</v>
      </c>
      <c r="J979" t="s">
        <v>6187</v>
      </c>
      <c r="K979" s="4">
        <v>0.2</v>
      </c>
      <c r="L979" s="5">
        <v>2.9849999999999999</v>
      </c>
      <c r="M979" s="5">
        <v>8.9550000000000001</v>
      </c>
      <c r="N979" t="s">
        <v>6216</v>
      </c>
      <c r="O979" t="s">
        <v>6224</v>
      </c>
      <c r="P979" t="s">
        <v>6190</v>
      </c>
    </row>
    <row r="980" spans="1:16" x14ac:dyDescent="0.35">
      <c r="A980" s="19" t="s">
        <v>6007</v>
      </c>
      <c r="B980" s="27">
        <v>43643</v>
      </c>
      <c r="C980" s="19" t="s">
        <v>6008</v>
      </c>
      <c r="D980" s="11" t="s">
        <v>6142</v>
      </c>
      <c r="E980" s="19">
        <v>5</v>
      </c>
      <c r="F980" s="19" t="s">
        <v>6009</v>
      </c>
      <c r="G980" s="19" t="s">
        <v>6010</v>
      </c>
      <c r="H980" s="11" t="s">
        <v>19</v>
      </c>
      <c r="I980" s="11" t="s">
        <v>6192</v>
      </c>
      <c r="J980" s="11" t="s">
        <v>6186</v>
      </c>
      <c r="K980" s="28">
        <v>2.5</v>
      </c>
      <c r="L980" s="29">
        <v>27.484999999999996</v>
      </c>
      <c r="M980" s="29">
        <v>137.42499999999998</v>
      </c>
      <c r="N980" s="11" t="s">
        <v>6219</v>
      </c>
      <c r="O980" s="11" t="s">
        <v>6222</v>
      </c>
      <c r="P980" s="11" t="s">
        <v>6190</v>
      </c>
    </row>
    <row r="981" spans="1:16" x14ac:dyDescent="0.35">
      <c r="A981" s="2" t="s">
        <v>6013</v>
      </c>
      <c r="B981" s="3">
        <v>44026</v>
      </c>
      <c r="C981" s="2" t="s">
        <v>6014</v>
      </c>
      <c r="D981" t="s">
        <v>6179</v>
      </c>
      <c r="E981" s="2">
        <v>5</v>
      </c>
      <c r="F981" s="2" t="s">
        <v>6015</v>
      </c>
      <c r="G981" s="2" t="s">
        <v>6016</v>
      </c>
      <c r="H981" t="s">
        <v>19</v>
      </c>
      <c r="I981" t="s">
        <v>6192</v>
      </c>
      <c r="J981" t="s">
        <v>6186</v>
      </c>
      <c r="K981" s="4">
        <v>1</v>
      </c>
      <c r="L981" s="5">
        <v>11.95</v>
      </c>
      <c r="M981" s="5">
        <v>59.75</v>
      </c>
      <c r="N981" t="s">
        <v>6219</v>
      </c>
      <c r="O981" t="s">
        <v>6222</v>
      </c>
      <c r="P981" t="s">
        <v>6191</v>
      </c>
    </row>
    <row r="982" spans="1:16" x14ac:dyDescent="0.35">
      <c r="A982" s="19" t="s">
        <v>6019</v>
      </c>
      <c r="B982" s="27">
        <v>43913</v>
      </c>
      <c r="C982" s="19" t="s">
        <v>5990</v>
      </c>
      <c r="D982" s="11" t="s">
        <v>6180</v>
      </c>
      <c r="E982" s="19">
        <v>3</v>
      </c>
      <c r="F982" s="19" t="s">
        <v>5991</v>
      </c>
      <c r="G982" s="19" t="s">
        <v>5992</v>
      </c>
      <c r="H982" s="11" t="s">
        <v>19</v>
      </c>
      <c r="I982" s="11" t="s">
        <v>6193</v>
      </c>
      <c r="J982" s="11" t="s">
        <v>6186</v>
      </c>
      <c r="K982" s="28">
        <v>0.5</v>
      </c>
      <c r="L982" s="29">
        <v>7.77</v>
      </c>
      <c r="M982" s="29">
        <v>23.31</v>
      </c>
      <c r="N982" s="11" t="s">
        <v>6216</v>
      </c>
      <c r="O982" s="11" t="s">
        <v>6222</v>
      </c>
      <c r="P982" s="11" t="s">
        <v>6191</v>
      </c>
    </row>
    <row r="983" spans="1:16" x14ac:dyDescent="0.35">
      <c r="A983" s="2" t="s">
        <v>6025</v>
      </c>
      <c r="B983" s="3">
        <v>43856</v>
      </c>
      <c r="C983" s="2" t="s">
        <v>6026</v>
      </c>
      <c r="D983" t="s">
        <v>6172</v>
      </c>
      <c r="E983" s="2">
        <v>2</v>
      </c>
      <c r="F983" s="2" t="s">
        <v>6027</v>
      </c>
      <c r="G983" s="2" t="s">
        <v>6223</v>
      </c>
      <c r="H983" t="s">
        <v>19</v>
      </c>
      <c r="I983" t="s">
        <v>6192</v>
      </c>
      <c r="J983" t="s">
        <v>6187</v>
      </c>
      <c r="K983" s="4">
        <v>0.5</v>
      </c>
      <c r="L983" s="5">
        <v>5.3699999999999992</v>
      </c>
      <c r="M983" s="5">
        <v>10.739999999999998</v>
      </c>
      <c r="N983" t="s">
        <v>6219</v>
      </c>
      <c r="O983" t="s">
        <v>6224</v>
      </c>
      <c r="P983" t="s">
        <v>6191</v>
      </c>
    </row>
    <row r="984" spans="1:16" x14ac:dyDescent="0.35">
      <c r="A984" s="19" t="s">
        <v>6030</v>
      </c>
      <c r="B984" s="27">
        <v>43982</v>
      </c>
      <c r="C984" s="19" t="s">
        <v>6031</v>
      </c>
      <c r="D984" s="11" t="s">
        <v>6185</v>
      </c>
      <c r="E984" s="19">
        <v>6</v>
      </c>
      <c r="F984" s="19" t="s">
        <v>6032</v>
      </c>
      <c r="G984" s="19" t="s">
        <v>6223</v>
      </c>
      <c r="H984" s="11" t="s">
        <v>19</v>
      </c>
      <c r="I984" s="11" t="s">
        <v>6194</v>
      </c>
      <c r="J984" s="11" t="s">
        <v>6187</v>
      </c>
      <c r="K984" s="28">
        <v>2.5</v>
      </c>
      <c r="L984" s="29">
        <v>27.945</v>
      </c>
      <c r="M984" s="29">
        <v>167.67000000000002</v>
      </c>
      <c r="N984" s="11" t="s">
        <v>6217</v>
      </c>
      <c r="O984" s="11" t="s">
        <v>6224</v>
      </c>
      <c r="P984" s="11" t="s">
        <v>6190</v>
      </c>
    </row>
    <row r="985" spans="1:16" x14ac:dyDescent="0.35">
      <c r="A985" s="2" t="s">
        <v>6035</v>
      </c>
      <c r="B985" s="3">
        <v>44397</v>
      </c>
      <c r="C985" s="2" t="s">
        <v>6036</v>
      </c>
      <c r="D985" t="s">
        <v>6153</v>
      </c>
      <c r="E985" s="2">
        <v>6</v>
      </c>
      <c r="F985" s="2" t="s">
        <v>6037</v>
      </c>
      <c r="G985" s="2" t="s">
        <v>6038</v>
      </c>
      <c r="H985" t="s">
        <v>19</v>
      </c>
      <c r="I985" t="s">
        <v>6194</v>
      </c>
      <c r="J985" t="s">
        <v>6187</v>
      </c>
      <c r="K985" s="4">
        <v>0.2</v>
      </c>
      <c r="L985" s="5">
        <v>3.645</v>
      </c>
      <c r="M985" s="5">
        <v>21.87</v>
      </c>
      <c r="N985" t="s">
        <v>6217</v>
      </c>
      <c r="O985" t="s">
        <v>6224</v>
      </c>
      <c r="P985" t="s">
        <v>6190</v>
      </c>
    </row>
    <row r="986" spans="1:16" x14ac:dyDescent="0.35">
      <c r="A986" s="19" t="s">
        <v>6041</v>
      </c>
      <c r="B986" s="27">
        <v>44785</v>
      </c>
      <c r="C986" s="19" t="s">
        <v>6042</v>
      </c>
      <c r="D986" s="11" t="s">
        <v>6179</v>
      </c>
      <c r="E986" s="19">
        <v>2</v>
      </c>
      <c r="F986" s="19" t="s">
        <v>6043</v>
      </c>
      <c r="G986" s="19" t="s">
        <v>6044</v>
      </c>
      <c r="H986" s="11" t="s">
        <v>19</v>
      </c>
      <c r="I986" s="11" t="s">
        <v>6192</v>
      </c>
      <c r="J986" s="11" t="s">
        <v>6186</v>
      </c>
      <c r="K986" s="28">
        <v>1</v>
      </c>
      <c r="L986" s="29">
        <v>11.95</v>
      </c>
      <c r="M986" s="29">
        <v>23.9</v>
      </c>
      <c r="N986" s="11" t="s">
        <v>6219</v>
      </c>
      <c r="O986" s="11" t="s">
        <v>6222</v>
      </c>
      <c r="P986" s="11" t="s">
        <v>6190</v>
      </c>
    </row>
    <row r="987" spans="1:16" x14ac:dyDescent="0.35">
      <c r="A987" s="2" t="s">
        <v>6047</v>
      </c>
      <c r="B987" s="3">
        <v>43831</v>
      </c>
      <c r="C987" s="2" t="s">
        <v>6048</v>
      </c>
      <c r="D987" t="s">
        <v>6152</v>
      </c>
      <c r="E987" s="2">
        <v>2</v>
      </c>
      <c r="F987" s="2" t="s">
        <v>6049</v>
      </c>
      <c r="G987" s="2" t="s">
        <v>6050</v>
      </c>
      <c r="H987" t="s">
        <v>19</v>
      </c>
      <c r="I987" t="s">
        <v>6193</v>
      </c>
      <c r="J987" t="s">
        <v>6188</v>
      </c>
      <c r="K987" s="4">
        <v>0.2</v>
      </c>
      <c r="L987" s="5">
        <v>3.375</v>
      </c>
      <c r="M987" s="5">
        <v>6.75</v>
      </c>
      <c r="N987" t="s">
        <v>6216</v>
      </c>
      <c r="O987" t="s">
        <v>6221</v>
      </c>
      <c r="P987" t="s">
        <v>6190</v>
      </c>
    </row>
    <row r="988" spans="1:16" x14ac:dyDescent="0.35">
      <c r="A988" s="19" t="s">
        <v>6053</v>
      </c>
      <c r="B988" s="27">
        <v>44214</v>
      </c>
      <c r="C988" s="19" t="s">
        <v>6054</v>
      </c>
      <c r="D988" s="11" t="s">
        <v>6166</v>
      </c>
      <c r="E988" s="19">
        <v>1</v>
      </c>
      <c r="F988" s="19" t="s">
        <v>6055</v>
      </c>
      <c r="G988" s="19" t="s">
        <v>6056</v>
      </c>
      <c r="H988" s="11" t="s">
        <v>318</v>
      </c>
      <c r="I988" s="11" t="s">
        <v>6194</v>
      </c>
      <c r="J988" s="11" t="s">
        <v>6188</v>
      </c>
      <c r="K988" s="28">
        <v>2.5</v>
      </c>
      <c r="L988" s="29">
        <v>31.624999999999996</v>
      </c>
      <c r="M988" s="29">
        <v>31.624999999999996</v>
      </c>
      <c r="N988" s="11" t="s">
        <v>6217</v>
      </c>
      <c r="O988" s="11" t="s">
        <v>6221</v>
      </c>
      <c r="P988" s="11" t="s">
        <v>6190</v>
      </c>
    </row>
    <row r="989" spans="1:16" x14ac:dyDescent="0.35">
      <c r="A989" s="2" t="s">
        <v>6058</v>
      </c>
      <c r="B989" s="3">
        <v>44561</v>
      </c>
      <c r="C989" s="2" t="s">
        <v>6059</v>
      </c>
      <c r="D989" t="s">
        <v>6179</v>
      </c>
      <c r="E989" s="2">
        <v>4</v>
      </c>
      <c r="F989" s="2" t="s">
        <v>6060</v>
      </c>
      <c r="G989" s="2" t="s">
        <v>6061</v>
      </c>
      <c r="H989" t="s">
        <v>19</v>
      </c>
      <c r="I989" t="s">
        <v>6192</v>
      </c>
      <c r="J989" t="s">
        <v>6186</v>
      </c>
      <c r="K989" s="4">
        <v>1</v>
      </c>
      <c r="L989" s="5">
        <v>11.95</v>
      </c>
      <c r="M989" s="5">
        <v>47.8</v>
      </c>
      <c r="N989" t="s">
        <v>6219</v>
      </c>
      <c r="O989" t="s">
        <v>6222</v>
      </c>
      <c r="P989" t="s">
        <v>6191</v>
      </c>
    </row>
    <row r="990" spans="1:16" x14ac:dyDescent="0.35">
      <c r="A990" s="19" t="s">
        <v>6064</v>
      </c>
      <c r="B990" s="27">
        <v>43955</v>
      </c>
      <c r="C990" s="19" t="s">
        <v>6065</v>
      </c>
      <c r="D990" s="11" t="s">
        <v>6181</v>
      </c>
      <c r="E990" s="19">
        <v>1</v>
      </c>
      <c r="F990" s="19" t="s">
        <v>6066</v>
      </c>
      <c r="G990" s="19" t="s">
        <v>6067</v>
      </c>
      <c r="H990" s="11" t="s">
        <v>19</v>
      </c>
      <c r="I990" s="11" t="s">
        <v>6195</v>
      </c>
      <c r="J990" s="11" t="s">
        <v>6188</v>
      </c>
      <c r="K990" s="28">
        <v>2.5</v>
      </c>
      <c r="L990" s="29">
        <v>33.464999999999996</v>
      </c>
      <c r="M990" s="29">
        <v>33.464999999999996</v>
      </c>
      <c r="N990" s="11" t="s">
        <v>6218</v>
      </c>
      <c r="O990" s="11" t="s">
        <v>6221</v>
      </c>
      <c r="P990" s="11" t="s">
        <v>6191</v>
      </c>
    </row>
    <row r="991" spans="1:16" x14ac:dyDescent="0.35">
      <c r="A991" s="2" t="s">
        <v>6070</v>
      </c>
      <c r="B991" s="3">
        <v>44247</v>
      </c>
      <c r="C991" s="2" t="s">
        <v>6071</v>
      </c>
      <c r="D991" t="s">
        <v>6158</v>
      </c>
      <c r="E991" s="2">
        <v>5</v>
      </c>
      <c r="F991" s="2" t="s">
        <v>6072</v>
      </c>
      <c r="G991" s="2" t="s">
        <v>6073</v>
      </c>
      <c r="H991" t="s">
        <v>28</v>
      </c>
      <c r="I991" t="s">
        <v>6193</v>
      </c>
      <c r="J991" t="s">
        <v>6187</v>
      </c>
      <c r="K991" s="4">
        <v>0.5</v>
      </c>
      <c r="L991" s="5">
        <v>5.97</v>
      </c>
      <c r="M991" s="5">
        <v>29.849999999999998</v>
      </c>
      <c r="N991" t="s">
        <v>6216</v>
      </c>
      <c r="O991" t="s">
        <v>6224</v>
      </c>
      <c r="P991" t="s">
        <v>6190</v>
      </c>
    </row>
    <row r="992" spans="1:16" x14ac:dyDescent="0.35">
      <c r="A992" s="19" t="s">
        <v>6076</v>
      </c>
      <c r="B992" s="27">
        <v>43897</v>
      </c>
      <c r="C992" s="19" t="s">
        <v>6077</v>
      </c>
      <c r="D992" s="11" t="s">
        <v>6138</v>
      </c>
      <c r="E992" s="19">
        <v>3</v>
      </c>
      <c r="F992" s="19" t="s">
        <v>6078</v>
      </c>
      <c r="G992" s="19" t="s">
        <v>6223</v>
      </c>
      <c r="H992" s="11" t="s">
        <v>28</v>
      </c>
      <c r="I992" s="11" t="s">
        <v>6192</v>
      </c>
      <c r="J992" s="11" t="s">
        <v>6188</v>
      </c>
      <c r="K992" s="28">
        <v>1</v>
      </c>
      <c r="L992" s="29">
        <v>9.9499999999999993</v>
      </c>
      <c r="M992" s="29">
        <v>29.849999999999998</v>
      </c>
      <c r="N992" s="11" t="s">
        <v>6219</v>
      </c>
      <c r="O992" s="11" t="s">
        <v>6221</v>
      </c>
      <c r="P992" s="11" t="s">
        <v>6190</v>
      </c>
    </row>
    <row r="993" spans="1:16" x14ac:dyDescent="0.35">
      <c r="A993" s="2" t="s">
        <v>6081</v>
      </c>
      <c r="B993" s="3">
        <v>43560</v>
      </c>
      <c r="C993" s="2" t="s">
        <v>6082</v>
      </c>
      <c r="D993" t="s">
        <v>6175</v>
      </c>
      <c r="E993" s="2">
        <v>6</v>
      </c>
      <c r="F993" s="2" t="s">
        <v>6083</v>
      </c>
      <c r="G993" s="2" t="s">
        <v>6223</v>
      </c>
      <c r="H993" t="s">
        <v>19</v>
      </c>
      <c r="I993" t="s">
        <v>6193</v>
      </c>
      <c r="J993" t="s">
        <v>6188</v>
      </c>
      <c r="K993" s="4">
        <v>2.5</v>
      </c>
      <c r="L993" s="5">
        <v>25.874999999999996</v>
      </c>
      <c r="M993" s="5">
        <v>155.24999999999997</v>
      </c>
      <c r="N993" t="s">
        <v>6216</v>
      </c>
      <c r="O993" t="s">
        <v>6221</v>
      </c>
      <c r="P993" t="s">
        <v>6190</v>
      </c>
    </row>
    <row r="994" spans="1:16" x14ac:dyDescent="0.35">
      <c r="A994" s="19" t="s">
        <v>6086</v>
      </c>
      <c r="B994" s="27">
        <v>44718</v>
      </c>
      <c r="C994" s="19" t="s">
        <v>6118</v>
      </c>
      <c r="D994" s="11" t="s">
        <v>6153</v>
      </c>
      <c r="E994" s="19">
        <v>5</v>
      </c>
      <c r="F994" s="19" t="s">
        <v>6119</v>
      </c>
      <c r="G994" s="19" t="s">
        <v>6223</v>
      </c>
      <c r="H994" s="11" t="s">
        <v>19</v>
      </c>
      <c r="I994" s="11" t="s">
        <v>6194</v>
      </c>
      <c r="J994" s="11" t="s">
        <v>6187</v>
      </c>
      <c r="K994" s="28">
        <v>0.2</v>
      </c>
      <c r="L994" s="29">
        <v>3.645</v>
      </c>
      <c r="M994" s="29">
        <v>18.225000000000001</v>
      </c>
      <c r="N994" s="11" t="s">
        <v>6217</v>
      </c>
      <c r="O994" s="11" t="s">
        <v>6224</v>
      </c>
      <c r="P994" s="11" t="s">
        <v>6191</v>
      </c>
    </row>
    <row r="995" spans="1:16" x14ac:dyDescent="0.35">
      <c r="A995" s="2" t="s">
        <v>6086</v>
      </c>
      <c r="B995" s="3">
        <v>44718</v>
      </c>
      <c r="C995" s="2" t="s">
        <v>6118</v>
      </c>
      <c r="D995" t="s">
        <v>6169</v>
      </c>
      <c r="E995" s="2">
        <v>2</v>
      </c>
      <c r="F995" s="2" t="s">
        <v>6119</v>
      </c>
      <c r="G995" s="2" t="s">
        <v>6223</v>
      </c>
      <c r="H995" t="s">
        <v>19</v>
      </c>
      <c r="I995" t="s">
        <v>6195</v>
      </c>
      <c r="J995" t="s">
        <v>6187</v>
      </c>
      <c r="K995" s="4">
        <v>0.5</v>
      </c>
      <c r="L995" s="5">
        <v>7.77</v>
      </c>
      <c r="M995" s="5">
        <v>15.54</v>
      </c>
      <c r="N995" t="s">
        <v>6218</v>
      </c>
      <c r="O995" t="s">
        <v>6224</v>
      </c>
      <c r="P995" t="s">
        <v>6191</v>
      </c>
    </row>
    <row r="996" spans="1:16" x14ac:dyDescent="0.35">
      <c r="A996" s="19" t="s">
        <v>6096</v>
      </c>
      <c r="B996" s="27">
        <v>44276</v>
      </c>
      <c r="C996" s="19" t="s">
        <v>6097</v>
      </c>
      <c r="D996" s="11" t="s">
        <v>6164</v>
      </c>
      <c r="E996" s="19">
        <v>3</v>
      </c>
      <c r="F996" s="19" t="s">
        <v>6098</v>
      </c>
      <c r="G996" s="19" t="s">
        <v>6223</v>
      </c>
      <c r="H996" s="11" t="s">
        <v>318</v>
      </c>
      <c r="I996" s="11" t="s">
        <v>6195</v>
      </c>
      <c r="J996" s="11" t="s">
        <v>6186</v>
      </c>
      <c r="K996" s="28">
        <v>2.5</v>
      </c>
      <c r="L996" s="29">
        <v>36.454999999999998</v>
      </c>
      <c r="M996" s="29">
        <v>109.36499999999999</v>
      </c>
      <c r="N996" s="11" t="s">
        <v>6218</v>
      </c>
      <c r="O996" s="11" t="s">
        <v>6222</v>
      </c>
      <c r="P996" s="11" t="s">
        <v>6191</v>
      </c>
    </row>
    <row r="997" spans="1:16" x14ac:dyDescent="0.35">
      <c r="A997" s="2" t="s">
        <v>6101</v>
      </c>
      <c r="B997" s="3">
        <v>44549</v>
      </c>
      <c r="C997" s="2" t="s">
        <v>6102</v>
      </c>
      <c r="D997" t="s">
        <v>6140</v>
      </c>
      <c r="E997" s="2">
        <v>6</v>
      </c>
      <c r="F997" s="2" t="s">
        <v>6103</v>
      </c>
      <c r="G997" s="2" t="s">
        <v>6223</v>
      </c>
      <c r="H997" t="s">
        <v>19</v>
      </c>
      <c r="I997" t="s">
        <v>6193</v>
      </c>
      <c r="J997" t="s">
        <v>6186</v>
      </c>
      <c r="K997" s="4">
        <v>1</v>
      </c>
      <c r="L997" s="5">
        <v>12.95</v>
      </c>
      <c r="M997" s="5">
        <v>77.699999999999989</v>
      </c>
      <c r="N997" t="s">
        <v>6216</v>
      </c>
      <c r="O997" t="s">
        <v>6222</v>
      </c>
      <c r="P997" t="s">
        <v>6191</v>
      </c>
    </row>
    <row r="998" spans="1:16" x14ac:dyDescent="0.35">
      <c r="A998" s="19" t="s">
        <v>6106</v>
      </c>
      <c r="B998" s="27">
        <v>44244</v>
      </c>
      <c r="C998" s="19" t="s">
        <v>6107</v>
      </c>
      <c r="D998" s="11" t="s">
        <v>6154</v>
      </c>
      <c r="E998" s="19">
        <v>3</v>
      </c>
      <c r="F998" s="19" t="s">
        <v>6108</v>
      </c>
      <c r="G998" s="19" t="s">
        <v>6223</v>
      </c>
      <c r="H998" s="11" t="s">
        <v>318</v>
      </c>
      <c r="I998" s="11" t="s">
        <v>6193</v>
      </c>
      <c r="J998" s="11" t="s">
        <v>6187</v>
      </c>
      <c r="K998" s="28">
        <v>0.2</v>
      </c>
      <c r="L998" s="29">
        <v>2.9849999999999999</v>
      </c>
      <c r="M998" s="29">
        <v>8.9550000000000001</v>
      </c>
      <c r="N998" s="11" t="s">
        <v>6216</v>
      </c>
      <c r="O998" s="11" t="s">
        <v>6224</v>
      </c>
      <c r="P998" s="11" t="s">
        <v>6191</v>
      </c>
    </row>
    <row r="999" spans="1:16" x14ac:dyDescent="0.35">
      <c r="A999" s="2" t="s">
        <v>6111</v>
      </c>
      <c r="B999" s="3">
        <v>43836</v>
      </c>
      <c r="C999" s="2" t="s">
        <v>6112</v>
      </c>
      <c r="D999" t="s">
        <v>6142</v>
      </c>
      <c r="E999" s="2">
        <v>1</v>
      </c>
      <c r="F999" s="2" t="s">
        <v>6113</v>
      </c>
      <c r="G999" s="2" t="s">
        <v>6114</v>
      </c>
      <c r="H999" t="s">
        <v>19</v>
      </c>
      <c r="I999" t="s">
        <v>6192</v>
      </c>
      <c r="J999" t="s">
        <v>6186</v>
      </c>
      <c r="K999" s="4">
        <v>2.5</v>
      </c>
      <c r="L999" s="5">
        <v>27.484999999999996</v>
      </c>
      <c r="M999" s="5">
        <v>27.484999999999996</v>
      </c>
      <c r="N999" t="s">
        <v>6219</v>
      </c>
      <c r="O999" t="s">
        <v>6222</v>
      </c>
      <c r="P999" t="s">
        <v>6191</v>
      </c>
    </row>
    <row r="1000" spans="1:16" x14ac:dyDescent="0.35">
      <c r="A1000" s="19" t="s">
        <v>6117</v>
      </c>
      <c r="B1000" s="27">
        <v>44685</v>
      </c>
      <c r="C1000" s="19" t="s">
        <v>6118</v>
      </c>
      <c r="D1000" s="11" t="s">
        <v>6146</v>
      </c>
      <c r="E1000" s="19">
        <v>5</v>
      </c>
      <c r="F1000" s="19" t="s">
        <v>6119</v>
      </c>
      <c r="G1000" s="19" t="s">
        <v>6223</v>
      </c>
      <c r="H1000" s="11" t="s">
        <v>19</v>
      </c>
      <c r="I1000" s="11" t="s">
        <v>6192</v>
      </c>
      <c r="J1000" s="11" t="s">
        <v>6188</v>
      </c>
      <c r="K1000" s="28">
        <v>0.5</v>
      </c>
      <c r="L1000" s="29">
        <v>5.97</v>
      </c>
      <c r="M1000" s="29">
        <v>29.849999999999998</v>
      </c>
      <c r="N1000" s="11" t="s">
        <v>6219</v>
      </c>
      <c r="O1000" s="11" t="s">
        <v>6221</v>
      </c>
      <c r="P1000" s="11" t="s">
        <v>6191</v>
      </c>
    </row>
    <row r="1001" spans="1:16" x14ac:dyDescent="0.35">
      <c r="A1001" s="2" t="s">
        <v>6122</v>
      </c>
      <c r="B1001" s="3">
        <v>43749</v>
      </c>
      <c r="C1001" s="2" t="s">
        <v>6118</v>
      </c>
      <c r="D1001" t="s">
        <v>6157</v>
      </c>
      <c r="E1001" s="2">
        <v>4</v>
      </c>
      <c r="F1001" s="2" t="s">
        <v>6119</v>
      </c>
      <c r="G1001" s="2" t="s">
        <v>6223</v>
      </c>
      <c r="H1001" t="s">
        <v>19</v>
      </c>
      <c r="I1001" t="s">
        <v>6193</v>
      </c>
      <c r="J1001" t="s">
        <v>6188</v>
      </c>
      <c r="K1001" s="4">
        <v>0.5</v>
      </c>
      <c r="L1001" s="5">
        <v>6.75</v>
      </c>
      <c r="M1001" s="5">
        <v>27</v>
      </c>
      <c r="N1001" t="s">
        <v>6216</v>
      </c>
      <c r="O1001" t="s">
        <v>6221</v>
      </c>
      <c r="P1001" t="s">
        <v>6191</v>
      </c>
    </row>
    <row r="1002" spans="1:16" x14ac:dyDescent="0.35">
      <c r="A1002" s="19" t="s">
        <v>6127</v>
      </c>
      <c r="B1002" s="27">
        <v>44411</v>
      </c>
      <c r="C1002" s="19" t="s">
        <v>6128</v>
      </c>
      <c r="D1002" s="11" t="s">
        <v>6147</v>
      </c>
      <c r="E1002" s="19">
        <v>1</v>
      </c>
      <c r="F1002" s="19" t="s">
        <v>6129</v>
      </c>
      <c r="G1002" s="19" t="s">
        <v>6130</v>
      </c>
      <c r="H1002" s="11" t="s">
        <v>19</v>
      </c>
      <c r="I1002" s="11" t="s">
        <v>6193</v>
      </c>
      <c r="J1002" s="11" t="s">
        <v>6187</v>
      </c>
      <c r="K1002" s="28">
        <v>1</v>
      </c>
      <c r="L1002" s="29">
        <v>9.9499999999999993</v>
      </c>
      <c r="M1002" s="29">
        <v>9.9499999999999993</v>
      </c>
      <c r="N1002" s="11" t="s">
        <v>6216</v>
      </c>
      <c r="O1002" s="11" t="s">
        <v>6224</v>
      </c>
      <c r="P1002" s="11" t="s">
        <v>6191</v>
      </c>
    </row>
    <row r="1003" spans="1:16" x14ac:dyDescent="0.35">
      <c r="A1003" s="30" t="s">
        <v>6133</v>
      </c>
      <c r="B1003" s="31">
        <v>44119</v>
      </c>
      <c r="C1003" s="30" t="s">
        <v>6134</v>
      </c>
      <c r="D1003" s="12" t="s">
        <v>6156</v>
      </c>
      <c r="E1003" s="30">
        <v>3</v>
      </c>
      <c r="F1003" s="30" t="s">
        <v>6135</v>
      </c>
      <c r="G1003" s="30" t="s">
        <v>6223</v>
      </c>
      <c r="H1003" s="12" t="s">
        <v>28</v>
      </c>
      <c r="I1003" s="12" t="s">
        <v>6194</v>
      </c>
      <c r="J1003" s="12" t="s">
        <v>6188</v>
      </c>
      <c r="K1003" s="32">
        <v>0.2</v>
      </c>
      <c r="L1003" s="33">
        <v>4.125</v>
      </c>
      <c r="M1003" s="33">
        <v>12.375</v>
      </c>
      <c r="N1003" s="12" t="s">
        <v>6217</v>
      </c>
      <c r="O1003" s="12" t="s">
        <v>6221</v>
      </c>
      <c r="P1003" s="12" t="s">
        <v>6190</v>
      </c>
    </row>
  </sheetData>
  <dataValidations count="1">
    <dataValidation type="list" allowBlank="1" showInputMessage="1" showErrorMessage="1" sqref="A2" xr:uid="{EBF60148-8DEA-43A2-A234-A471797CB051}">
      <formula1>$A$4:$A$1003</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379A0353-DC69-495B-8975-D613C4BF68D3}">
  <ds:schemaRefs/>
</ds:datastoreItem>
</file>

<file path=customXml/itemProps2.xml><?xml version="1.0" encoding="utf-8"?>
<ds:datastoreItem xmlns:ds="http://schemas.openxmlformats.org/officeDocument/2006/customXml" ds:itemID="{8B78AB71-8E51-486C-99D8-1561DFC3611C}">
  <ds:schemaRefs/>
</ds:datastoreItem>
</file>

<file path=customXml/itemProps3.xml><?xml version="1.0" encoding="utf-8"?>
<ds:datastoreItem xmlns:ds="http://schemas.openxmlformats.org/officeDocument/2006/customXml" ds:itemID="{80814F2C-90BC-4ECA-915C-BBCBC9905CB5}">
  <ds:schemaRefs/>
</ds:datastoreItem>
</file>

<file path=customXml/itemProps4.xml><?xml version="1.0" encoding="utf-8"?>
<ds:datastoreItem xmlns:ds="http://schemas.openxmlformats.org/officeDocument/2006/customXml" ds:itemID="{A81D455D-35E0-4250-8E29-2ED00DFEB0BD}">
  <ds:schemaRefs/>
</ds:datastoreItem>
</file>

<file path=customXml/itemProps5.xml><?xml version="1.0" encoding="utf-8"?>
<ds:datastoreItem xmlns:ds="http://schemas.openxmlformats.org/officeDocument/2006/customXml" ds:itemID="{C23C2D8B-D0CB-4E62-BAC2-320333949307}">
  <ds:schemaRefs/>
</ds:datastoreItem>
</file>

<file path=customXml/itemProps6.xml><?xml version="1.0" encoding="utf-8"?>
<ds:datastoreItem xmlns:ds="http://schemas.openxmlformats.org/officeDocument/2006/customXml" ds:itemID="{AFD0BBA9-63BA-4489-B7E0-08AD67962B32}">
  <ds:schemaRefs/>
</ds:datastoreItem>
</file>

<file path=customXml/itemProps7.xml><?xml version="1.0" encoding="utf-8"?>
<ds:datastoreItem xmlns:ds="http://schemas.openxmlformats.org/officeDocument/2006/customXml" ds:itemID="{085D4291-6059-4637-962E-9B0B74BBD81A}">
  <ds:schemaRefs/>
</ds:datastoreItem>
</file>

<file path=customXml/itemProps8.xml><?xml version="1.0" encoding="utf-8"?>
<ds:datastoreItem xmlns:ds="http://schemas.openxmlformats.org/officeDocument/2006/customXml" ds:itemID="{2F47EF1A-0F70-4C9B-B5C0-B34999C33C3D}">
  <ds:schemaRefs/>
</ds:datastoreItem>
</file>

<file path=customXml/itemProps9.xml><?xml version="1.0" encoding="utf-8"?>
<ds:datastoreItem xmlns:ds="http://schemas.openxmlformats.org/officeDocument/2006/customXml" ds:itemID="{DE465F60-6664-49B7-8A23-F9557A117B38}">
  <ds:schemaRefs/>
</ds:datastoreItem>
</file>

<file path=customXml/itemProps10.xml><?xml version="1.0" encoding="utf-8"?>
<ds:datastoreItem xmlns:ds="http://schemas.openxmlformats.org/officeDocument/2006/customXml" ds:itemID="{3D2B4838-C56F-4E78-B528-C2CFAE3A92AF}">
  <ds:schemaRefs/>
</ds:datastoreItem>
</file>

<file path=customXml/itemProps11.xml><?xml version="1.0" encoding="utf-8"?>
<ds:datastoreItem xmlns:ds="http://schemas.openxmlformats.org/officeDocument/2006/customXml" ds:itemID="{72934CB5-4891-4AE7-ADD0-1EE25A2A4D91}">
  <ds:schemaRefs/>
</ds:datastoreItem>
</file>

<file path=customXml/itemProps12.xml><?xml version="1.0" encoding="utf-8"?>
<ds:datastoreItem xmlns:ds="http://schemas.openxmlformats.org/officeDocument/2006/customXml" ds:itemID="{93E6B8DF-02BC-48DD-B3D5-0F5231EF8E25}">
  <ds:schemaRefs/>
</ds:datastoreItem>
</file>

<file path=customXml/itemProps13.xml><?xml version="1.0" encoding="utf-8"?>
<ds:datastoreItem xmlns:ds="http://schemas.openxmlformats.org/officeDocument/2006/customXml" ds:itemID="{EB4C8B64-FDE9-4E3D-B73F-7393199DE563}">
  <ds:schemaRefs/>
</ds:datastoreItem>
</file>

<file path=customXml/itemProps14.xml><?xml version="1.0" encoding="utf-8"?>
<ds:datastoreItem xmlns:ds="http://schemas.openxmlformats.org/officeDocument/2006/customXml" ds:itemID="{E579D353-6712-42AE-BA97-86B5275708F7}">
  <ds:schemaRefs/>
</ds:datastoreItem>
</file>

<file path=customXml/itemProps15.xml><?xml version="1.0" encoding="utf-8"?>
<ds:datastoreItem xmlns:ds="http://schemas.openxmlformats.org/officeDocument/2006/customXml" ds:itemID="{678E7859-6DDA-460A-872D-3AA42974DC54}">
  <ds:schemaRefs/>
</ds:datastoreItem>
</file>

<file path=customXml/itemProps16.xml><?xml version="1.0" encoding="utf-8"?>
<ds:datastoreItem xmlns:ds="http://schemas.openxmlformats.org/officeDocument/2006/customXml" ds:itemID="{8CB87DDC-8609-4778-B2D3-AC1E1E62C753}">
  <ds:schemaRefs/>
</ds:datastoreItem>
</file>

<file path=customXml/itemProps17.xml><?xml version="1.0" encoding="utf-8"?>
<ds:datastoreItem xmlns:ds="http://schemas.openxmlformats.org/officeDocument/2006/customXml" ds:itemID="{0844B081-1808-47C9-A1C5-8117F9A6E0D8}">
  <ds:schemaRefs/>
</ds:datastoreItem>
</file>

<file path=customXml/itemProps18.xml><?xml version="1.0" encoding="utf-8"?>
<ds:datastoreItem xmlns:ds="http://schemas.openxmlformats.org/officeDocument/2006/customXml" ds:itemID="{23C50EEA-3330-410C-99A0-280E8DFE03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Country Sales Chart</vt:lpstr>
      <vt:lpstr>Top 5 customer sales</vt:lpstr>
      <vt:lpstr>sales report</vt:lpstr>
      <vt:lpstr>dashboard country</vt:lpstr>
      <vt:lpstr>Dashboard roast type</vt:lpstr>
      <vt:lpstr>dashboard coffee type</vt:lpstr>
      <vt:lpstr>dashboard loyalty</vt:lpstr>
      <vt:lpstr>dashboard coffee type country</vt:lpstr>
      <vt:lpstr>regression analysis </vt:lpstr>
      <vt:lpstr>Dashboard forecast  </vt:lpstr>
      <vt:lpstr>kpi</vt:lpstr>
      <vt:lpstr>sales by country</vt:lpstr>
      <vt:lpstr>coffee type sales overview</vt:lpstr>
      <vt:lpstr>roast type sales</vt:lpstr>
      <vt:lpstr>coffee type sales by country </vt:lpstr>
      <vt:lpstr>loyalty programme sales </vt:lpstr>
      <vt:lpstr>long term forecast</vt:lpstr>
      <vt:lpstr>short term forecast</vt:lpstr>
      <vt:lpstr>orders</vt:lpstr>
      <vt:lpstr>customers</vt:lpstr>
      <vt:lpstr>products</vt:lpstr>
      <vt:lpstr>Sheet1</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Palden Tsering</cp:lastModifiedBy>
  <cp:revision/>
  <dcterms:created xsi:type="dcterms:W3CDTF">2022-11-26T09:51:45Z</dcterms:created>
  <dcterms:modified xsi:type="dcterms:W3CDTF">2025-02-11T00:43:39Z</dcterms:modified>
  <cp:category/>
  <cp:contentStatus/>
</cp:coreProperties>
</file>